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8.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5E55FF8-9C02-425D-A923-A12E0D4D6A6A}"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SLC97" sheetId="139" r:id="rId5"/>
    <sheet name="SLC07" sheetId="140" r:id="rId6"/>
    <sheet name="MICS11" sheetId="141" r:id="rId7"/>
    <sheet name="data_summary" sheetId="142" r:id="rId13"/>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<sst xmlns="http://schemas.openxmlformats.org/spreadsheetml/2006/main" count="11941" uniqueCount="393">
  <si>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</si>
  <si>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</si>
  <si>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</si>
  <si>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</si>
  <si>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</si>
  <si>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</si>
  <si>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</si>
  <si>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</si>
  <si>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</si>
  <si>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</si>
  <si>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</si>
  <si>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</si>
  <si>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</si>
  <si>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</si>
  <si>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</si>
  <si>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</si>
  <si>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</si>
  <si>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</si>
  <si>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</si>
  <si>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</si>
  <si>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</si>
  <si>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</si>
  <si>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</si>
  <si>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</si>
  <si>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</si>
  <si>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</si>
  <si>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</si>
  <si>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</si>
  <si>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</si>
  <si>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</si>
  <si>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</si>
  <si>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</si>
  <si>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</si>
  <si>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</si>
  <si>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</si>
  <si>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</si>
  <si>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</si>
  <si>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</si>
  <si>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</si>
  <si>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</si>
  <si>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</si>
  <si>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</si>
  <si>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</si>
  <si>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</si>
  <si>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</si>
  <si>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</si>
  <si>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</si>
  <si>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</si>
  <si>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</si>
  <si>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</si>
  <si>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</si>
  <si>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</si>
  <si>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</si>
  <si>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</si>
  <si>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</si>
  <si>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</si>
  <si>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</si>
  <si>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</si>
  <si>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</si>
  <si>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</si>
  <si>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</si>
  <si>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</si>
  <si>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</si>
  <si>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</si>
  <si>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</si>
  <si>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</si>
  <si>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</si>
  <si>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</si>
  <si>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</si>
  <si>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</si>
  <si>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</si>
  <si>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</si>
  <si>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</si>
  <si>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</si>
  <si>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</si>
  <si>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</si>
  <si>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</si>
  <si>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</si>
  <si>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</si>
  <si>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</si>
  <si>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</si>
  <si>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</si>
  <si>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</si>
  <si>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</si>
  <si>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</si>
  <si>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</si>
  <si>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</si>
  <si>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</si>
  <si>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</si>
  <si>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</si>
  <si>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</si>
  <si>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</si>
  <si>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</si>
  <si>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</si>
  <si>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</si>
  <si>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</si>
  <si>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</si>
  <si>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</si>
  <si>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</si>
  <si>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</si>
  <si>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</si>
  <si>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</si>
  <si>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</si>
  <si>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</si>
  <si>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</si>
  <si>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</si>
  <si>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</si>
  <si>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</si>
  <si>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</si>
  <si>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</si>
  <si>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</si>
  <si>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</si>
  <si>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</si>
  <si>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</si>
  <si>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</si>
  <si>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</si>
  <si>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</si>
  <si>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</si>
  <si>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</si>
  <si>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</si>
  <si>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</si>
  <si>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</si>
  <si>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</si>
  <si>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</si>
  <si>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</si>
  <si>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</si>
  <si>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</si>
  <si>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</si>
  <si>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</si>
  <si>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</si>
  <si>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</si>
  <si>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</si>
  <si>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</si>
  <si>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</si>
  <si>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</si>
  <si>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</si>
  <si>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</si>
  <si>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</si>
  <si>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</si>
  <si>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</si>
  <si>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</si>
  <si>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</si>
  <si>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</si>
  <si>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</si>
  <si>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</si>
  <si>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</si>
  <si>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MICS11</t>
  </si>
  <si>
    <t>None valid</t>
  </si>
  <si>
    <t>Improved Water source on premises</t>
  </si>
  <si>
    <t>Indoor tap/pipe</t>
  </si>
  <si>
    <t>Outside private pipe/tap</t>
  </si>
  <si>
    <t>Public standpipe</t>
  </si>
  <si>
    <t>Well</t>
  </si>
  <si>
    <t>River, lake, spring, pond</t>
  </si>
  <si>
    <t>Rainwater (tank)</t>
  </si>
  <si>
    <t>Shared among Improved Sanitation</t>
  </si>
  <si>
    <t>sanitation</t>
  </si>
  <si>
    <t>WC linked to sewer</t>
  </si>
  <si>
    <t>WC not linked</t>
  </si>
  <si>
    <t>Pit</t>
  </si>
  <si>
    <t>None</t>
  </si>
  <si>
    <t>Total</t>
  </si>
  <si>
    <t>SLC97</t>
  </si>
  <si>
    <t>Jamaica</t>
  </si>
  <si>
    <t>Count</t>
  </si>
  <si>
    <t>W_text_t</t>
  </si>
  <si>
    <t>Time to improved source based on:</t>
  </si>
  <si>
    <t>W_text_i</t>
  </si>
  <si>
    <t>Ratio of Improved wells based on:</t>
  </si>
  <si>
    <t>S_text_s</t>
  </si>
  <si>
    <t>Ratio of Shared improved based on:</t>
  </si>
  <si>
    <t>S_text_i</t>
  </si>
  <si>
    <t>Ratio of Improved latrines based on:</t>
  </si>
  <si>
    <t>Urban/Rural</t>
  </si>
  <si>
    <t>Urban</t>
  </si>
  <si>
    <t>Rural</t>
  </si>
  <si>
    <t>Missing</t>
  </si>
  <si>
    <t>1997</t>
  </si>
  <si>
    <t>Component Matrix</t>
  </si>
  <si>
    <t>Component</t>
  </si>
  <si>
    <t>1</t>
  </si>
  <si>
    <t>owner1</t>
  </si>
  <si>
    <t>land1</t>
  </si>
  <si>
    <t>Household cooks in owm house</t>
  </si>
  <si>
    <t>house1</t>
  </si>
  <si>
    <t>house3</t>
  </si>
  <si>
    <t>owner3</t>
  </si>
  <si>
    <t>Household cooks in other house</t>
  </si>
  <si>
    <t>Household cooks outside house</t>
  </si>
  <si>
    <t>Household member owns: asset2a</t>
  </si>
  <si>
    <t>light1</t>
  </si>
  <si>
    <t>owner5</t>
  </si>
  <si>
    <t>light2</t>
  </si>
  <si>
    <t>light4</t>
  </si>
  <si>
    <t>wall4</t>
  </si>
  <si>
    <t>wall5</t>
  </si>
  <si>
    <t>wall1</t>
  </si>
  <si>
    <t>house2</t>
  </si>
  <si>
    <t>wall7</t>
  </si>
  <si>
    <t>owner6</t>
  </si>
  <si>
    <t>owner4</t>
  </si>
  <si>
    <t>owner7</t>
  </si>
  <si>
    <t>house4</t>
  </si>
  <si>
    <t>house6</t>
  </si>
  <si>
    <t>owner2</t>
  </si>
  <si>
    <t>wall3</t>
  </si>
  <si>
    <t>wall2</t>
  </si>
  <si>
    <t>house7</t>
  </si>
  <si>
    <t>land2</t>
  </si>
  <si>
    <t>land6</t>
  </si>
  <si>
    <t>house5</t>
  </si>
  <si>
    <t>wall6</t>
  </si>
  <si>
    <t>land3</t>
  </si>
  <si>
    <t>land5</t>
  </si>
  <si>
    <t>light3</t>
  </si>
  <si>
    <t>house8</t>
  </si>
  <si>
    <t>land7</t>
  </si>
  <si>
    <t>land4</t>
  </si>
  <si>
    <t>Communalities</t>
  </si>
  <si>
    <t>Extraction</t>
  </si>
  <si>
    <t>Total Variance Explained</t>
  </si>
  <si>
    <t>Extraction Sums of Squared Loadings</t>
  </si>
  <si>
    <t>% of Variance</t>
  </si>
  <si>
    <t>Cumulative %</t>
  </si>
  <si>
    <t>Component Score Coefficient Matrix</t>
  </si>
  <si>
    <t>Component Score Covariance Matrix</t>
  </si>
  <si>
    <t>Rainwater (tank) PID</t>
  </si>
  <si>
    <t>Rainwater (tank) NPID</t>
  </si>
  <si>
    <t>Trucked water PID</t>
  </si>
  <si>
    <t>Trucked water NPID</t>
  </si>
  <si>
    <t>Bottled water</t>
  </si>
  <si>
    <t>12</t>
  </si>
  <si>
    <t>13</t>
  </si>
  <si>
    <t>SLC07</t>
  </si>
  <si>
    <t>2007</t>
  </si>
  <si>
    <t>Household member owns: asset2c</t>
  </si>
  <si>
    <t>Household member owns: asset2d</t>
  </si>
  <si>
    <t>Household member owns: asset2b</t>
  </si>
  <si>
    <t xml:space="preserve">  KMA</t>
  </si>
  <si>
    <t xml:space="preserve">  Other towns</t>
  </si>
  <si>
    <t>Main source of drinking water</t>
  </si>
  <si>
    <t>Piped into dwelling</t>
  </si>
  <si>
    <t>Piped into compound, yard or plot</t>
  </si>
  <si>
    <t>Piped to neighbour</t>
  </si>
  <si>
    <t>Public tap / standpipe</t>
  </si>
  <si>
    <t>Tube well, Borehole</t>
  </si>
  <si>
    <t>Protected well</t>
  </si>
  <si>
    <t>Unprotected well</t>
  </si>
  <si>
    <t>Protected spring</t>
  </si>
  <si>
    <t>Unprotected spring</t>
  </si>
  <si>
    <t>Rainwater collection</t>
  </si>
  <si>
    <t>Tanker-truck</t>
  </si>
  <si>
    <t>Cart with small tank / drum</t>
  </si>
  <si>
    <t>Surface water (river, stream, dam, lake, pond, canal, irrigation channel)</t>
  </si>
  <si>
    <t>Flush to piped sewer system</t>
  </si>
  <si>
    <t>Flush to septic tank</t>
  </si>
  <si>
    <t>Flush to pit (latrine)</t>
  </si>
  <si>
    <t>Flush to somewhere else</t>
  </si>
  <si>
    <t>Flush to unknown place / Not sure / DK where</t>
  </si>
  <si>
    <t>Ventilated Improved Pit latrine (VIP)</t>
  </si>
  <si>
    <t>Pit latrine with slab</t>
  </si>
  <si>
    <t>Pit latrine without slab / Open pit</t>
  </si>
  <si>
    <t>Bucket</t>
  </si>
  <si>
    <t>No facility, Bush, Field</t>
  </si>
  <si>
    <t>Place where household members most often wash their hands</t>
  </si>
  <si>
    <t>Observed</t>
  </si>
  <si>
    <t>Not in dwelling/plot/yard</t>
  </si>
  <si>
    <t>No permission to see</t>
  </si>
  <si>
    <t>Other reason</t>
  </si>
  <si>
    <t/>
  </si>
  <si>
    <t>3</t>
  </si>
  <si>
    <t>cabinet</t>
  </si>
  <si>
    <t>sofa</t>
  </si>
  <si>
    <t>fridge</t>
  </si>
  <si>
    <t>washingm</t>
  </si>
  <si>
    <t>ceramic tiles</t>
  </si>
  <si>
    <t>LPG</t>
  </si>
  <si>
    <t>microwave</t>
  </si>
  <si>
    <t>stove</t>
  </si>
  <si>
    <t>tv</t>
  </si>
  <si>
    <t>fan</t>
  </si>
  <si>
    <t>watch</t>
  </si>
  <si>
    <t>car</t>
  </si>
  <si>
    <t>elec</t>
  </si>
  <si>
    <t>table</t>
  </si>
  <si>
    <t>Wood</t>
  </si>
  <si>
    <t>phone</t>
  </si>
  <si>
    <t>Household owns bank account</t>
  </si>
  <si>
    <t>Has metal roof</t>
  </si>
  <si>
    <t>radio</t>
  </si>
  <si>
    <t>Has cement block wall</t>
  </si>
  <si>
    <t>chair</t>
  </si>
  <si>
    <t>Cement</t>
  </si>
  <si>
    <t>Charcoal</t>
  </si>
  <si>
    <t>Has cement roof</t>
  </si>
  <si>
    <t>kettle</t>
  </si>
  <si>
    <t>mobile</t>
  </si>
  <si>
    <t>Wood planks</t>
  </si>
  <si>
    <t>ac</t>
  </si>
  <si>
    <t>Has shingle roof</t>
  </si>
  <si>
    <t>Has plywood wall</t>
  </si>
  <si>
    <t>dryer</t>
  </si>
  <si>
    <t>Has reused wood wall</t>
  </si>
  <si>
    <t>Has wood plank/shingle wall</t>
  </si>
  <si>
    <t>Persons per sleeping rooms</t>
  </si>
  <si>
    <t>No cooking in HH</t>
  </si>
  <si>
    <t>Parquet or polished wood</t>
  </si>
  <si>
    <t>hc10_1</t>
  </si>
  <si>
    <t>dishw</t>
  </si>
  <si>
    <t>Coal / Lignite</t>
  </si>
  <si>
    <t>bike</t>
  </si>
  <si>
    <t>bed</t>
  </si>
  <si>
    <t>Has covered adobe wall</t>
  </si>
  <si>
    <t>motorcycle</t>
  </si>
  <si>
    <t>electricity</t>
  </si>
  <si>
    <t>Has ceramic tile roof</t>
  </si>
  <si>
    <t>boat</t>
  </si>
  <si>
    <t>cart</t>
  </si>
  <si>
    <t>Vinyl or asphalt strips</t>
  </si>
  <si>
    <t>Has cement wall</t>
  </si>
  <si>
    <t>Has brick wall</t>
  </si>
  <si>
    <t>hc10_2</t>
  </si>
  <si>
    <t>iso3</t>
  </si>
  <si>
    <t>JAM</t>
  </si>
  <si>
    <t>year</t>
  </si>
  <si>
    <t>data_source</t>
  </si>
  <si>
    <t>JAM_1997_SLC</t>
  </si>
  <si>
    <t>JAM_2007_SLC</t>
  </si>
  <si>
    <t>JAM_2011_MICS</t>
  </si>
  <si>
    <t>row</t>
  </si>
  <si>
    <t>var1</t>
  </si>
  <si>
    <t>var2</t>
  </si>
  <si>
    <t>varname</t>
  </si>
  <si>
    <t>w_imp</t>
  </si>
  <si>
    <t>w_bas</t>
  </si>
  <si>
    <t>w_lim</t>
  </si>
  <si>
    <t>w_unimp</t>
  </si>
  <si>
    <t>w_sur</t>
  </si>
  <si>
    <t>w_pip</t>
  </si>
  <si>
    <t>w_pop</t>
  </si>
  <si>
    <t>s_imp</t>
  </si>
  <si>
    <t>s_bas</t>
  </si>
  <si>
    <t>s_lim</t>
  </si>
  <si>
    <t>s_unimp</t>
  </si>
  <si>
    <t>s_od</t>
  </si>
  <si>
    <t>s_sew</t>
  </si>
  <si>
    <t>w_premises</t>
  </si>
  <si>
    <t>w_30min</t>
  </si>
  <si>
    <t>s_shared</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</si>
  <si>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</si>
  <si>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</si>
  <si>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</si>
  <si>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</si>
  <si>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</si>
  <si>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</si>
  <si>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</si>
  <si>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</si>
  <si>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</si>
  <si>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</si>
  <si>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</si>
  <si>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</si>
  <si>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</si>
  <si>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</si>
  <si>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</si>
  <si>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</si>
  <si>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</si>
  <si>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</si>
  <si>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</si>
  <si>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</si>
  <si>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</si>
  <si>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</si>
  <si>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</si>
  <si>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region_1</t>
  </si>
  <si>
    <t>region_2</t>
  </si>
  <si>
    <t>region_3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</si>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</sst>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34">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45170445875"/>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049989318521683"/>
        <bgColor indexed="64"/>
      </patternFill>
    </fill>
  </fills>
  <borders count="14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45170445875"/>
      </left>
      <right style="thin">
        <color theme="0" tint="-0.049745170445875"/>
      </right>
      <top style="thin">
        <color theme="0" tint="-0.049745170445875"/>
      </top>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indexed="64"/>
      </left>
      <right/>
      <top style="thin">
        <color rgb="FFAEAEAE"/>
      </top>
      <bottom style="thin">
        <color indexed="64"/>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top style="thin">
        <color indexed="64"/>
      </top>
      <bottom style="thin">
        <color theme="0" tint="-0.24994659260842"/>
      </bottom>
      <diagonal/>
    </border>
    <border>
      <left/>
      <right/>
      <top style="thin">
        <color theme="0" tint="-0.24994659260842"/>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24994659260842"/>
      </top>
      <bottom/>
      <diagonal/>
    </border>
    <border>
      <left style="thin">
        <color indexed="64"/>
      </left>
      <right/>
      <top/>
      <bottom style="thin">
        <color rgb="FF152935"/>
      </bottom>
      <diagonal/>
    </border>
    <border>
      <left style="thin">
        <color indexed="64"/>
      </left>
      <right/>
      <top style="thin">
        <color rgb="FF152935"/>
      </top>
      <bottom style="thin">
        <color rgb="FFAEAEAE"/>
      </bottom>
      <diagonal/>
    </border>
    <border>
      <left style="thin">
        <color indexed="64"/>
      </left>
      <right/>
      <top style="thin">
        <color rgb="FFAEAEAE"/>
      </top>
      <bottom style="thin">
        <color rgb="FFAEAEAE"/>
      </bottom>
      <diagonal/>
    </border>
    <border>
      <left style="thin">
        <color indexed="64"/>
      </left>
      <right/>
      <top/>
      <bottom style="thin">
        <color rgb="FFAEAEAE"/>
      </bottom>
      <diagonal/>
    </border>
    <border>
      <left style="thin">
        <color theme="0" tint="-0.14993743705557"/>
      </left>
      <right style="thin">
        <color theme="0" tint="-0.14993743705557"/>
      </right>
      <top/>
      <bottom/>
      <diagonal/>
    </border>
    <border>
      <left style="thin">
        <color theme="0" tint="-0.14993743705557"/>
      </left>
      <right/>
      <top/>
      <bottom/>
      <diagonal/>
    </border>
  </borders>
  <cellStyleXfs count="45653">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2381">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3" xfId="19344" applyNumberFormat="true" applyFont="true" applyFill="true" applyBorder="true" applyAlignment="true">
      <alignmen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26" borderId="106" xfId="40248" applyFont="true" applyFill="true" applyBorder="true" applyAlignment="true">
      <alignment horizontal="left"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24" fillId="15" borderId="10" xfId="19344" applyFill="true" applyAlignment="true">
      <alignment vertical="center" wrapText="true"/>
    </xf>
    <xf numFmtId="0" fontId="151" fillId="3" borderId="57" xfId="45095" applyFont="true" applyBorder="true" applyAlignment="true">
      <alignment horizontal="center" wrapText="true"/>
    </xf>
    <xf numFmtId="0" fontId="151" fillId="26" borderId="58" xfId="45096" applyFont="true" applyFill="true" applyBorder="true" applyAlignment="true">
      <alignment horizontal="left" vertical="top" wrapText="true"/>
    </xf>
    <xf numFmtId="0" fontId="151" fillId="26" borderId="58" xfId="45097" applyFont="true" applyFill="true" applyBorder="true" applyAlignment="true">
      <alignment horizontal="left" vertical="top" wrapText="true"/>
    </xf>
    <xf numFmtId="168" fontId="150" fillId="3" borderId="58" xfId="45098" applyNumberFormat="true" applyFont="true" applyBorder="true" applyAlignment="true">
      <alignment horizontal="right" vertical="top"/>
    </xf>
    <xf numFmtId="0" fontId="151" fillId="26" borderId="59" xfId="45099" applyFont="true" applyFill="true" applyBorder="true" applyAlignment="true">
      <alignment horizontal="left" vertical="top" wrapText="true"/>
    </xf>
    <xf numFmtId="0" fontId="151" fillId="26" borderId="59" xfId="45100" applyFont="true" applyFill="true" applyBorder="true" applyAlignment="true">
      <alignment horizontal="left" vertical="top" wrapText="true"/>
    </xf>
    <xf numFmtId="168" fontId="150" fillId="3" borderId="59" xfId="45101" applyNumberFormat="true" applyFont="true" applyBorder="true" applyAlignment="true">
      <alignment horizontal="right" vertical="top"/>
    </xf>
    <xf numFmtId="0" fontId="151" fillId="26" borderId="60" xfId="45103" applyFont="true" applyFill="true" applyBorder="true" applyAlignment="true">
      <alignment horizontal="left" vertical="top" wrapText="true"/>
    </xf>
    <xf numFmtId="168" fontId="150" fillId="3" borderId="60" xfId="45104"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08" applyFont="true" applyAlignment="true">
      <alignment horizontal="center" wrapText="true"/>
    </xf>
    <xf numFmtId="0" fontId="151" fillId="3" borderId="10" xfId="45109" applyFont="true" applyAlignment="true">
      <alignment horizontal="center" wrapText="true"/>
    </xf>
    <xf numFmtId="0" fontId="151" fillId="3" borderId="10" xfId="45110" applyFont="true" applyAlignment="true">
      <alignment horizontal="center" wrapText="true"/>
    </xf>
    <xf numFmtId="0" fontId="151" fillId="3" borderId="57" xfId="45111" applyFont="true" applyBorder="true" applyAlignment="true">
      <alignment horizontal="center"/>
    </xf>
    <xf numFmtId="0" fontId="151" fillId="3" borderId="57" xfId="45112" applyFont="true" applyBorder="true" applyAlignment="true">
      <alignment horizontal="center"/>
    </xf>
    <xf numFmtId="0" fontId="151" fillId="3" borderId="57" xfId="45113" applyFont="true" applyBorder="true" applyAlignment="true">
      <alignment horizontal="center"/>
    </xf>
    <xf numFmtId="0" fontId="151" fillId="3" borderId="57" xfId="45295" applyFont="true" applyBorder="true" applyAlignment="true">
      <alignment horizontal="center" wrapText="true"/>
    </xf>
    <xf numFmtId="0" fontId="151" fillId="26" borderId="58" xfId="45296" applyFont="true" applyFill="true" applyBorder="true" applyAlignment="true">
      <alignment horizontal="left" vertical="top" wrapText="true"/>
    </xf>
    <xf numFmtId="0" fontId="151" fillId="26" borderId="58" xfId="45297" applyFont="true" applyFill="true" applyBorder="true" applyAlignment="true">
      <alignment horizontal="left" vertical="top" wrapText="true"/>
    </xf>
    <xf numFmtId="168" fontId="150" fillId="3" borderId="58" xfId="45298" applyNumberFormat="true" applyFont="true" applyBorder="true" applyAlignment="true">
      <alignment horizontal="right" vertical="top"/>
    </xf>
    <xf numFmtId="0" fontId="151" fillId="26" borderId="59" xfId="45299" applyFont="true" applyFill="true" applyBorder="true" applyAlignment="true">
      <alignment horizontal="left" vertical="top" wrapText="true"/>
    </xf>
    <xf numFmtId="0" fontId="151" fillId="26" borderId="59" xfId="45300" applyFont="true" applyFill="true" applyBorder="true" applyAlignment="true">
      <alignment horizontal="left" vertical="top" wrapText="true"/>
    </xf>
    <xf numFmtId="168" fontId="150" fillId="3" borderId="59" xfId="45301" applyNumberFormat="true" applyFont="true" applyBorder="true" applyAlignment="true">
      <alignment horizontal="right" vertical="top"/>
    </xf>
    <xf numFmtId="0" fontId="151" fillId="26" borderId="60" xfId="45303" applyFont="true" applyFill="true" applyBorder="true" applyAlignment="true">
      <alignment horizontal="left" vertical="top" wrapText="true"/>
    </xf>
    <xf numFmtId="168" fontId="150" fillId="3" borderId="60" xfId="45304" applyNumberFormat="true" applyFont="true" applyBorder="true" applyAlignment="true">
      <alignment horizontal="right" vertical="top"/>
    </xf>
    <xf numFmtId="0" fontId="151" fillId="3" borderId="10" xfId="45308" applyFont="true" applyAlignment="true">
      <alignment horizontal="center" wrapText="true"/>
    </xf>
    <xf numFmtId="0" fontId="151" fillId="3" borderId="10" xfId="45309" applyFont="true" applyAlignment="true">
      <alignment horizontal="center" wrapText="true"/>
    </xf>
    <xf numFmtId="0" fontId="151" fillId="3" borderId="10" xfId="45310" applyFont="true" applyAlignment="true">
      <alignment horizontal="center" wrapText="true"/>
    </xf>
    <xf numFmtId="0" fontId="151" fillId="3" borderId="57" xfId="45311" applyFont="true" applyBorder="true" applyAlignment="true">
      <alignment horizontal="center"/>
    </xf>
    <xf numFmtId="0" fontId="151" fillId="3" borderId="57" xfId="45312" applyFont="true" applyBorder="true" applyAlignment="true">
      <alignment horizontal="center"/>
    </xf>
    <xf numFmtId="0" fontId="151" fillId="3" borderId="57" xfId="45313" applyFont="true" applyBorder="true" applyAlignment="true">
      <alignment horizontal="center"/>
    </xf>
    <xf numFmtId="0" fontId="24" fillId="15" borderId="10" xfId="19344" applyFill="true" applyAlignment="true">
      <alignment vertical="center"/>
    </xf>
    <xf numFmtId="0" fontId="151" fillId="3" borderId="57" xfId="45565" applyFont="true" applyBorder="true" applyAlignment="true">
      <alignment horizontal="center" wrapText="true"/>
    </xf>
    <xf numFmtId="0" fontId="151" fillId="26" borderId="58" xfId="45566" applyFont="true" applyFill="true" applyBorder="true" applyAlignment="true">
      <alignment horizontal="left" vertical="top" wrapText="true"/>
    </xf>
    <xf numFmtId="0" fontId="151" fillId="26" borderId="58" xfId="45567" applyFont="true" applyFill="true" applyBorder="true" applyAlignment="true">
      <alignment horizontal="left" vertical="top" wrapText="true"/>
    </xf>
    <xf numFmtId="168" fontId="150" fillId="3" borderId="58" xfId="45568" applyNumberFormat="true" applyFont="true" applyBorder="true" applyAlignment="true">
      <alignment horizontal="right" vertical="top"/>
    </xf>
    <xf numFmtId="0" fontId="151" fillId="26" borderId="59" xfId="45569" applyFont="true" applyFill="true" applyBorder="true" applyAlignment="true">
      <alignment horizontal="left" vertical="top" wrapText="true"/>
    </xf>
    <xf numFmtId="0" fontId="151" fillId="26" borderId="59" xfId="45570" applyFont="true" applyFill="true" applyBorder="true" applyAlignment="true">
      <alignment horizontal="left" vertical="top" wrapText="true"/>
    </xf>
    <xf numFmtId="168" fontId="150" fillId="3" borderId="59" xfId="45571" applyNumberFormat="true" applyFont="true" applyBorder="true" applyAlignment="true">
      <alignment horizontal="right" vertical="top"/>
    </xf>
    <xf numFmtId="0" fontId="151" fillId="26" borderId="59" xfId="45572" applyFont="true" applyFill="true" applyBorder="true" applyAlignment="true">
      <alignment horizontal="left" vertical="top"/>
    </xf>
    <xf numFmtId="0" fontId="151" fillId="26" borderId="60" xfId="45573" applyFont="true" applyFill="true" applyBorder="true" applyAlignment="true">
      <alignment horizontal="left" vertical="top" wrapText="true"/>
    </xf>
    <xf numFmtId="0" fontId="151" fillId="26" borderId="60" xfId="45574" applyFont="true" applyFill="true" applyBorder="true" applyAlignment="true">
      <alignment horizontal="left" vertical="top" wrapText="true"/>
    </xf>
    <xf numFmtId="168" fontId="150" fillId="3" borderId="60" xfId="45575" applyNumberFormat="true" applyFont="true" applyBorder="true" applyAlignment="true">
      <alignment horizontal="right" vertical="top"/>
    </xf>
    <xf numFmtId="0" fontId="151" fillId="3" borderId="10" xfId="45582" applyFont="true" applyAlignment="true">
      <alignment horizontal="center" wrapText="true"/>
    </xf>
    <xf numFmtId="0" fontId="151" fillId="3" borderId="10" xfId="45583" applyFont="true" applyAlignment="true">
      <alignment horizontal="center" wrapText="true"/>
    </xf>
    <xf numFmtId="0" fontId="151" fillId="3" borderId="10" xfId="45584" applyFont="true" applyAlignment="true">
      <alignment horizontal="center" wrapText="true"/>
    </xf>
    <xf numFmtId="0" fontId="151" fillId="3" borderId="57" xfId="45585" applyFont="true" applyBorder="true" applyAlignment="true">
      <alignment horizontal="center"/>
    </xf>
    <xf numFmtId="0" fontId="151" fillId="3" borderId="57" xfId="45586" applyFont="true" applyBorder="true" applyAlignment="true">
      <alignment horizontal="center"/>
    </xf>
    <xf numFmtId="0" fontId="151" fillId="3" borderId="57" xfId="45587"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23" applyFont="true" applyBorder="true" applyAlignment="true">
      <alignment horizontal="right" vertical="top" wrapText="true"/>
    </xf>
    <xf numFmtId="0" fontId="151" fillId="3" borderId="57" xfId="45124" applyFont="true" applyBorder="true" applyAlignment="true">
      <alignment horizontal="right" vertical="top" wrapText="true"/>
    </xf>
    <xf numFmtId="0" fontId="151" fillId="3" borderId="57" xfId="45125" applyFont="true" applyBorder="true" applyAlignment="true">
      <alignment horizontal="right" vertical="top" wrapText="true"/>
    </xf>
    <xf numFmtId="0" fontId="151" fillId="3" borderId="117" xfId="45129" applyFont="true" applyBorder="true" applyAlignment="true">
      <alignment horizontal="right" vertical="top" wrapText="true"/>
    </xf>
    <xf numFmtId="0" fontId="151" fillId="3" borderId="54" xfId="45130" applyFont="true" applyBorder="true" applyAlignment="true">
      <alignment horizontal="right" vertical="top" wrapText="true"/>
    </xf>
    <xf numFmtId="0" fontId="151" fillId="3" borderId="55" xfId="45131" applyFont="true" applyBorder="true" applyAlignment="true">
      <alignment horizontal="right" vertical="top" wrapText="true"/>
    </xf>
    <xf numFmtId="0" fontId="151" fillId="3" borderId="10" xfId="45110" applyFont="true" applyAlignment="true">
      <alignment horizontal="right" vertical="top" wrapText="true"/>
    </xf>
    <xf numFmtId="0" fontId="151" fillId="3" borderId="117" xfId="45141" applyFont="true" applyBorder="true" applyAlignment="true">
      <alignment horizontal="right" vertical="top" wrapText="true"/>
    </xf>
    <xf numFmtId="0" fontId="151" fillId="3" borderId="54" xfId="45142" applyFont="true" applyBorder="true" applyAlignment="true">
      <alignment horizontal="right" vertical="top" wrapText="true"/>
    </xf>
    <xf numFmtId="0" fontId="151" fillId="3" borderId="55" xfId="45143" applyFont="true" applyBorder="true" applyAlignment="true">
      <alignment horizontal="right" vertical="top" wrapText="true"/>
    </xf>
    <xf numFmtId="0" fontId="151" fillId="3" borderId="117" xfId="45144" applyFont="true" applyBorder="true" applyAlignment="true">
      <alignment horizontal="right" vertical="top" wrapText="true"/>
    </xf>
    <xf numFmtId="0" fontId="151" fillId="3" borderId="54" xfId="45145" applyFont="true" applyBorder="true" applyAlignment="true">
      <alignment horizontal="right" vertical="top" wrapText="true"/>
    </xf>
    <xf numFmtId="0" fontId="151" fillId="3" borderId="55" xfId="45146" applyFont="true" applyBorder="true" applyAlignment="true">
      <alignment horizontal="right" vertical="top" wrapText="true"/>
    </xf>
    <xf numFmtId="0" fontId="151" fillId="3" borderId="10" xfId="45108" applyFont="true" applyAlignment="true">
      <alignment horizontal="right" vertical="top" wrapText="true"/>
    </xf>
    <xf numFmtId="0" fontId="151" fillId="3" borderId="10" xfId="45109"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14" applyNumberFormat="true" applyFont="true" applyBorder="true" applyAlignment="true">
      <alignment horizontal="right" vertical="top" wrapText="true"/>
    </xf>
    <xf numFmtId="166" fontId="150" fillId="3" borderId="58" xfId="45115" applyNumberFormat="true" applyFont="true" applyBorder="true" applyAlignment="true">
      <alignment horizontal="right" vertical="top" wrapText="true"/>
    </xf>
    <xf numFmtId="166" fontId="150" fillId="3" borderId="58" xfId="45116" applyNumberFormat="true" applyFont="true" applyBorder="true" applyAlignment="true">
      <alignment horizontal="right" vertical="top" wrapText="true"/>
    </xf>
    <xf numFmtId="166" fontId="150" fillId="3" borderId="59" xfId="45117" applyNumberFormat="true" applyFont="true" applyBorder="true" applyAlignment="true">
      <alignment horizontal="right" vertical="top" wrapText="true"/>
    </xf>
    <xf numFmtId="166" fontId="150" fillId="3" borderId="59" xfId="45118" applyNumberFormat="true" applyFont="true" applyBorder="true" applyAlignment="true">
      <alignment horizontal="right" vertical="top" wrapText="true"/>
    </xf>
    <xf numFmtId="166" fontId="150" fillId="3" borderId="59" xfId="45119" applyNumberFormat="true" applyFont="true" applyBorder="true" applyAlignment="true">
      <alignment horizontal="right" vertical="top" wrapText="true"/>
    </xf>
    <xf numFmtId="166" fontId="150" fillId="3" borderId="60" xfId="45120" applyNumberFormat="true" applyFont="true" applyBorder="true" applyAlignment="true">
      <alignment horizontal="right" vertical="top" wrapText="true"/>
    </xf>
    <xf numFmtId="166" fontId="150" fillId="3" borderId="60" xfId="45121" applyNumberFormat="true" applyFont="true" applyBorder="true" applyAlignment="true">
      <alignment horizontal="right" vertical="top" wrapText="true"/>
    </xf>
    <xf numFmtId="166" fontId="150" fillId="3" borderId="60" xfId="45122" applyNumberFormat="true" applyFont="true" applyBorder="true" applyAlignment="true">
      <alignment horizontal="right" vertical="top" wrapText="true"/>
    </xf>
    <xf numFmtId="166" fontId="150" fillId="3" borderId="118" xfId="45132" applyNumberFormat="true" applyFont="true" applyBorder="true" applyAlignment="true">
      <alignment horizontal="right" vertical="top" wrapText="true"/>
    </xf>
    <xf numFmtId="166" fontId="150" fillId="3" borderId="119" xfId="45133" applyNumberFormat="true" applyFont="true" applyBorder="true" applyAlignment="true">
      <alignment horizontal="right" vertical="top" wrapText="true"/>
    </xf>
    <xf numFmtId="166" fontId="150" fillId="3" borderId="120" xfId="45134" applyNumberFormat="true" applyFont="true" applyBorder="true" applyAlignment="true">
      <alignment horizontal="right" vertical="top" wrapText="true"/>
    </xf>
    <xf numFmtId="0" fontId="151" fillId="3" borderId="57" xfId="45113" applyFont="true" applyBorder="true" applyAlignment="true">
      <alignment horizontal="right" vertical="top" wrapText="true"/>
    </xf>
    <xf numFmtId="166" fontId="150" fillId="3" borderId="118" xfId="45147" applyNumberFormat="true" applyFont="true" applyBorder="true" applyAlignment="true">
      <alignment horizontal="right" vertical="top" wrapText="true"/>
    </xf>
    <xf numFmtId="166" fontId="150" fillId="3" borderId="119" xfId="45148" applyNumberFormat="true" applyFont="true" applyBorder="true" applyAlignment="true">
      <alignment horizontal="right" vertical="top" wrapText="true"/>
    </xf>
    <xf numFmtId="166" fontId="150" fillId="3" borderId="120" xfId="45149" applyNumberFormat="true" applyFont="true" applyBorder="true" applyAlignment="true">
      <alignment horizontal="right" vertical="top" wrapText="true"/>
    </xf>
    <xf numFmtId="166" fontId="150" fillId="3" borderId="118" xfId="45150" applyNumberFormat="true" applyFont="true" applyBorder="true" applyAlignment="true">
      <alignment horizontal="right" vertical="top" wrapText="true"/>
    </xf>
    <xf numFmtId="166" fontId="150" fillId="3" borderId="119" xfId="45151" applyNumberFormat="true" applyFont="true" applyBorder="true" applyAlignment="true">
      <alignment horizontal="right" vertical="top" wrapText="true"/>
    </xf>
    <xf numFmtId="166" fontId="150" fillId="3" borderId="120" xfId="45152" applyNumberFormat="true" applyFont="true" applyBorder="true" applyAlignment="true">
      <alignment horizontal="right" vertical="top" wrapText="true"/>
    </xf>
    <xf numFmtId="0" fontId="151" fillId="3" borderId="57" xfId="45111" applyFont="true" applyBorder="true" applyAlignment="true">
      <alignment horizontal="right" vertical="top" wrapText="true"/>
    </xf>
    <xf numFmtId="0" fontId="151" fillId="3" borderId="57" xfId="45112" applyFont="true" applyBorder="true" applyAlignment="true">
      <alignment horizontal="right" vertical="top" wrapText="true"/>
    </xf>
    <xf numFmtId="0" fontId="151" fillId="3" borderId="57" xfId="45153" applyFont="true" applyBorder="true" applyAlignment="true">
      <alignment horizontal="right" vertical="top" wrapText="true"/>
    </xf>
    <xf numFmtId="166" fontId="150" fillId="3" borderId="121" xfId="45154" applyNumberFormat="true" applyFont="true" applyBorder="true" applyAlignment="true">
      <alignment horizontal="right" vertical="top" wrapText="true"/>
    </xf>
    <xf numFmtId="0" fontId="151" fillId="3" borderId="57" xfId="45155" applyFont="true" applyBorder="true" applyAlignment="true">
      <alignment horizontal="right" vertical="top" wrapText="true"/>
    </xf>
    <xf numFmtId="0" fontId="151" fillId="3" borderId="57" xfId="45156" applyFont="true" applyBorder="true" applyAlignment="true">
      <alignment horizontal="right" vertical="top" wrapText="true"/>
    </xf>
    <xf numFmtId="166" fontId="150" fillId="3" borderId="121" xfId="45157" applyNumberFormat="true" applyFont="true" applyBorder="true" applyAlignment="true">
      <alignment horizontal="right" vertical="top" wrapText="true"/>
    </xf>
    <xf numFmtId="166" fontId="150" fillId="3" borderId="121" xfId="45158" applyNumberFormat="true" applyFont="true" applyBorder="true" applyAlignment="true">
      <alignment horizontal="right" vertical="top" wrapText="true"/>
    </xf>
    <xf numFmtId="0" fontId="151" fillId="3" borderId="57" xfId="45323" applyFont="true" applyBorder="true" applyAlignment="true">
      <alignment horizontal="right" vertical="top" wrapText="true"/>
    </xf>
    <xf numFmtId="0" fontId="151" fillId="3" borderId="57" xfId="45324" applyFont="true" applyBorder="true" applyAlignment="true">
      <alignment horizontal="right" vertical="top" wrapText="true"/>
    </xf>
    <xf numFmtId="0" fontId="151" fillId="3" borderId="57" xfId="45325" applyFont="true" applyBorder="true" applyAlignment="true">
      <alignment horizontal="right" vertical="top" wrapText="true"/>
    </xf>
    <xf numFmtId="0" fontId="151" fillId="3" borderId="117" xfId="45329" applyFont="true" applyBorder="true" applyAlignment="true">
      <alignment horizontal="right" vertical="top" wrapText="true"/>
    </xf>
    <xf numFmtId="0" fontId="151" fillId="3" borderId="54" xfId="45330" applyFont="true" applyBorder="true" applyAlignment="true">
      <alignment horizontal="right" vertical="top" wrapText="true"/>
    </xf>
    <xf numFmtId="0" fontId="151" fillId="3" borderId="55" xfId="45331" applyFont="true" applyBorder="true" applyAlignment="true">
      <alignment horizontal="right" vertical="top" wrapText="true"/>
    </xf>
    <xf numFmtId="0" fontId="151" fillId="3" borderId="117" xfId="45338" applyFont="true" applyBorder="true" applyAlignment="true">
      <alignment horizontal="right" vertical="top" wrapText="true"/>
    </xf>
    <xf numFmtId="0" fontId="151" fillId="3" borderId="54" xfId="45339" applyFont="true" applyBorder="true" applyAlignment="true">
      <alignment horizontal="right" vertical="top" wrapText="true"/>
    </xf>
    <xf numFmtId="0" fontId="151" fillId="3" borderId="55" xfId="45340" applyFont="true" applyBorder="true" applyAlignment="true">
      <alignment horizontal="right" vertical="top" wrapText="true"/>
    </xf>
    <xf numFmtId="0" fontId="151" fillId="3" borderId="10" xfId="45309" applyFont="true" applyAlignment="true">
      <alignment horizontal="right" vertical="top" wrapText="true"/>
    </xf>
    <xf numFmtId="0" fontId="151" fillId="3" borderId="117" xfId="45347" applyFont="true" applyBorder="true" applyAlignment="true">
      <alignment horizontal="right" vertical="top" wrapText="true"/>
    </xf>
    <xf numFmtId="0" fontId="151" fillId="3" borderId="54" xfId="45348" applyFont="true" applyBorder="true" applyAlignment="true">
      <alignment horizontal="right" vertical="top" wrapText="true"/>
    </xf>
    <xf numFmtId="0" fontId="151" fillId="3" borderId="55" xfId="45349" applyFont="true" applyBorder="true" applyAlignment="true">
      <alignment horizontal="right" vertical="top" wrapText="true"/>
    </xf>
    <xf numFmtId="0" fontId="151" fillId="3" borderId="10" xfId="45310" applyFont="true" applyAlignment="true">
      <alignment horizontal="right" vertical="top" wrapText="true"/>
    </xf>
    <xf numFmtId="0" fontId="151" fillId="3" borderId="10" xfId="45308" applyFont="true" applyAlignment="true">
      <alignment horizontal="right" vertical="top" wrapText="true"/>
    </xf>
    <xf numFmtId="166" fontId="150" fillId="3" borderId="58" xfId="45314" applyNumberFormat="true" applyFont="true" applyBorder="true" applyAlignment="true">
      <alignment horizontal="right" vertical="top" wrapText="true"/>
    </xf>
    <xf numFmtId="166" fontId="150" fillId="3" borderId="58" xfId="45315" applyNumberFormat="true" applyFont="true" applyBorder="true" applyAlignment="true">
      <alignment horizontal="right" vertical="top" wrapText="true"/>
    </xf>
    <xf numFmtId="166" fontId="150" fillId="3" borderId="58" xfId="45316" applyNumberFormat="true" applyFont="true" applyBorder="true" applyAlignment="true">
      <alignment horizontal="right" vertical="top" wrapText="true"/>
    </xf>
    <xf numFmtId="166" fontId="150" fillId="3" borderId="59" xfId="45317" applyNumberFormat="true" applyFont="true" applyBorder="true" applyAlignment="true">
      <alignment horizontal="right" vertical="top" wrapText="true"/>
    </xf>
    <xf numFmtId="166" fontId="150" fillId="3" borderId="59" xfId="45318" applyNumberFormat="true" applyFont="true" applyBorder="true" applyAlignment="true">
      <alignment horizontal="right" vertical="top" wrapText="true"/>
    </xf>
    <xf numFmtId="166" fontId="150" fillId="3" borderId="59" xfId="45319" applyNumberFormat="true" applyFont="true" applyBorder="true" applyAlignment="true">
      <alignment horizontal="right" vertical="top" wrapText="true"/>
    </xf>
    <xf numFmtId="166" fontId="150" fillId="3" borderId="60" xfId="45320" applyNumberFormat="true" applyFont="true" applyBorder="true" applyAlignment="true">
      <alignment horizontal="right" vertical="top" wrapText="true"/>
    </xf>
    <xf numFmtId="166" fontId="150" fillId="3" borderId="60" xfId="45321" applyNumberFormat="true" applyFont="true" applyBorder="true" applyAlignment="true">
      <alignment horizontal="right" vertical="top" wrapText="true"/>
    </xf>
    <xf numFmtId="166" fontId="150" fillId="3" borderId="60" xfId="45322" applyNumberFormat="true" applyFont="true" applyBorder="true" applyAlignment="true">
      <alignment horizontal="right" vertical="top" wrapText="true"/>
    </xf>
    <xf numFmtId="166" fontId="150" fillId="3" borderId="118" xfId="45332" applyNumberFormat="true" applyFont="true" applyBorder="true" applyAlignment="true">
      <alignment horizontal="right" vertical="top" wrapText="true"/>
    </xf>
    <xf numFmtId="166" fontId="150" fillId="3" borderId="119" xfId="45333" applyNumberFormat="true" applyFont="true" applyBorder="true" applyAlignment="true">
      <alignment horizontal="right" vertical="top" wrapText="true"/>
    </xf>
    <xf numFmtId="166" fontId="150" fillId="3" borderId="120" xfId="45334" applyNumberFormat="true" applyFont="true" applyBorder="true" applyAlignment="true">
      <alignment horizontal="right" vertical="top" wrapText="true"/>
    </xf>
    <xf numFmtId="166" fontId="150" fillId="3" borderId="118" xfId="45341" applyNumberFormat="true" applyFont="true" applyBorder="true" applyAlignment="true">
      <alignment horizontal="right" vertical="top" wrapText="true"/>
    </xf>
    <xf numFmtId="166" fontId="150" fillId="3" borderId="119" xfId="45342" applyNumberFormat="true" applyFont="true" applyBorder="true" applyAlignment="true">
      <alignment horizontal="right" vertical="top" wrapText="true"/>
    </xf>
    <xf numFmtId="166" fontId="150" fillId="3" borderId="120" xfId="45343" applyNumberFormat="true" applyFont="true" applyBorder="true" applyAlignment="true">
      <alignment horizontal="right" vertical="top" wrapText="true"/>
    </xf>
    <xf numFmtId="0" fontId="151" fillId="3" borderId="57" xfId="45312" applyFont="true" applyBorder="true" applyAlignment="true">
      <alignment horizontal="right" vertical="top" wrapText="true"/>
    </xf>
    <xf numFmtId="166" fontId="150" fillId="3" borderId="118" xfId="45350" applyNumberFormat="true" applyFont="true" applyBorder="true" applyAlignment="true">
      <alignment horizontal="right" vertical="top" wrapText="true"/>
    </xf>
    <xf numFmtId="166" fontId="150" fillId="3" borderId="119" xfId="45351" applyNumberFormat="true" applyFont="true" applyBorder="true" applyAlignment="true">
      <alignment horizontal="right" vertical="top" wrapText="true"/>
    </xf>
    <xf numFmtId="166" fontId="150" fillId="3" borderId="120" xfId="45352" applyNumberFormat="true" applyFont="true" applyBorder="true" applyAlignment="true">
      <alignment horizontal="right" vertical="top" wrapText="true"/>
    </xf>
    <xf numFmtId="0" fontId="151" fillId="3" borderId="57" xfId="45313" applyFont="true" applyBorder="true" applyAlignment="true">
      <alignment horizontal="right" vertical="top" wrapText="true"/>
    </xf>
    <xf numFmtId="0" fontId="151" fillId="3" borderId="57" xfId="45311" applyFont="true" applyBorder="true" applyAlignment="true">
      <alignment horizontal="right" vertical="top" wrapText="true"/>
    </xf>
    <xf numFmtId="0" fontId="151" fillId="3" borderId="57" xfId="45353" applyFont="true" applyBorder="true" applyAlignment="true">
      <alignment horizontal="right" vertical="top" wrapText="true"/>
    </xf>
    <xf numFmtId="166" fontId="150" fillId="3" borderId="121" xfId="45354" applyNumberFormat="true" applyFont="true" applyBorder="true" applyAlignment="true">
      <alignment horizontal="right" vertical="top" wrapText="true"/>
    </xf>
    <xf numFmtId="0" fontId="151" fillId="3" borderId="57" xfId="45355" applyFont="true" applyBorder="true" applyAlignment="true">
      <alignment horizontal="right" vertical="top" wrapText="true"/>
    </xf>
    <xf numFmtId="166" fontId="150" fillId="3" borderId="121" xfId="45356" applyNumberFormat="true" applyFont="true" applyBorder="true" applyAlignment="true">
      <alignment horizontal="right" vertical="top" wrapText="true"/>
    </xf>
    <xf numFmtId="0" fontId="151" fillId="3" borderId="57" xfId="45357" applyFont="true" applyBorder="true" applyAlignment="true">
      <alignment horizontal="right" vertical="top" wrapText="true"/>
    </xf>
    <xf numFmtId="166" fontId="150" fillId="3" borderId="121" xfId="45358" applyNumberFormat="true" applyFont="true" applyBorder="true" applyAlignment="true">
      <alignment horizontal="right" vertical="top" wrapText="true"/>
    </xf>
    <xf numFmtId="0" fontId="151" fillId="3" borderId="57" xfId="45606" applyFont="true" applyBorder="true" applyAlignment="true">
      <alignment horizontal="right" vertical="top" wrapText="true"/>
    </xf>
    <xf numFmtId="0" fontId="151" fillId="3" borderId="57" xfId="45607" applyFont="true" applyBorder="true" applyAlignment="true">
      <alignment horizontal="right" vertical="top" wrapText="true"/>
    </xf>
    <xf numFmtId="0" fontId="151" fillId="3" borderId="57" xfId="45608" applyFont="true" applyBorder="true" applyAlignment="true">
      <alignment horizontal="right" vertical="top" wrapText="true"/>
    </xf>
    <xf numFmtId="0" fontId="151" fillId="3" borderId="117" xfId="45615" applyFont="true" applyBorder="true" applyAlignment="true">
      <alignment horizontal="right" vertical="top" wrapText="true"/>
    </xf>
    <xf numFmtId="0" fontId="151" fillId="3" borderId="54" xfId="45616" applyFont="true" applyBorder="true" applyAlignment="true">
      <alignment horizontal="right" vertical="top" wrapText="true"/>
    </xf>
    <xf numFmtId="0" fontId="151" fillId="3" borderId="55" xfId="45617" applyFont="true" applyBorder="true" applyAlignment="true">
      <alignment horizontal="right" vertical="top" wrapText="true"/>
    </xf>
    <xf numFmtId="0" fontId="151" fillId="3" borderId="117" xfId="45630" applyFont="true" applyBorder="true" applyAlignment="true">
      <alignment horizontal="right" vertical="top" wrapText="true"/>
    </xf>
    <xf numFmtId="0" fontId="151" fillId="3" borderId="54" xfId="45631" applyFont="true" applyBorder="true" applyAlignment="true">
      <alignment horizontal="right" vertical="top" wrapText="true"/>
    </xf>
    <xf numFmtId="0" fontId="151" fillId="3" borderId="55" xfId="45632" applyFont="true" applyBorder="true" applyAlignment="true">
      <alignment horizontal="right" vertical="top" wrapText="true"/>
    </xf>
    <xf numFmtId="0" fontId="151" fillId="3" borderId="117" xfId="45633" applyFont="true" applyBorder="true" applyAlignment="true">
      <alignment horizontal="right" vertical="top" wrapText="true"/>
    </xf>
    <xf numFmtId="0" fontId="151" fillId="3" borderId="54" xfId="45634" applyFont="true" applyBorder="true" applyAlignment="true">
      <alignment horizontal="right" vertical="top" wrapText="true"/>
    </xf>
    <xf numFmtId="0" fontId="151" fillId="3" borderId="55" xfId="45635" applyFont="true" applyBorder="true" applyAlignment="true">
      <alignment horizontal="right" vertical="top" wrapText="true"/>
    </xf>
    <xf numFmtId="0" fontId="151" fillId="3" borderId="10" xfId="45582" applyFont="true" applyAlignment="true">
      <alignment horizontal="right" vertical="top" wrapText="true"/>
    </xf>
    <xf numFmtId="0" fontId="151" fillId="3" borderId="10" xfId="45583" applyFont="true" applyAlignment="true">
      <alignment horizontal="right" vertical="top" wrapText="true"/>
    </xf>
    <xf numFmtId="0" fontId="151" fillId="3" borderId="10" xfId="45584" applyFont="true" applyAlignment="true">
      <alignment horizontal="right" vertical="top" wrapText="true"/>
    </xf>
    <xf numFmtId="166" fontId="150" fillId="3" borderId="58" xfId="45589" applyNumberFormat="true" applyFont="true" applyBorder="true" applyAlignment="true">
      <alignment horizontal="right" vertical="top" wrapText="true"/>
    </xf>
    <xf numFmtId="166" fontId="150" fillId="3" borderId="58" xfId="45591" applyNumberFormat="true" applyFont="true" applyBorder="true" applyAlignment="true">
      <alignment horizontal="right" vertical="top" wrapText="true"/>
    </xf>
    <xf numFmtId="166" fontId="150" fillId="3" borderId="58" xfId="45593" applyNumberFormat="true" applyFont="true" applyBorder="true" applyAlignment="true">
      <alignment horizontal="right" vertical="top" wrapText="true"/>
    </xf>
    <xf numFmtId="166" fontId="150" fillId="3" borderId="59" xfId="45595" applyNumberFormat="true" applyFont="true" applyBorder="true" applyAlignment="true">
      <alignment horizontal="right" vertical="top" wrapText="true"/>
    </xf>
    <xf numFmtId="166" fontId="150" fillId="3" borderId="59" xfId="45597" applyNumberFormat="true" applyFont="true" applyBorder="true" applyAlignment="true">
      <alignment horizontal="right" vertical="top" wrapText="true"/>
    </xf>
    <xf numFmtId="166" fontId="150" fillId="3" borderId="59" xfId="45599" applyNumberFormat="true" applyFont="true" applyBorder="true" applyAlignment="true">
      <alignment horizontal="right" vertical="top" wrapText="true"/>
    </xf>
    <xf numFmtId="166" fontId="150" fillId="3" borderId="60" xfId="45601" applyNumberFormat="true" applyFont="true" applyBorder="true" applyAlignment="true">
      <alignment horizontal="right" vertical="top" wrapText="true"/>
    </xf>
    <xf numFmtId="166" fontId="150" fillId="3" borderId="60" xfId="45603" applyNumberFormat="true" applyFont="true" applyBorder="true" applyAlignment="true">
      <alignment horizontal="right" vertical="top" wrapText="true"/>
    </xf>
    <xf numFmtId="166" fontId="150" fillId="3" borderId="60" xfId="45605" applyNumberFormat="true" applyFont="true" applyBorder="true" applyAlignment="true">
      <alignment horizontal="right" vertical="top" wrapText="true"/>
    </xf>
    <xf numFmtId="167" fontId="150" fillId="3" borderId="59" xfId="45609" applyNumberFormat="true" applyFont="true" applyBorder="true" applyAlignment="true">
      <alignment horizontal="right" vertical="top" wrapText="true"/>
    </xf>
    <xf numFmtId="167" fontId="150" fillId="3" borderId="59" xfId="45610" applyNumberFormat="true" applyFont="true" applyBorder="true" applyAlignment="true">
      <alignment horizontal="right" vertical="top" wrapText="true"/>
    </xf>
    <xf numFmtId="166" fontId="150" fillId="3" borderId="118" xfId="45619" applyNumberFormat="true" applyFont="true" applyBorder="true" applyAlignment="true">
      <alignment horizontal="right" vertical="top" wrapText="true"/>
    </xf>
    <xf numFmtId="166" fontId="150" fillId="3" borderId="119" xfId="45620" applyNumberFormat="true" applyFont="true" applyBorder="true" applyAlignment="true">
      <alignment horizontal="right" vertical="top" wrapText="true"/>
    </xf>
    <xf numFmtId="166" fontId="150" fillId="3" borderId="120" xfId="45621" applyNumberFormat="true" applyFont="true" applyBorder="true" applyAlignment="true">
      <alignment horizontal="right" vertical="top" wrapText="true"/>
    </xf>
    <xf numFmtId="166" fontId="150" fillId="3" borderId="118" xfId="45637" applyNumberFormat="true" applyFont="true" applyBorder="true" applyAlignment="true">
      <alignment horizontal="right" vertical="top" wrapText="true"/>
    </xf>
    <xf numFmtId="166" fontId="150" fillId="3" borderId="119" xfId="45638" applyNumberFormat="true" applyFont="true" applyBorder="true" applyAlignment="true">
      <alignment horizontal="right" vertical="top" wrapText="true"/>
    </xf>
    <xf numFmtId="166" fontId="150" fillId="3" borderId="120" xfId="45639" applyNumberFormat="true" applyFont="true" applyBorder="true" applyAlignment="true">
      <alignment horizontal="right" vertical="top" wrapText="true"/>
    </xf>
    <xf numFmtId="166" fontId="150" fillId="3" borderId="118" xfId="45641" applyNumberFormat="true" applyFont="true" applyBorder="true" applyAlignment="true">
      <alignment horizontal="right" vertical="top" wrapText="true"/>
    </xf>
    <xf numFmtId="166" fontId="150" fillId="3" borderId="119" xfId="45642" applyNumberFormat="true" applyFont="true" applyBorder="true" applyAlignment="true">
      <alignment horizontal="right" vertical="top" wrapText="true"/>
    </xf>
    <xf numFmtId="166" fontId="150" fillId="3" borderId="120" xfId="45643" applyNumberFormat="true" applyFont="true" applyBorder="true" applyAlignment="true">
      <alignment horizontal="right" vertical="top" wrapText="true"/>
    </xf>
    <xf numFmtId="0" fontId="151" fillId="3" borderId="57" xfId="45585" applyFont="true" applyBorder="true" applyAlignment="true">
      <alignment horizontal="right" vertical="top" wrapText="true"/>
    </xf>
    <xf numFmtId="0" fontId="151" fillId="3" borderId="57" xfId="45586" applyFont="true" applyBorder="true" applyAlignment="true">
      <alignment horizontal="right" vertical="top" wrapText="true"/>
    </xf>
    <xf numFmtId="0" fontId="151" fillId="3" borderId="57" xfId="45587" applyFont="true" applyBorder="true" applyAlignment="true">
      <alignment horizontal="right" vertical="top" wrapText="true"/>
    </xf>
    <xf numFmtId="0" fontId="151" fillId="3" borderId="57" xfId="45645" applyFont="true" applyBorder="true" applyAlignment="true">
      <alignment horizontal="right" vertical="top" wrapText="true"/>
    </xf>
    <xf numFmtId="166" fontId="150" fillId="3" borderId="121" xfId="45646" applyNumberFormat="true" applyFont="true" applyBorder="true" applyAlignment="true">
      <alignment horizontal="right" vertical="top" wrapText="true"/>
    </xf>
    <xf numFmtId="0" fontId="151" fillId="3" borderId="57" xfId="45648" applyFont="true" applyBorder="true" applyAlignment="true">
      <alignment horizontal="right" vertical="top" wrapText="true"/>
    </xf>
    <xf numFmtId="0" fontId="151" fillId="3" borderId="57" xfId="45650" applyFont="true" applyBorder="true" applyAlignment="true">
      <alignment horizontal="right" vertical="top" wrapText="true"/>
    </xf>
    <xf numFmtId="166" fontId="150" fillId="3" borderId="121" xfId="45651" applyNumberFormat="true" applyFont="true" applyBorder="true" applyAlignment="true">
      <alignment horizontal="right" vertical="top" wrapText="true"/>
    </xf>
    <xf numFmtId="166" fontId="150" fillId="3" borderId="121" xfId="45652" applyNumberFormat="true" applyFont="true" applyBorder="true" applyAlignment="true">
      <alignment horizontal="right" vertical="top" wrapText="true"/>
    </xf>
    <xf numFmtId="0" fontId="151" fillId="0" borderId="10" xfId="44964" applyFont="true" applyFill="true" applyBorder="true" applyAlignment="true">
      <alignment horizontal="left" vertical="top" wrapText="true"/>
    </xf>
    <xf numFmtId="0" fontId="24" fillId="0" borderId="10" xfId="19344" applyFill="true" applyBorder="true"/>
    <xf numFmtId="0" fontId="151" fillId="0" borderId="10" xfId="44968" applyFont="true" applyFill="true" applyBorder="true" applyAlignment="true">
      <alignment horizontal="left" vertical="top" wrapText="true"/>
    </xf>
    <xf numFmtId="169" fontId="150" fillId="0" borderId="10" xfId="44969" applyNumberFormat="true" applyFont="true" applyFill="true" applyBorder="true" applyAlignment="true">
      <alignment horizontal="right" vertical="top"/>
    </xf>
    <xf numFmtId="169" fontId="150" fillId="0" borderId="10" xfId="44970" applyNumberFormat="true" applyFont="true" applyFill="true" applyBorder="true" applyAlignment="true">
      <alignment horizontal="right" vertical="top"/>
    </xf>
    <xf numFmtId="0" fontId="151" fillId="0" borderId="10" xfId="44972" applyFont="true" applyFill="true" applyBorder="true" applyAlignment="true">
      <alignment horizontal="left" vertical="top" wrapText="true"/>
    </xf>
    <xf numFmtId="169" fontId="150" fillId="0" borderId="10" xfId="44973" applyNumberFormat="true" applyFont="true" applyFill="true" applyBorder="true" applyAlignment="true">
      <alignment horizontal="right" vertical="top"/>
    </xf>
    <xf numFmtId="169" fontId="150" fillId="0" borderId="10" xfId="44974"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3" applyFont="true" applyFill="true" applyBorder="true" applyAlignment="true">
      <alignment horizontal="left" vertical="top" wrapText="true"/>
    </xf>
    <xf numFmtId="0" fontId="151" fillId="0" borderId="10" xfId="44967" applyFont="true" applyFill="true" applyBorder="true" applyAlignment="true">
      <alignment horizontal="left" vertical="top" wrapText="true"/>
    </xf>
    <xf numFmtId="0" fontId="151" fillId="0" borderId="10" xfId="44971" applyFont="true" applyFill="true" applyBorder="true" applyAlignment="true">
      <alignment horizontal="left" vertical="top" wrapText="true"/>
    </xf>
    <xf numFmtId="0" fontId="151" fillId="0" borderId="10" xfId="45189" applyFont="true" applyFill="true" applyBorder="true" applyAlignment="true">
      <alignment horizontal="left" vertical="top" wrapText="true"/>
    </xf>
    <xf numFmtId="0" fontId="151" fillId="0" borderId="10" xfId="45192" applyFont="true" applyFill="true" applyBorder="true" applyAlignment="true">
      <alignment horizontal="left" vertical="top" wrapText="true"/>
    </xf>
    <xf numFmtId="169" fontId="150" fillId="0" borderId="10" xfId="45193" applyNumberFormat="true" applyFont="true" applyFill="true" applyBorder="true" applyAlignment="true">
      <alignment horizontal="right" vertical="top"/>
    </xf>
    <xf numFmtId="0" fontId="151" fillId="0" borderId="10" xfId="45195" applyFont="true" applyFill="true" applyBorder="true" applyAlignment="true">
      <alignment horizontal="left" vertical="top" wrapText="true"/>
    </xf>
    <xf numFmtId="169" fontId="150" fillId="0" borderId="10" xfId="45196" applyNumberFormat="true" applyFont="true" applyFill="true" applyBorder="true" applyAlignment="true">
      <alignment horizontal="right" vertical="top"/>
    </xf>
    <xf numFmtId="0" fontId="151" fillId="0" borderId="10" xfId="45188" applyFont="true" applyFill="true" applyBorder="true" applyAlignment="true">
      <alignment horizontal="left" vertical="top" wrapText="true"/>
    </xf>
    <xf numFmtId="0" fontId="151" fillId="0" borderId="10" xfId="45191" applyFont="true" applyFill="true" applyBorder="true" applyAlignment="true">
      <alignment horizontal="left" vertical="top" wrapText="true"/>
    </xf>
    <xf numFmtId="0" fontId="151" fillId="0" borderId="10" xfId="45194" applyFont="true" applyFill="true" applyBorder="true" applyAlignment="true">
      <alignment horizontal="left" vertical="top" wrapText="true"/>
    </xf>
    <xf numFmtId="0" fontId="151" fillId="0" borderId="10" xfId="45402" applyFont="true" applyFill="true" applyBorder="true" applyAlignment="true">
      <alignment horizontal="left" vertical="top" wrapText="true"/>
    </xf>
    <xf numFmtId="0" fontId="151" fillId="0" borderId="10" xfId="45408"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414"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401" applyFont="true" applyFill="true" applyBorder="true" applyAlignment="true">
      <alignment horizontal="left" vertical="top" wrapText="true"/>
    </xf>
    <xf numFmtId="0" fontId="151" fillId="0" borderId="10" xfId="45407" applyFont="true" applyFill="true" applyBorder="true" applyAlignment="true">
      <alignment horizontal="left" vertical="top" wrapText="true"/>
    </xf>
    <xf numFmtId="0" fontId="151" fillId="0" borderId="10" xfId="45413" applyFont="true" applyFill="true" applyBorder="true" applyAlignment="true">
      <alignment horizontal="left" vertical="top" wrapText="true"/>
    </xf>
    <xf numFmtId="0" fontId="24" fillId="15" borderId="10" xfId="19344" applyFill="true" applyBorder="true" applyAlignment="true">
      <alignment vertical="center" wrapText="true"/>
    </xf>
    <xf numFmtId="0" fontId="151" fillId="0" borderId="10" xfId="25750" applyFont="true" applyFill="true" applyBorder="true" applyAlignment="true">
      <alignment horizontal="center" vertical="center" wrapText="true"/>
    </xf>
    <xf numFmtId="0" fontId="24" fillId="0" borderId="10" xfId="19344" applyFill="true" applyBorder="true" applyAlignment="true">
      <alignment vertical="center"/>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0" borderId="10" xfId="19344" applyFont="true" applyFill="true" applyBorder="true" applyAlignment="true">
      <alignment horizontal="center" vertical="center"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0" borderId="10" xfId="45029" applyFont="true" applyFill="true" applyBorder="true" applyAlignment="true">
      <alignment horizontal="left" vertical="center" wrapText="true"/>
    </xf>
    <xf numFmtId="0" fontId="151" fillId="0" borderId="10" xfId="25755" applyFont="true" applyFill="true" applyBorder="true" applyAlignment="true">
      <alignment horizontal="center" vertical="center" wrapText="true"/>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52" xfId="44984" applyFont="true" applyBorder="true" applyAlignment="true">
      <alignment horizontal="center" vertical="center" wrapText="true"/>
    </xf>
    <xf numFmtId="0" fontId="151" fillId="3" borderId="53" xfId="44985" applyFont="true" applyBorder="true" applyAlignment="true">
      <alignment horizontal="center" vertical="center" wrapText="true"/>
    </xf>
    <xf numFmtId="0" fontId="151" fillId="3" borderId="52" xfId="45014" applyFont="true" applyBorder="true" applyAlignment="true">
      <alignment horizontal="center" vertical="center" wrapText="true"/>
    </xf>
    <xf numFmtId="0" fontId="151" fillId="3" borderId="53" xfId="45015" applyFont="true" applyBorder="true" applyAlignment="true">
      <alignment horizontal="center" vertical="center" wrapText="true"/>
    </xf>
    <xf numFmtId="0" fontId="151" fillId="3" borderId="52" xfId="45038" applyFont="true" applyBorder="true" applyAlignment="true">
      <alignment horizontal="center" vertical="center" wrapText="true"/>
    </xf>
    <xf numFmtId="0" fontId="151" fillId="3" borderId="53" xfId="45039" applyFont="true" applyBorder="true" applyAlignment="true">
      <alignment horizontal="center" vertical="center" wrapText="true"/>
    </xf>
    <xf numFmtId="0" fontId="151" fillId="3" borderId="52" xfId="45078" applyFont="true" applyBorder="true" applyAlignment="true">
      <alignment horizontal="center" vertical="center" wrapText="true"/>
    </xf>
    <xf numFmtId="0" fontId="151" fillId="3" borderId="53" xfId="45079" applyFont="true" applyBorder="true" applyAlignment="true">
      <alignment horizontal="center" vertical="center" wrapText="true"/>
    </xf>
    <xf numFmtId="0" fontId="24" fillId="0" borderId="99" xfId="19344" applyFill="true" applyBorder="true" applyAlignment="true">
      <alignment vertical="center" wrapText="true"/>
    </xf>
    <xf numFmtId="0" fontId="24" fillId="3" borderId="99" xfId="19344" applyBorder="true" applyAlignment="true">
      <alignment vertical="center" wrapText="true"/>
    </xf>
    <xf numFmtId="0" fontId="24" fillId="15" borderId="99" xfId="19344" applyFill="true" applyBorder="true" applyAlignment="true">
      <alignment vertical="center" wrapText="true"/>
    </xf>
    <xf numFmtId="0" fontId="24" fillId="27" borderId="99" xfId="19344" applyFill="true" applyBorder="true" applyAlignment="true">
      <alignment vertical="center" wrapText="true"/>
    </xf>
    <xf numFmtId="0" fontId="24" fillId="27" borderId="104" xfId="19344" applyFill="true"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0" fontId="151" fillId="33" borderId="99" xfId="45031" applyFont="true" applyFill="true" applyBorder="true" applyAlignment="true">
      <alignment horizontal="center" vertical="center" wrapText="true"/>
    </xf>
    <xf numFmtId="0" fontId="151" fillId="33" borderId="125" xfId="45032" applyFont="true" applyFill="true" applyBorder="true" applyAlignment="true">
      <alignment horizontal="center" vertical="center" wrapText="true"/>
    </xf>
    <xf numFmtId="0" fontId="151" fillId="33" borderId="99" xfId="45037" applyFont="true" applyFill="true" applyBorder="true" applyAlignment="true">
      <alignment horizontal="center" vertical="center" wrapText="true"/>
    </xf>
    <xf numFmtId="0" fontId="151" fillId="33" borderId="125" xfId="45038" applyFont="true" applyFill="true" applyBorder="true" applyAlignment="true">
      <alignment horizontal="center" vertical="center" wrapText="true"/>
    </xf>
    <xf numFmtId="0" fontId="151" fillId="33" borderId="99" xfId="25757" applyFont="true" applyFill="true" applyBorder="true" applyAlignment="true">
      <alignment horizontal="center" vertical="center" wrapText="true"/>
    </xf>
    <xf numFmtId="0" fontId="151" fillId="33" borderId="125" xfId="25755" applyFont="true" applyFill="true" applyBorder="true" applyAlignment="true">
      <alignment horizontal="center" vertical="center" wrapText="true"/>
    </xf>
    <xf numFmtId="0" fontId="151" fillId="33" borderId="99" xfId="25752" applyFont="true" applyFill="true" applyBorder="true" applyAlignment="true">
      <alignment horizontal="center" vertical="center" wrapText="true"/>
    </xf>
    <xf numFmtId="0" fontId="151" fillId="33" borderId="125" xfId="25750" applyFont="true" applyFill="true" applyBorder="true" applyAlignment="true">
      <alignment horizontal="center" vertical="center" wrapText="true"/>
    </xf>
    <xf numFmtId="0" fontId="151" fillId="33" borderId="99" xfId="45071" applyFont="true" applyFill="true" applyBorder="true" applyAlignment="true">
      <alignment horizontal="center" vertical="center" wrapText="true"/>
    </xf>
    <xf numFmtId="0" fontId="151" fillId="33" borderId="125" xfId="45072" applyFont="true" applyFill="true" applyBorder="true" applyAlignment="true">
      <alignment horizontal="center" vertical="center" wrapText="true"/>
    </xf>
    <xf numFmtId="0" fontId="151" fillId="33" borderId="99" xfId="45077" applyFont="true" applyFill="true" applyBorder="true" applyAlignment="true">
      <alignment horizontal="center" vertical="center" wrapText="true"/>
    </xf>
    <xf numFmtId="0" fontId="151" fillId="33" borderId="125" xfId="45078" applyFont="true" applyFill="true" applyBorder="true" applyAlignment="true">
      <alignment horizontal="center" vertical="center" wrapText="true"/>
    </xf>
    <xf numFmtId="0" fontId="24" fillId="33" borderId="106" xfId="19344" applyFill="true" applyBorder="true" applyAlignment="true">
      <alignment horizontal="center" vertical="center"/>
    </xf>
    <xf numFmtId="0" fontId="155" fillId="33" borderId="106" xfId="19344"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33" applyFont="true" applyFill="true" applyBorder="true" applyAlignment="true">
      <alignment horizontal="center" vertical="center" wrapText="true"/>
    </xf>
    <xf numFmtId="0" fontId="151" fillId="33" borderId="106" xfId="45039" applyFont="true" applyFill="true" applyBorder="true" applyAlignment="true">
      <alignment horizontal="center" vertical="center" wrapText="true"/>
    </xf>
    <xf numFmtId="0" fontId="151" fillId="33" borderId="106" xfId="25756" applyFont="true" applyFill="true" applyBorder="true" applyAlignment="true">
      <alignment horizontal="center" vertical="center" wrapText="true"/>
    </xf>
    <xf numFmtId="0" fontId="151" fillId="33" borderId="106" xfId="25751" applyFont="true" applyFill="true" applyBorder="true" applyAlignment="true">
      <alignment horizontal="center" vertical="center" wrapText="true"/>
    </xf>
    <xf numFmtId="0" fontId="151" fillId="33" borderId="106" xfId="45073" applyFont="true" applyFill="true" applyBorder="true" applyAlignment="true">
      <alignment horizontal="center" vertical="center" wrapText="true"/>
    </xf>
    <xf numFmtId="0" fontId="151" fillId="33" borderId="106" xfId="45079"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60" applyFont="true" applyBorder="true" applyAlignment="true">
      <alignment horizontal="center" vertical="center" wrapText="true"/>
    </xf>
    <xf numFmtId="0" fontId="151" fillId="3" borderId="108" xfId="44984" applyFont="true" applyBorder="true" applyAlignment="true">
      <alignment horizontal="center" vertical="center" wrapText="true"/>
    </xf>
    <xf numFmtId="0" fontId="151" fillId="3" borderId="108" xfId="45014" applyFont="true" applyBorder="true" applyAlignment="true">
      <alignment horizontal="center" vertical="center" wrapText="true"/>
    </xf>
    <xf numFmtId="0" fontId="151" fillId="3" borderId="108" xfId="45038"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33" applyFont="true" applyFill="true" applyBorder="true" applyAlignment="true">
      <alignment horizontal="center" vertical="center" wrapText="true"/>
    </xf>
    <xf numFmtId="0" fontId="151" fillId="33" borderId="99" xfId="45038" applyFont="true" applyFill="true" applyBorder="true" applyAlignment="true">
      <alignment horizontal="center" vertical="center" wrapText="true"/>
    </xf>
    <xf numFmtId="0" fontId="151" fillId="33" borderId="99" xfId="25756" applyFont="true" applyFill="true" applyBorder="true" applyAlignment="true">
      <alignment horizontal="center" vertical="center" wrapText="true"/>
    </xf>
    <xf numFmtId="0" fontId="151" fillId="33" borderId="99" xfId="25750" applyFont="true" applyFill="true" applyBorder="true" applyAlignment="true">
      <alignment horizontal="center" vertical="center" wrapText="true"/>
    </xf>
    <xf numFmtId="0" fontId="151" fillId="3" borderId="108" xfId="45078" applyFont="true" applyBorder="true" applyAlignment="true">
      <alignment horizontal="center" vertical="center" wrapText="true"/>
    </xf>
    <xf numFmtId="0" fontId="151" fillId="33" borderId="99" xfId="45073" applyFont="true" applyFill="true" applyBorder="true" applyAlignment="true">
      <alignment horizontal="center" vertical="center" wrapText="true"/>
    </xf>
    <xf numFmtId="0" fontId="151" fillId="33" borderId="99" xfId="45078"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0" applyFont="true" applyBorder="true" applyAlignment="true">
      <alignment horizontal="center" vertical="center" wrapText="true"/>
    </xf>
    <xf numFmtId="0" fontId="151" fillId="3" borderId="109" xfId="44984"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0" xfId="44938" applyFont="true" applyBorder="true" applyAlignment="true">
      <alignment horizontal="center" vertical="center" wrapText="true"/>
    </xf>
    <xf numFmtId="0" fontId="151" fillId="3" borderId="10" xfId="44962" applyFont="true" applyBorder="true" applyAlignment="true">
      <alignment horizontal="center" vertical="center" wrapText="true"/>
    </xf>
    <xf numFmtId="0" fontId="151" fillId="3" borderId="10" xfId="44986" applyFont="true" applyBorder="true" applyAlignment="true">
      <alignment horizontal="center" vertical="center" wrapText="true"/>
    </xf>
    <xf numFmtId="0" fontId="151" fillId="3" borderId="109" xfId="45014" applyFont="true" applyBorder="true" applyAlignment="true">
      <alignment horizontal="center" vertical="center" wrapText="true"/>
    </xf>
    <xf numFmtId="0" fontId="151" fillId="3" borderId="109" xfId="45038"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33" applyFont="true" applyFill="true" applyBorder="true" applyAlignment="true">
      <alignment horizontal="center" vertical="center" wrapText="true"/>
    </xf>
    <xf numFmtId="0" fontId="151" fillId="33" borderId="130" xfId="45038" applyFont="true" applyFill="true" applyBorder="true" applyAlignment="true">
      <alignment horizontal="center" vertical="center" wrapText="true"/>
    </xf>
    <xf numFmtId="0" fontId="151" fillId="33" borderId="130" xfId="25756" applyFont="true" applyFill="true" applyBorder="true" applyAlignment="true">
      <alignment horizontal="center" vertical="center" wrapText="true"/>
    </xf>
    <xf numFmtId="0" fontId="151" fillId="33" borderId="130" xfId="25750" applyFont="true" applyFill="true" applyBorder="true" applyAlignment="true">
      <alignment horizontal="center" vertical="center" wrapText="true"/>
    </xf>
    <xf numFmtId="0" fontId="151" fillId="3" borderId="10" xfId="45016" applyFont="true" applyBorder="true" applyAlignment="true">
      <alignment horizontal="center" vertical="center" wrapText="true"/>
    </xf>
    <xf numFmtId="0" fontId="151" fillId="3" borderId="10" xfId="45040" applyFont="true" applyBorder="true" applyAlignment="true">
      <alignment horizontal="center" vertical="center" wrapText="true"/>
    </xf>
    <xf numFmtId="0" fontId="151" fillId="3" borderId="109" xfId="45078" applyFont="true" applyBorder="true" applyAlignment="true">
      <alignment horizontal="center" vertical="center" wrapText="true"/>
    </xf>
    <xf numFmtId="0" fontId="151" fillId="33" borderId="130" xfId="45073" applyFont="true" applyFill="true" applyBorder="true" applyAlignment="true">
      <alignment horizontal="center" vertical="center" wrapText="true"/>
    </xf>
    <xf numFmtId="0" fontId="151" fillId="33" borderId="130" xfId="45078" applyFont="true" applyFill="true" applyBorder="true" applyAlignment="true">
      <alignment horizontal="center" vertical="center" wrapText="true"/>
    </xf>
    <xf numFmtId="0" fontId="151" fillId="3" borderId="10" xfId="45080" applyFont="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5" xfId="44937" applyFont="true" applyBorder="true" applyAlignment="true">
      <alignment horizontal="center" vertical="center" wrapText="true"/>
    </xf>
    <xf numFmtId="0" fontId="151" fillId="3" borderId="95" xfId="44961" applyFont="true" applyBorder="true" applyAlignment="true">
      <alignment horizontal="center" vertical="center" wrapText="true"/>
    </xf>
    <xf numFmtId="0" fontId="151" fillId="3" borderId="95" xfId="44985"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33" applyFont="true" applyFill="true" applyBorder="true" applyAlignment="true">
      <alignment horizontal="center" vertical="center" wrapText="true"/>
    </xf>
    <xf numFmtId="0" fontId="151" fillId="33" borderId="126" xfId="45039" applyFont="true" applyFill="true" applyBorder="true" applyAlignment="true">
      <alignment horizontal="center" vertical="center" wrapText="true"/>
    </xf>
    <xf numFmtId="0" fontId="151" fillId="33" borderId="126" xfId="25756" applyFont="true" applyFill="true" applyBorder="true" applyAlignment="true">
      <alignment horizontal="center" vertical="center" wrapText="true"/>
    </xf>
    <xf numFmtId="0" fontId="151" fillId="33" borderId="126" xfId="25751" applyFont="true" applyFill="true" applyBorder="true" applyAlignment="true">
      <alignment horizontal="center" vertical="center" wrapText="true"/>
    </xf>
    <xf numFmtId="0" fontId="151" fillId="3" borderId="95" xfId="45015" applyFont="true" applyBorder="true" applyAlignment="true">
      <alignment horizontal="center" vertical="center" wrapText="true"/>
    </xf>
    <xf numFmtId="0" fontId="151" fillId="3" borderId="95" xfId="45039" applyFont="true" applyBorder="true" applyAlignment="true">
      <alignment horizontal="center" vertical="center" wrapText="true"/>
    </xf>
    <xf numFmtId="0" fontId="151" fillId="33" borderId="126" xfId="45073" applyFont="true" applyFill="true" applyBorder="true" applyAlignment="true">
      <alignment horizontal="center" vertical="center" wrapText="true"/>
    </xf>
    <xf numFmtId="0" fontId="151" fillId="33" borderId="126" xfId="45079" applyFont="true" applyFill="true" applyBorder="true" applyAlignment="true">
      <alignment horizontal="center" vertical="center" wrapText="true"/>
    </xf>
    <xf numFmtId="0" fontId="151" fillId="3" borderId="95" xfId="45079" applyFont="true" applyBorder="true" applyAlignment="true">
      <alignment horizontal="center" vertical="center" wrapText="true"/>
    </xf>
    <xf numFmtId="0" fontId="151" fillId="0" borderId="99" xfId="44993" applyFont="true" applyFill="true" applyBorder="true" applyAlignment="true">
      <alignment horizontal="left" vertical="center" wrapText="true"/>
    </xf>
    <xf numFmtId="0" fontId="151" fillId="0" borderId="99" xfId="44999"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41" applyFont="true" applyFill="true" applyBorder="true" applyAlignment="true">
      <alignment horizontal="left" vertical="center" wrapText="true"/>
    </xf>
    <xf numFmtId="0" fontId="151" fillId="0" borderId="99" xfId="45045" applyFont="true" applyFill="true" applyBorder="true" applyAlignment="true">
      <alignment horizontal="left" vertical="center" wrapText="true"/>
    </xf>
    <xf numFmtId="0" fontId="151" fillId="0" borderId="99" xfId="45051" applyFont="true" applyFill="true" applyBorder="true" applyAlignment="true">
      <alignment horizontal="left" vertical="center" wrapText="true"/>
    </xf>
    <xf numFmtId="0" fontId="151" fillId="0" borderId="99" xfId="25759" applyFont="true" applyFill="true" applyBorder="true" applyAlignment="true">
      <alignment horizontal="left" vertical="center" wrapText="true"/>
    </xf>
    <xf numFmtId="0" fontId="151" fillId="0" borderId="99" xfId="25754" applyFont="true" applyFill="true" applyBorder="true" applyAlignment="true">
      <alignment horizontal="left" vertical="center" wrapText="true"/>
    </xf>
    <xf numFmtId="0" fontId="151" fillId="0" borderId="99" xfId="19381" applyFont="true" applyFill="true" applyBorder="true" applyAlignment="true">
      <alignment horizontal="left" vertical="center" wrapText="true"/>
    </xf>
    <xf numFmtId="0" fontId="151" fillId="15" borderId="99" xfId="19382" applyFont="true" applyFill="true" applyBorder="true" applyAlignment="true">
      <alignment horizontal="left" vertical="center" wrapText="true"/>
    </xf>
    <xf numFmtId="0" fontId="151" fillId="15" borderId="99" xfId="19385" applyFont="true" applyFill="true" applyBorder="true" applyAlignment="true">
      <alignment horizontal="left" vertical="center" wrapText="true"/>
    </xf>
    <xf numFmtId="0" fontId="24" fillId="15" borderId="99" xfId="19344" applyFill="true" applyBorder="true" applyAlignment="true">
      <alignment horizontal="center" vertical="center" wrapText="true"/>
    </xf>
    <xf numFmtId="0" fontId="151" fillId="0" borderId="99" xfId="45069" applyFont="true" applyFill="true" applyBorder="true" applyAlignment="true">
      <alignment horizontal="left" vertical="center" wrapText="true"/>
    </xf>
    <xf numFmtId="0" fontId="151" fillId="0" borderId="99" xfId="45075" applyFont="true" applyFill="true" applyBorder="true" applyAlignment="true">
      <alignment horizontal="left" vertical="center" wrapText="true"/>
    </xf>
    <xf numFmtId="0" fontId="151" fillId="0" borderId="99" xfId="45081" applyFont="true" applyFill="true" applyBorder="true" applyAlignment="true">
      <alignment horizontal="left" vertical="center" wrapText="true"/>
    </xf>
    <xf numFmtId="0" fontId="151" fillId="0" borderId="99" xfId="45084" applyFont="true" applyFill="true" applyBorder="true" applyAlignment="true">
      <alignment horizontal="left" vertical="center" wrapText="true"/>
    </xf>
    <xf numFmtId="0" fontId="151" fillId="0" borderId="99" xfId="45087" applyFont="true" applyFill="true" applyBorder="true" applyAlignment="true">
      <alignment horizontal="left" vertical="center" wrapText="true"/>
    </xf>
    <xf numFmtId="0" fontId="151" fillId="0" borderId="101" xfId="45035" applyFont="true" applyFill="true" applyBorder="true" applyAlignment="true">
      <alignment horizontal="left" vertical="center" wrapText="true"/>
    </xf>
    <xf numFmtId="0" fontId="155" fillId="0" borderId="104" xfId="19344" applyFont="true" applyFill="true" applyBorder="true" applyAlignment="true">
      <alignment horizontal="left" vertical="center" wrapText="true"/>
    </xf>
    <xf numFmtId="0" fontId="24" fillId="3" borderId="104" xfId="19344" applyBorder="true" applyAlignment="true">
      <alignmen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19344" applyFill="true" applyBorder="true" applyAlignment="true">
      <alignment vertical="center"/>
    </xf>
    <xf numFmtId="0" fontId="24" fillId="0" borderId="106" xfId="19344" applyFill="true" applyBorder="true" applyAlignment="true">
      <alignment horizontal="center" vertical="center"/>
    </xf>
    <xf numFmtId="0" fontId="155" fillId="0" borderId="106" xfId="19344" applyFont="true" applyFill="true" applyBorder="true" applyAlignment="true">
      <alignment horizontal="left" vertical="center"/>
    </xf>
    <xf numFmtId="0" fontId="155" fillId="0" borderId="107" xfId="19344" applyFont="true" applyFill="true" applyBorder="true" applyAlignment="true">
      <alignment horizontal="left" vertical="center"/>
    </xf>
    <xf numFmtId="0" fontId="151" fillId="0" borderId="106" xfId="25758" applyFont="true" applyFill="true" applyBorder="true" applyAlignment="true">
      <alignment horizontal="left" vertical="center"/>
    </xf>
    <xf numFmtId="0" fontId="151" fillId="0" borderId="106" xfId="25753" applyFont="true" applyFill="true" applyBorder="true" applyAlignment="true">
      <alignment horizontal="left" vertical="center"/>
    </xf>
    <xf numFmtId="0" fontId="151" fillId="0" borderId="106" xfId="19383" applyFont="true" applyFill="true" applyBorder="true" applyAlignment="true">
      <alignment horizontal="left" vertical="center"/>
    </xf>
    <xf numFmtId="0" fontId="151" fillId="15" borderId="106" xfId="19384" applyFont="true" applyFill="true" applyBorder="true" applyAlignment="true">
      <alignment horizontal="left" vertical="center"/>
    </xf>
    <xf numFmtId="0" fontId="151" fillId="15" borderId="106" xfId="19386" applyFont="true" applyFill="true" applyBorder="true" applyAlignment="true">
      <alignment horizontal="left" vertical="center"/>
    </xf>
    <xf numFmtId="0" fontId="24" fillId="15" borderId="106" xfId="19344" applyFill="true" applyBorder="true" applyAlignment="true">
      <alignment vertical="center"/>
    </xf>
    <xf numFmtId="0" fontId="24" fillId="27" borderId="106" xfId="19344" applyFill="true" applyBorder="true" applyAlignment="true">
      <alignment vertical="center"/>
    </xf>
    <xf numFmtId="0" fontId="155" fillId="15" borderId="106" xfId="19344" applyFont="true" applyFill="true" applyBorder="true" applyAlignment="true">
      <alignment horizontal="left" vertical="center"/>
    </xf>
    <xf numFmtId="0" fontId="24" fillId="27" borderId="107" xfId="19344" applyFill="true" applyBorder="true" applyAlignment="true">
      <alignment vertical="center"/>
    </xf>
    <xf numFmtId="0" fontId="24" fillId="0" borderId="105" xfId="19344" applyFill="true" applyBorder="true" applyAlignment="true">
      <alignment vertical="center"/>
    </xf>
    <xf numFmtId="0" fontId="24" fillId="0" borderId="107" xfId="19344"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4" xfId="44941" applyNumberFormat="true" applyFont="true" applyFill="true" applyBorder="true" applyAlignment="true">
      <alignment horizontal="center" vertical="center"/>
    </xf>
    <xf numFmtId="169" fontId="150" fillId="33" borderId="129" xfId="44941" applyNumberFormat="true" applyFont="true" applyFill="true" applyBorder="true" applyAlignment="true">
      <alignment horizontal="center" vertical="center"/>
    </xf>
    <xf numFmtId="169" fontId="150" fillId="33" borderId="105" xfId="44941" applyNumberFormat="true" applyFont="true" applyFill="true" applyBorder="true" applyAlignment="true">
      <alignment horizontal="center" vertical="center"/>
    </xf>
    <xf numFmtId="169" fontId="150" fillId="33" borderId="99" xfId="44945" applyNumberFormat="true" applyFont="true" applyFill="true" applyBorder="true" applyAlignment="true">
      <alignment horizontal="center" vertical="center"/>
    </xf>
    <xf numFmtId="169" fontId="150" fillId="33" borderId="125" xfId="44945" applyNumberFormat="true" applyFont="true" applyFill="true" applyBorder="true" applyAlignment="true">
      <alignment horizontal="center" vertical="center"/>
    </xf>
    <xf numFmtId="169" fontId="150" fillId="33" borderId="126" xfId="44945" applyNumberFormat="true" applyFont="true" applyFill="true" applyBorder="true" applyAlignment="true">
      <alignment horizontal="center" vertical="center"/>
    </xf>
    <xf numFmtId="169" fontId="150" fillId="33" borderId="130" xfId="44945" applyNumberFormat="true" applyFont="true" applyFill="true" applyBorder="true" applyAlignment="true">
      <alignment horizontal="center" vertical="center"/>
    </xf>
    <xf numFmtId="169" fontId="150" fillId="33" borderId="106" xfId="44945" applyNumberFormat="true" applyFont="true"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1" xfId="44969" applyNumberFormat="true" applyFont="true" applyFill="true" applyBorder="true" applyAlignment="true">
      <alignment horizontal="center" vertical="center"/>
    </xf>
    <xf numFmtId="169" fontId="150" fillId="33" borderId="123" xfId="44969" applyNumberFormat="true" applyFont="true" applyFill="true" applyBorder="true" applyAlignment="true">
      <alignment horizontal="center" vertical="center"/>
    </xf>
    <xf numFmtId="169" fontId="150" fillId="33" borderId="124" xfId="44969" applyNumberFormat="true" applyFont="true" applyFill="true" applyBorder="true" applyAlignment="true">
      <alignment horizontal="center" vertical="center"/>
    </xf>
    <xf numFmtId="169" fontId="150" fillId="33" borderId="129" xfId="44969" applyNumberFormat="true" applyFont="true" applyFill="true" applyBorder="true" applyAlignment="true">
      <alignment horizontal="center" vertical="center"/>
    </xf>
    <xf numFmtId="169" fontId="150" fillId="33" borderId="105" xfId="44969" applyNumberFormat="true" applyFont="true" applyFill="true" applyBorder="true" applyAlignment="true">
      <alignment horizontal="center" vertical="center"/>
    </xf>
    <xf numFmtId="169" fontId="150" fillId="33" borderId="99" xfId="44969" applyNumberFormat="true" applyFont="true" applyFill="true" applyBorder="true" applyAlignment="true">
      <alignment horizontal="center" vertical="center"/>
    </xf>
    <xf numFmtId="169" fontId="150" fillId="33" borderId="125" xfId="44969" applyNumberFormat="true" applyFont="true" applyFill="true" applyBorder="true" applyAlignment="true">
      <alignment horizontal="center" vertical="center"/>
    </xf>
    <xf numFmtId="169" fontId="150" fillId="33" borderId="126" xfId="44969" applyNumberFormat="true" applyFont="true" applyFill="true" applyBorder="true" applyAlignment="true">
      <alignment horizontal="center" vertical="center"/>
    </xf>
    <xf numFmtId="169" fontId="150" fillId="33" borderId="130" xfId="44969" applyNumberFormat="true" applyFont="true" applyFill="true" applyBorder="true" applyAlignment="true">
      <alignment horizontal="center" vertical="center"/>
    </xf>
    <xf numFmtId="169" fontId="150" fillId="33" borderId="106" xfId="44969" applyNumberFormat="true" applyFont="true" applyFill="true" applyBorder="true" applyAlignment="true">
      <alignment horizontal="center" vertical="center"/>
    </xf>
    <xf numFmtId="169" fontId="150" fillId="33" borderId="99" xfId="44965" applyNumberFormat="true" applyFont="true" applyFill="true" applyBorder="true" applyAlignment="true">
      <alignment horizontal="center" vertical="center"/>
    </xf>
    <xf numFmtId="169" fontId="150" fillId="33" borderId="125" xfId="44965" applyNumberFormat="true" applyFont="true" applyFill="true" applyBorder="true" applyAlignment="true">
      <alignment horizontal="center" vertical="center"/>
    </xf>
    <xf numFmtId="169" fontId="150" fillId="33" borderId="126" xfId="44965" applyNumberFormat="true" applyFont="true" applyFill="true" applyBorder="true" applyAlignment="true">
      <alignment horizontal="center" vertical="center"/>
    </xf>
    <xf numFmtId="169" fontId="150" fillId="33" borderId="130" xfId="44965" applyNumberFormat="true" applyFont="true" applyFill="true" applyBorder="true" applyAlignment="true">
      <alignment horizontal="center" vertical="center"/>
    </xf>
    <xf numFmtId="169" fontId="150" fillId="33" borderId="106" xfId="44965" applyNumberFormat="true" applyFont="true" applyFill="true" applyBorder="true" applyAlignment="true">
      <alignment horizontal="center" vertical="center"/>
    </xf>
    <xf numFmtId="169" fontId="150" fillId="33" borderId="101" xfId="44989" applyNumberFormat="true" applyFont="true" applyFill="true" applyBorder="true" applyAlignment="true">
      <alignment horizontal="center" vertical="center"/>
    </xf>
    <xf numFmtId="169" fontId="150" fillId="33" borderId="123" xfId="44990" applyNumberFormat="true" applyFont="true" applyFill="true" applyBorder="true" applyAlignment="true">
      <alignment horizontal="center" vertical="center"/>
    </xf>
    <xf numFmtId="169" fontId="150" fillId="33" borderId="124" xfId="44991" applyNumberFormat="true" applyFont="true" applyFill="true" applyBorder="true" applyAlignment="true">
      <alignment horizontal="center" vertical="center"/>
    </xf>
    <xf numFmtId="169" fontId="150" fillId="33" borderId="129" xfId="44990" applyNumberFormat="true" applyFont="true" applyFill="true" applyBorder="true" applyAlignment="true">
      <alignment horizontal="center" vertical="center"/>
    </xf>
    <xf numFmtId="169" fontId="150" fillId="33" borderId="105" xfId="44991" applyNumberFormat="true" applyFont="true" applyFill="true" applyBorder="true" applyAlignment="true">
      <alignment horizontal="center" vertical="center"/>
    </xf>
    <xf numFmtId="169" fontId="150" fillId="33" borderId="101" xfId="44990" applyNumberFormat="true" applyFont="true" applyFill="true" applyBorder="true" applyAlignment="true">
      <alignment horizontal="center" vertical="center"/>
    </xf>
    <xf numFmtId="169" fontId="150" fillId="33" borderId="99" xfId="44995" applyNumberFormat="true" applyFont="true" applyFill="true" applyBorder="true" applyAlignment="true">
      <alignment horizontal="center" vertical="center"/>
    </xf>
    <xf numFmtId="169" fontId="150" fillId="33" borderId="125" xfId="44996" applyNumberFormat="true" applyFont="true" applyFill="true" applyBorder="true" applyAlignment="true">
      <alignment horizontal="center" vertical="center"/>
    </xf>
    <xf numFmtId="169" fontId="150" fillId="33" borderId="126" xfId="44997" applyNumberFormat="true" applyFont="true" applyFill="true" applyBorder="true" applyAlignment="true">
      <alignment horizontal="center" vertical="center"/>
    </xf>
    <xf numFmtId="169" fontId="150" fillId="33" borderId="130" xfId="44996" applyNumberFormat="true" applyFont="true" applyFill="true" applyBorder="true" applyAlignment="true">
      <alignment horizontal="center" vertical="center"/>
    </xf>
    <xf numFmtId="169" fontId="150" fillId="33" borderId="106" xfId="44997" applyNumberFormat="true" applyFont="true" applyFill="true" applyBorder="true" applyAlignment="true">
      <alignment horizontal="center" vertical="center"/>
    </xf>
    <xf numFmtId="169" fontId="150" fillId="33" borderId="99" xfId="44996" applyNumberFormat="true" applyFont="true" applyFill="true" applyBorder="true" applyAlignment="true">
      <alignment horizontal="center" vertical="center"/>
    </xf>
    <xf numFmtId="169" fontId="150" fillId="33" borderId="99" xfId="45001" applyNumberFormat="true" applyFont="true" applyFill="true" applyBorder="true" applyAlignment="true">
      <alignment horizontal="center" vertical="center"/>
    </xf>
    <xf numFmtId="169" fontId="150" fillId="33" borderId="125" xfId="45002" applyNumberFormat="true" applyFont="true" applyFill="true" applyBorder="true" applyAlignment="true">
      <alignment horizontal="center" vertical="center"/>
    </xf>
    <xf numFmtId="169" fontId="150" fillId="33" borderId="126" xfId="45003" applyNumberFormat="true" applyFont="true" applyFill="true" applyBorder="true" applyAlignment="true">
      <alignment horizontal="center" vertical="center"/>
    </xf>
    <xf numFmtId="169" fontId="150" fillId="33" borderId="130" xfId="45002" applyNumberFormat="true" applyFont="true" applyFill="true" applyBorder="true" applyAlignment="true">
      <alignment horizontal="center" vertical="center"/>
    </xf>
    <xf numFmtId="169" fontId="150" fillId="33" borderId="106" xfId="45003" applyNumberFormat="true" applyFont="true" applyFill="true" applyBorder="true" applyAlignment="true">
      <alignment horizontal="center" vertical="center"/>
    </xf>
    <xf numFmtId="169" fontId="150" fillId="33" borderId="99" xfId="45002"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70" fontId="155" fillId="33" borderId="104"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1" xfId="45019" applyNumberFormat="true" applyFont="true" applyFill="true" applyBorder="true" applyAlignment="true">
      <alignment horizontal="center" vertical="center"/>
    </xf>
    <xf numFmtId="169" fontId="150" fillId="33" borderId="123" xfId="45019" applyNumberFormat="true" applyFont="true" applyFill="true" applyBorder="true" applyAlignment="true">
      <alignment horizontal="center" vertical="center"/>
    </xf>
    <xf numFmtId="169" fontId="150" fillId="33" borderId="124" xfId="45019" applyNumberFormat="true" applyFont="true" applyFill="true" applyBorder="true" applyAlignment="true">
      <alignment horizontal="center" vertical="center"/>
    </xf>
    <xf numFmtId="169" fontId="150" fillId="33" borderId="129" xfId="45019" applyNumberFormat="true" applyFont="true" applyFill="true" applyBorder="true" applyAlignment="true">
      <alignment horizontal="center" vertical="center"/>
    </xf>
    <xf numFmtId="169" fontId="150" fillId="33" borderId="105" xfId="45019" applyNumberFormat="true" applyFont="true" applyFill="true" applyBorder="true" applyAlignment="true">
      <alignment horizontal="center" vertical="center"/>
    </xf>
    <xf numFmtId="169" fontId="150" fillId="33" borderId="99" xfId="45023" applyNumberFormat="true" applyFont="true" applyFill="true" applyBorder="true" applyAlignment="true">
      <alignment horizontal="center" vertical="center"/>
    </xf>
    <xf numFmtId="169" fontId="150" fillId="33" borderId="125" xfId="45023" applyNumberFormat="true" applyFont="true" applyFill="true" applyBorder="true" applyAlignment="true">
      <alignment horizontal="center" vertical="center"/>
    </xf>
    <xf numFmtId="169" fontId="150" fillId="33" borderId="126" xfId="45023" applyNumberFormat="true" applyFont="true" applyFill="true" applyBorder="true" applyAlignment="true">
      <alignment horizontal="center" vertical="center"/>
    </xf>
    <xf numFmtId="169" fontId="150" fillId="33" borderId="130" xfId="45023" applyNumberFormat="true" applyFont="true" applyFill="true" applyBorder="true" applyAlignment="true">
      <alignment horizontal="center" vertical="center"/>
    </xf>
    <xf numFmtId="169" fontId="150" fillId="33" borderId="106" xfId="45023" applyNumberFormat="true" applyFont="true" applyFill="true" applyBorder="true" applyAlignment="true">
      <alignment horizontal="center" vertical="center"/>
    </xf>
    <xf numFmtId="169" fontId="150" fillId="33" borderId="101" xfId="45043" applyNumberFormat="true" applyFont="true" applyFill="true" applyBorder="true" applyAlignment="true">
      <alignment horizontal="center" vertical="center"/>
    </xf>
    <xf numFmtId="169" fontId="150" fillId="33" borderId="123" xfId="45043" applyNumberFormat="true" applyFont="true" applyFill="true" applyBorder="true" applyAlignment="true">
      <alignment horizontal="center" vertical="center"/>
    </xf>
    <xf numFmtId="169" fontId="150" fillId="33" borderId="124" xfId="45043" applyNumberFormat="true" applyFont="true" applyFill="true" applyBorder="true" applyAlignment="true">
      <alignment horizontal="center" vertical="center"/>
    </xf>
    <xf numFmtId="169" fontId="150" fillId="33" borderId="129" xfId="45043" applyNumberFormat="true" applyFont="true" applyFill="true" applyBorder="true" applyAlignment="true">
      <alignment horizontal="center" vertical="center"/>
    </xf>
    <xf numFmtId="169" fontId="150" fillId="33" borderId="105" xfId="45043" applyNumberFormat="true" applyFont="true" applyFill="true" applyBorder="true" applyAlignment="true">
      <alignment horizontal="center" vertical="center"/>
    </xf>
    <xf numFmtId="169" fontId="150" fillId="33" borderId="99" xfId="45047" applyNumberFormat="true" applyFont="true" applyFill="true" applyBorder="true" applyAlignment="true">
      <alignment horizontal="center" vertical="center"/>
    </xf>
    <xf numFmtId="169" fontId="150" fillId="33" borderId="125" xfId="45047" applyNumberFormat="true" applyFont="true" applyFill="true" applyBorder="true" applyAlignment="true">
      <alignment horizontal="center" vertical="center"/>
    </xf>
    <xf numFmtId="169" fontId="150" fillId="33" borderId="126" xfId="45047" applyNumberFormat="true" applyFont="true" applyFill="true" applyBorder="true" applyAlignment="true">
      <alignment horizontal="center" vertical="center"/>
    </xf>
    <xf numFmtId="169" fontId="150" fillId="33" borderId="130" xfId="45047" applyNumberFormat="true" applyFont="true" applyFill="true" applyBorder="true" applyAlignment="true">
      <alignment horizontal="center" vertical="center"/>
    </xf>
    <xf numFmtId="169" fontId="150" fillId="33" borderId="106" xfId="45047" applyNumberFormat="true" applyFont="true" applyFill="true" applyBorder="true" applyAlignment="true">
      <alignment horizontal="center" vertical="center"/>
    </xf>
    <xf numFmtId="169" fontId="150" fillId="33" borderId="125" xfId="45049" applyNumberFormat="true" applyFont="true" applyFill="true" applyBorder="true" applyAlignment="true">
      <alignment horizontal="center" vertical="center"/>
    </xf>
    <xf numFmtId="169" fontId="150" fillId="33" borderId="126" xfId="45050" applyNumberFormat="true" applyFont="true" applyFill="true" applyBorder="true" applyAlignment="true">
      <alignment horizontal="center" vertical="center"/>
    </xf>
    <xf numFmtId="169" fontId="150" fillId="33" borderId="130" xfId="45049" applyNumberFormat="true" applyFont="true" applyFill="true" applyBorder="true" applyAlignment="true">
      <alignment horizontal="center" vertical="center"/>
    </xf>
    <xf numFmtId="169" fontId="150" fillId="33" borderId="106" xfId="45050" applyNumberFormat="true" applyFont="true" applyFill="true" applyBorder="true" applyAlignment="true">
      <alignment horizontal="center" vertical="center"/>
    </xf>
    <xf numFmtId="169" fontId="150" fillId="33" borderId="99" xfId="45049" applyNumberFormat="true" applyFont="true" applyFill="true" applyBorder="true" applyAlignment="true">
      <alignment horizontal="center" vertical="center"/>
    </xf>
    <xf numFmtId="0" fontId="24" fillId="33" borderId="99" xfId="19344" applyFill="true" applyBorder="true" applyAlignment="true">
      <alignment horizontal="center" vertical="center"/>
    </xf>
    <xf numFmtId="0" fontId="24" fillId="33" borderId="130" xfId="19344" applyFill="true" applyBorder="true" applyAlignment="true">
      <alignment horizontal="center" vertical="center"/>
    </xf>
    <xf numFmtId="168" fontId="150" fillId="33" borderId="99" xfId="45057" applyNumberFormat="true" applyFont="true" applyFill="true" applyBorder="true" applyAlignment="true">
      <alignment horizontal="center" vertical="center"/>
    </xf>
    <xf numFmtId="168" fontId="150" fillId="33" borderId="125" xfId="45058" applyNumberFormat="true" applyFont="true" applyFill="true" applyBorder="true" applyAlignment="true">
      <alignment horizontal="center" vertical="center"/>
    </xf>
    <xf numFmtId="168" fontId="150" fillId="33" borderId="126" xfId="45059" applyNumberFormat="true" applyFont="true" applyFill="true" applyBorder="true" applyAlignment="true">
      <alignment horizontal="center" vertical="center"/>
    </xf>
    <xf numFmtId="168" fontId="150" fillId="33" borderId="130" xfId="45058" applyNumberFormat="true" applyFont="true" applyFill="true" applyBorder="true" applyAlignment="true">
      <alignment horizontal="center" vertical="center"/>
    </xf>
    <xf numFmtId="168" fontId="150" fillId="33" borderId="106" xfId="45059" applyNumberFormat="true" applyFont="true" applyFill="true" applyBorder="true" applyAlignment="true">
      <alignment horizontal="center" vertical="center"/>
    </xf>
    <xf numFmtId="168" fontId="150" fillId="33" borderId="99" xfId="45058" applyNumberFormat="true" applyFont="true" applyFill="true" applyBorder="true" applyAlignment="true">
      <alignment horizontal="center" vertical="center"/>
    </xf>
    <xf numFmtId="168" fontId="150" fillId="33" borderId="99" xfId="45061" applyNumberFormat="true" applyFont="true" applyFill="true" applyBorder="true" applyAlignment="true">
      <alignment horizontal="center" vertical="center"/>
    </xf>
    <xf numFmtId="168" fontId="150" fillId="33" borderId="125" xfId="45062" applyNumberFormat="true" applyFont="true" applyFill="true" applyBorder="true" applyAlignment="true">
      <alignment horizontal="center" vertical="center"/>
    </xf>
    <xf numFmtId="168" fontId="150" fillId="33" borderId="126" xfId="45063" applyNumberFormat="true" applyFont="true" applyFill="true" applyBorder="true" applyAlignment="true">
      <alignment horizontal="center" vertical="center"/>
    </xf>
    <xf numFmtId="168" fontId="150" fillId="33" borderId="130" xfId="45062" applyNumberFormat="true" applyFont="true" applyFill="true" applyBorder="true" applyAlignment="true">
      <alignment horizontal="center" vertical="center"/>
    </xf>
    <xf numFmtId="168" fontId="150" fillId="33" borderId="106" xfId="45063" applyNumberFormat="true" applyFont="true" applyFill="true" applyBorder="true" applyAlignment="true">
      <alignment horizontal="center" vertical="center"/>
    </xf>
    <xf numFmtId="168" fontId="150" fillId="33" borderId="99" xfId="45062" applyNumberFormat="true" applyFont="true" applyFill="true" applyBorder="true" applyAlignment="true">
      <alignment horizontal="center" vertical="center"/>
    </xf>
    <xf numFmtId="168" fontId="150" fillId="33" borderId="99" xfId="45065" applyNumberFormat="true" applyFont="true" applyFill="true" applyBorder="true" applyAlignment="true">
      <alignment horizontal="center" vertical="center"/>
    </xf>
    <xf numFmtId="168" fontId="150" fillId="33" borderId="125" xfId="45066" applyNumberFormat="true" applyFont="true" applyFill="true" applyBorder="true" applyAlignment="true">
      <alignment horizontal="center" vertical="center"/>
    </xf>
    <xf numFmtId="168" fontId="150" fillId="33" borderId="126" xfId="45067" applyNumberFormat="true" applyFont="true" applyFill="true" applyBorder="true" applyAlignment="true">
      <alignment horizontal="center" vertical="center"/>
    </xf>
    <xf numFmtId="168" fontId="150" fillId="33" borderId="130" xfId="45066" applyNumberFormat="true" applyFont="true" applyFill="true" applyBorder="true" applyAlignment="true">
      <alignment horizontal="center" vertical="center"/>
    </xf>
    <xf numFmtId="168" fontId="150" fillId="33" borderId="106" xfId="45067" applyNumberFormat="true" applyFont="true" applyFill="true" applyBorder="true" applyAlignment="true">
      <alignment horizontal="center" vertical="center"/>
    </xf>
    <xf numFmtId="168" fontId="150" fillId="33" borderId="99" xfId="45066" applyNumberFormat="true" applyFont="true" applyFill="true" applyBorder="true" applyAlignment="true">
      <alignment horizontal="center" vertical="center"/>
    </xf>
    <xf numFmtId="168" fontId="150" fillId="33" borderId="99"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6" xfId="19395" applyNumberFormat="true" applyFont="true" applyFill="true" applyBorder="true" applyAlignment="true">
      <alignment horizontal="center" vertical="center" wrapText="true"/>
    </xf>
    <xf numFmtId="168" fontId="150" fillId="33" borderId="99" xfId="19394" applyNumberFormat="true" applyFont="true" applyFill="true" applyBorder="true" applyAlignment="true">
      <alignment horizontal="center" vertical="center" wrapText="true"/>
    </xf>
    <xf numFmtId="168" fontId="150" fillId="33" borderId="99"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6"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6"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9" fontId="150" fillId="33" borderId="99" xfId="45053" applyNumberFormat="true" applyFont="true" applyFill="true" applyBorder="true" applyAlignment="true">
      <alignment horizontal="center" vertical="center"/>
    </xf>
    <xf numFmtId="169" fontId="150" fillId="33" borderId="125" xfId="45054" applyNumberFormat="true" applyFont="true" applyFill="true" applyBorder="true" applyAlignment="true">
      <alignment horizontal="center" vertical="center"/>
    </xf>
    <xf numFmtId="169" fontId="150" fillId="33" borderId="126" xfId="45055" applyNumberFormat="true" applyFont="true" applyFill="true" applyBorder="true" applyAlignment="true">
      <alignment horizontal="center" vertical="center"/>
    </xf>
    <xf numFmtId="169" fontId="150" fillId="33" borderId="130" xfId="45054" applyNumberFormat="true" applyFont="true" applyFill="true" applyBorder="true" applyAlignment="true">
      <alignment horizontal="center" vertical="center"/>
    </xf>
    <xf numFmtId="169" fontId="150" fillId="33" borderId="106" xfId="45055" applyNumberFormat="true" applyFont="true" applyFill="true" applyBorder="true" applyAlignment="true">
      <alignment horizontal="center" vertical="center"/>
    </xf>
    <xf numFmtId="169" fontId="150" fillId="33" borderId="99" xfId="45054" applyNumberFormat="true" applyFont="true" applyFill="true" applyBorder="true" applyAlignment="true">
      <alignment horizontal="center" vertical="center"/>
    </xf>
    <xf numFmtId="168" fontId="155" fillId="33" borderId="99"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06" xfId="19344" applyNumberFormat="true" applyFont="true" applyFill="true" applyBorder="true" applyAlignment="true">
      <alignment horizontal="center" vertical="center" wrapText="true"/>
    </xf>
    <xf numFmtId="0" fontId="24" fillId="33" borderId="104"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69" fontId="150" fillId="33" borderId="99" xfId="45086" applyNumberFormat="true" applyFont="true" applyFill="true" applyBorder="true" applyAlignment="true">
      <alignment horizontal="center" vertical="center"/>
    </xf>
    <xf numFmtId="169" fontId="150" fillId="33" borderId="125" xfId="45086" applyNumberFormat="true" applyFont="true" applyFill="true" applyBorder="true" applyAlignment="true">
      <alignment horizontal="center" vertical="center"/>
    </xf>
    <xf numFmtId="169" fontId="150" fillId="33" borderId="126" xfId="45086" applyNumberFormat="true" applyFont="true" applyFill="true" applyBorder="true" applyAlignment="true">
      <alignment horizontal="center" vertical="center"/>
    </xf>
    <xf numFmtId="169" fontId="150" fillId="33" borderId="130" xfId="45086" applyNumberFormat="true" applyFont="true" applyFill="true" applyBorder="true" applyAlignment="true">
      <alignment horizontal="center" vertical="center"/>
    </xf>
    <xf numFmtId="169" fontId="150" fillId="33" borderId="106" xfId="45086" applyNumberFormat="true" applyFont="true" applyFill="true" applyBorder="true" applyAlignment="true">
      <alignment horizontal="center" vertical="center"/>
    </xf>
    <xf numFmtId="169" fontId="150" fillId="33" borderId="99" xfId="45089" applyNumberFormat="true" applyFont="true" applyFill="true" applyBorder="true" applyAlignment="true">
      <alignment horizontal="center" vertical="center"/>
    </xf>
    <xf numFmtId="169" fontId="150" fillId="33" borderId="125" xfId="45089" applyNumberFormat="true" applyFont="true" applyFill="true" applyBorder="true" applyAlignment="true">
      <alignment horizontal="center" vertical="center"/>
    </xf>
    <xf numFmtId="169" fontId="150" fillId="33" borderId="126" xfId="45089" applyNumberFormat="true" applyFont="true" applyFill="true" applyBorder="true" applyAlignment="true">
      <alignment horizontal="center" vertical="center"/>
    </xf>
    <xf numFmtId="169" fontId="150" fillId="33" borderId="130" xfId="45089" applyNumberFormat="true" applyFont="true" applyFill="true" applyBorder="true" applyAlignment="true">
      <alignment horizontal="center" vertical="center"/>
    </xf>
    <xf numFmtId="169" fontId="150" fillId="33" borderId="106" xfId="45089" applyNumberFormat="true" applyFont="true" applyFill="true" applyBorder="true" applyAlignment="true">
      <alignment horizontal="center" vertical="center"/>
    </xf>
    <xf numFmtId="169" fontId="150" fillId="33" borderId="99" xfId="45083" applyNumberFormat="true" applyFont="true" applyFill="true" applyBorder="true" applyAlignment="true">
      <alignment horizontal="center" vertical="center"/>
    </xf>
    <xf numFmtId="169" fontId="150" fillId="33" borderId="125" xfId="45083" applyNumberFormat="true" applyFont="true" applyFill="true" applyBorder="true" applyAlignment="true">
      <alignment horizontal="center" vertical="center"/>
    </xf>
    <xf numFmtId="169" fontId="150" fillId="33" borderId="126" xfId="45083" applyNumberFormat="true" applyFont="true" applyFill="true" applyBorder="true" applyAlignment="true">
      <alignment horizontal="center" vertical="center"/>
    </xf>
    <xf numFmtId="169" fontId="150" fillId="33" borderId="130" xfId="45083" applyNumberFormat="true" applyFont="true" applyFill="true" applyBorder="true" applyAlignment="true">
      <alignment horizontal="center" vertical="center"/>
    </xf>
    <xf numFmtId="169" fontId="150" fillId="33" borderId="106" xfId="45083" applyNumberFormat="true" applyFont="true" applyFill="true" applyBorder="true" applyAlignment="true">
      <alignment horizontal="center" vertical="center"/>
    </xf>
    <xf numFmtId="0" fontId="24" fillId="33" borderId="104" xfId="19344"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07" xfId="19344" applyFill="true" applyBorder="true" applyAlignment="true">
      <alignment horizontal="center" vertical="center"/>
    </xf>
    <xf numFmtId="0" fontId="24" fillId="0" borderId="101" xfId="19344" applyFill="true" applyBorder="true" applyAlignment="true">
      <alignment vertical="center" wrapText="true"/>
    </xf>
    <xf numFmtId="0" fontId="24" fillId="0" borderId="104" xfId="19344" applyFill="true" applyBorder="true" applyAlignment="true">
      <alignment vertical="center" wrapText="true"/>
    </xf>
    <xf numFmtId="0" fontId="24" fillId="0" borderId="99" xfId="19344" applyFill="true" applyBorder="true" applyAlignment="true">
      <alignment horizontal="center" vertical="center" wrapText="true"/>
    </xf>
    <xf numFmtId="0" fontId="151" fillId="26" borderId="105" xfId="44940" applyFont="true" applyFill="true" applyBorder="true" applyAlignment="true">
      <alignment horizontal="left" vertical="center"/>
    </xf>
    <xf numFmtId="0" fontId="151" fillId="26" borderId="106" xfId="44944" applyFont="true" applyFill="true" applyBorder="true" applyAlignment="true">
      <alignment horizontal="left" vertical="center"/>
    </xf>
    <xf numFmtId="0" fontId="151" fillId="26" borderId="107" xfId="44948" applyFont="true" applyFill="true" applyBorder="true" applyAlignment="true">
      <alignment horizontal="left" vertical="center"/>
    </xf>
    <xf numFmtId="0" fontId="151" fillId="26" borderId="105" xfId="44968" applyFont="true" applyFill="true" applyBorder="true" applyAlignment="true">
      <alignment horizontal="left" vertical="center"/>
    </xf>
    <xf numFmtId="0" fontId="151" fillId="26" borderId="106" xfId="44968" applyFont="true" applyFill="true" applyBorder="true" applyAlignment="true">
      <alignment horizontal="left" vertical="center"/>
    </xf>
    <xf numFmtId="0" fontId="151" fillId="26" borderId="105" xfId="44988" applyFont="true" applyFill="true" applyBorder="true" applyAlignment="true">
      <alignment horizontal="left" vertical="center"/>
    </xf>
    <xf numFmtId="0" fontId="151" fillId="26" borderId="106" xfId="44994" applyFont="true" applyFill="true" applyBorder="true" applyAlignment="true">
      <alignment horizontal="left" vertical="center"/>
    </xf>
    <xf numFmtId="0" fontId="151" fillId="0" borderId="106" xfId="44994" applyFont="true" applyFill="true" applyBorder="true" applyAlignment="true">
      <alignment horizontal="left" vertical="center"/>
    </xf>
    <xf numFmtId="0" fontId="151" fillId="0" borderId="106" xfId="45000" applyFont="true" applyFill="true" applyBorder="true" applyAlignment="true">
      <alignment horizontal="left" vertical="center"/>
    </xf>
    <xf numFmtId="0" fontId="151" fillId="26" borderId="105" xfId="45018" applyFont="true" applyFill="true" applyBorder="true" applyAlignment="true">
      <alignment horizontal="left" vertical="center"/>
    </xf>
    <xf numFmtId="0" fontId="151" fillId="26" borderId="106" xfId="45022" applyFont="true" applyFill="true" applyBorder="true" applyAlignment="true">
      <alignment horizontal="left" vertical="center"/>
    </xf>
    <xf numFmtId="0" fontId="151" fillId="26" borderId="107" xfId="45026" applyFont="true" applyFill="true" applyBorder="true" applyAlignment="true">
      <alignment horizontal="left" vertical="center"/>
    </xf>
    <xf numFmtId="0" fontId="151" fillId="26" borderId="105" xfId="45042" applyFont="true" applyFill="true" applyBorder="true" applyAlignment="true">
      <alignment horizontal="left" vertical="center"/>
    </xf>
    <xf numFmtId="0" fontId="151" fillId="26" borderId="106" xfId="45046" applyFont="true" applyFill="true" applyBorder="true" applyAlignment="true">
      <alignment horizontal="left" vertical="center"/>
    </xf>
    <xf numFmtId="0" fontId="24" fillId="3" borderId="107" xfId="19344" applyBorder="true" applyAlignment="true">
      <alignment vertical="center"/>
    </xf>
    <xf numFmtId="0" fontId="151" fillId="0" borderId="10" xfId="45030" applyFont="true" applyFill="true" applyBorder="true" applyAlignment="true">
      <alignment horizontal="left" vertical="center"/>
    </xf>
    <xf numFmtId="0" fontId="151" fillId="0" borderId="105" xfId="45036" applyFont="true" applyFill="true" applyBorder="true" applyAlignment="true">
      <alignment horizontal="left" vertical="center"/>
    </xf>
    <xf numFmtId="0" fontId="151" fillId="0" borderId="106" xfId="45042" applyFont="true" applyFill="true" applyBorder="true" applyAlignment="true">
      <alignment horizontal="left" vertical="center"/>
    </xf>
    <xf numFmtId="0" fontId="151" fillId="0" borderId="106" xfId="45046" applyFont="true" applyFill="true" applyBorder="true" applyAlignment="true">
      <alignment horizontal="left" vertical="center"/>
    </xf>
    <xf numFmtId="0" fontId="151" fillId="0" borderId="106" xfId="45052" applyFont="true" applyFill="true" applyBorder="true" applyAlignment="true">
      <alignment horizontal="left" vertical="center"/>
    </xf>
    <xf numFmtId="0" fontId="151" fillId="15" borderId="106" xfId="45046" applyFont="true" applyFill="true" applyBorder="true" applyAlignment="true">
      <alignment horizontal="left" vertical="center"/>
    </xf>
    <xf numFmtId="0" fontId="151" fillId="15" borderId="106" xfId="45052" applyFont="true" applyFill="true" applyBorder="true" applyAlignment="true">
      <alignment horizontal="left" vertical="center"/>
    </xf>
    <xf numFmtId="0" fontId="151" fillId="26" borderId="105" xfId="45082" applyFont="true" applyFill="true" applyBorder="true" applyAlignment="true">
      <alignment horizontal="left" vertical="center"/>
    </xf>
    <xf numFmtId="0" fontId="151" fillId="26" borderId="106" xfId="45085" applyFont="true" applyFill="true" applyBorder="true" applyAlignment="true">
      <alignment horizontal="left" vertical="center"/>
    </xf>
    <xf numFmtId="0" fontId="151" fillId="26" borderId="107" xfId="45088" applyFont="true" applyFill="true" applyBorder="true" applyAlignment="true">
      <alignment horizontal="left" vertical="center"/>
    </xf>
    <xf numFmtId="0" fontId="151" fillId="0" borderId="106" xfId="45070" applyFont="true" applyFill="true" applyBorder="true" applyAlignment="true">
      <alignment horizontal="left" vertical="center"/>
    </xf>
    <xf numFmtId="0" fontId="151" fillId="0" borderId="106" xfId="45076" applyFont="true" applyFill="true" applyBorder="true" applyAlignment="true">
      <alignment horizontal="left" vertical="center"/>
    </xf>
    <xf numFmtId="0" fontId="151" fillId="0" borderId="106" xfId="45082" applyFont="true" applyFill="true" applyBorder="true" applyAlignment="true">
      <alignment horizontal="left" vertical="center"/>
    </xf>
    <xf numFmtId="0" fontId="151" fillId="0" borderId="106" xfId="45085" applyFont="true" applyFill="true" applyBorder="true" applyAlignment="true">
      <alignment horizontal="left" vertical="center"/>
    </xf>
    <xf numFmtId="0" fontId="151" fillId="0" borderId="106" xfId="45088" applyFont="true" applyFill="true" applyBorder="true" applyAlignment="true">
      <alignment horizontal="left" vertical="center"/>
    </xf>
    <xf numFmtId="0" fontId="151" fillId="26" borderId="58" xfId="45042" applyFont="true" applyFill="true" applyBorder="true" applyAlignment="true">
      <alignment horizontal="left" vertical="center"/>
    </xf>
    <xf numFmtId="0" fontId="151" fillId="26" borderId="59" xfId="45046" applyFont="true" applyFill="true" applyBorder="true" applyAlignment="true">
      <alignment horizontal="left" vertical="center"/>
    </xf>
    <xf numFmtId="0" fontId="151" fillId="26" borderId="60" xfId="45052" applyFont="true" applyFill="true" applyBorder="true" applyAlignment="true">
      <alignment horizontal="left" vertical="center"/>
    </xf>
    <xf numFmtId="169" fontId="181" fillId="33" borderId="99" xfId="44945" applyNumberFormat="true" applyFont="true" applyFill="true" applyBorder="true" applyAlignment="true">
      <alignment horizontal="center" vertical="center"/>
    </xf>
    <xf numFmtId="169" fontId="181" fillId="33" borderId="104" xfId="44949" applyNumberFormat="true" applyFont="true" applyFill="true" applyBorder="true" applyAlignment="true">
      <alignment horizontal="center" vertical="center"/>
    </xf>
    <xf numFmtId="169" fontId="181" fillId="33" borderId="99" xfId="40057" applyNumberFormat="true" applyFont="true" applyFill="true" applyBorder="true" applyAlignment="true">
      <alignment horizontal="center" vertical="center"/>
    </xf>
    <xf numFmtId="169" fontId="181" fillId="33" borderId="99" xfId="44969"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99" xfId="45023" applyNumberFormat="true" applyFont="true" applyFill="true" applyBorder="true" applyAlignment="true">
      <alignment horizontal="center" vertical="center"/>
    </xf>
    <xf numFmtId="169" fontId="181" fillId="33" borderId="104" xfId="45027" applyNumberFormat="true" applyFont="true" applyFill="true" applyBorder="true" applyAlignment="true">
      <alignment horizontal="center" vertical="center"/>
    </xf>
    <xf numFmtId="169" fontId="181" fillId="33" borderId="99" xfId="45047"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01" xfId="45083" applyNumberFormat="true" applyFont="true" applyFill="true" applyBorder="true" applyAlignment="true">
      <alignment horizontal="center" vertical="center"/>
    </xf>
    <xf numFmtId="169" fontId="181" fillId="33" borderId="99" xfId="45086" applyNumberFormat="true" applyFont="true" applyFill="true" applyBorder="true" applyAlignment="true">
      <alignment horizontal="center" vertical="center"/>
    </xf>
    <xf numFmtId="169" fontId="181" fillId="33" borderId="99" xfId="45089" applyNumberFormat="true" applyFont="true" applyFill="true" applyBorder="true" applyAlignment="true">
      <alignment horizontal="center" vertical="center"/>
    </xf>
    <xf numFmtId="169" fontId="181" fillId="33" borderId="125" xfId="44945" applyNumberFormat="true" applyFont="true" applyFill="true" applyBorder="true" applyAlignment="true">
      <alignment horizontal="center" vertical="center"/>
    </xf>
    <xf numFmtId="169" fontId="181" fillId="33" borderId="127" xfId="44949"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69"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5023" applyNumberFormat="true" applyFont="true" applyFill="true" applyBorder="true" applyAlignment="true">
      <alignment horizontal="center" vertical="center"/>
    </xf>
    <xf numFmtId="169" fontId="181" fillId="33" borderId="127" xfId="45027" applyNumberFormat="true" applyFont="true" applyFill="true" applyBorder="true" applyAlignment="true">
      <alignment horizontal="center" vertical="center"/>
    </xf>
    <xf numFmtId="169" fontId="181" fillId="33" borderId="125" xfId="45047"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083" applyNumberFormat="true" applyFont="true" applyFill="true" applyBorder="true" applyAlignment="true">
      <alignment horizontal="center" vertical="center"/>
    </xf>
    <xf numFmtId="169" fontId="181" fillId="33" borderId="125" xfId="45086" applyNumberFormat="true" applyFont="true" applyFill="true" applyBorder="true" applyAlignment="true">
      <alignment horizontal="center" vertical="center"/>
    </xf>
    <xf numFmtId="169" fontId="181" fillId="33" borderId="125" xfId="45089" applyNumberFormat="true" applyFont="true" applyFill="true" applyBorder="true" applyAlignment="true">
      <alignment horizontal="center" vertical="center"/>
    </xf>
    <xf numFmtId="169" fontId="181" fillId="33" borderId="126" xfId="44945" applyNumberFormat="true" applyFont="true" applyFill="true" applyBorder="true" applyAlignment="true">
      <alignment horizontal="center" vertical="center"/>
    </xf>
    <xf numFmtId="169" fontId="181" fillId="33" borderId="128" xfId="44949"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69"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5023" applyNumberFormat="true" applyFont="true" applyFill="true" applyBorder="true" applyAlignment="true">
      <alignment horizontal="center" vertical="center"/>
    </xf>
    <xf numFmtId="169" fontId="181" fillId="33" borderId="128" xfId="45027" applyNumberFormat="true" applyFont="true" applyFill="true" applyBorder="true" applyAlignment="true">
      <alignment horizontal="center" vertical="center"/>
    </xf>
    <xf numFmtId="169" fontId="181" fillId="33" borderId="126" xfId="45047"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083" applyNumberFormat="true" applyFont="true" applyFill="true" applyBorder="true" applyAlignment="true">
      <alignment horizontal="center" vertical="center"/>
    </xf>
    <xf numFmtId="169" fontId="181" fillId="33" borderId="126" xfId="45086" applyNumberFormat="true" applyFont="true" applyFill="true" applyBorder="true" applyAlignment="true">
      <alignment horizontal="center" vertical="center"/>
    </xf>
    <xf numFmtId="169" fontId="181" fillId="33" borderId="126" xfId="45089" applyNumberFormat="true" applyFont="true" applyFill="true" applyBorder="true" applyAlignment="true">
      <alignment horizontal="center" vertical="center"/>
    </xf>
    <xf numFmtId="169" fontId="181" fillId="33" borderId="130" xfId="44945" applyNumberFormat="true" applyFont="true" applyFill="true" applyBorder="true" applyAlignment="true">
      <alignment horizontal="center" vertical="center"/>
    </xf>
    <xf numFmtId="169" fontId="181" fillId="33" borderId="131" xfId="44949"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69"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5023" applyNumberFormat="true" applyFont="true" applyFill="true" applyBorder="true" applyAlignment="true">
      <alignment horizontal="center" vertical="center"/>
    </xf>
    <xf numFmtId="169" fontId="181" fillId="33" borderId="131" xfId="45027" applyNumberFormat="true" applyFont="true" applyFill="true" applyBorder="true" applyAlignment="true">
      <alignment horizontal="center" vertical="center"/>
    </xf>
    <xf numFmtId="169" fontId="181" fillId="33" borderId="130" xfId="45047"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083" applyNumberFormat="true" applyFont="true" applyFill="true" applyBorder="true" applyAlignment="true">
      <alignment horizontal="center" vertical="center"/>
    </xf>
    <xf numFmtId="169" fontId="181" fillId="33" borderId="130" xfId="45086" applyNumberFormat="true" applyFont="true" applyFill="true" applyBorder="true" applyAlignment="true">
      <alignment horizontal="center" vertical="center"/>
    </xf>
    <xf numFmtId="169" fontId="181" fillId="33" borderId="130" xfId="45089" applyNumberFormat="true" applyFont="true" applyFill="true" applyBorder="true" applyAlignment="true">
      <alignment horizontal="center" vertical="center"/>
    </xf>
    <xf numFmtId="169" fontId="181" fillId="33" borderId="106" xfId="44945" applyNumberFormat="true" applyFont="true" applyFill="true" applyBorder="true" applyAlignment="true">
      <alignment horizontal="center" vertical="center"/>
    </xf>
    <xf numFmtId="169" fontId="181" fillId="33" borderId="107" xfId="44949"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69"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6" xfId="45023" applyNumberFormat="true" applyFont="true" applyFill="true" applyBorder="true" applyAlignment="true">
      <alignment horizontal="center" vertical="center"/>
    </xf>
    <xf numFmtId="169" fontId="181" fillId="33" borderId="107" xfId="45027" applyNumberFormat="true" applyFont="true" applyFill="true" applyBorder="true" applyAlignment="true">
      <alignment horizontal="center" vertical="center"/>
    </xf>
    <xf numFmtId="169" fontId="181" fillId="33" borderId="106" xfId="45047"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105" xfId="45083" applyNumberFormat="true" applyFont="true" applyFill="true" applyBorder="true" applyAlignment="true">
      <alignment horizontal="center" vertical="center"/>
    </xf>
    <xf numFmtId="169" fontId="181" fillId="33" borderId="106" xfId="45086" applyNumberFormat="true" applyFont="true" applyFill="true" applyBorder="true" applyAlignment="true">
      <alignment horizontal="center" vertical="center"/>
    </xf>
    <xf numFmtId="169" fontId="181" fillId="33" borderId="106" xfId="45089"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0" xfId="40173"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51" fillId="0" borderId="10" xfId="45242" applyFont="true" applyFill="true" applyBorder="true" applyAlignment="true">
      <alignment horizontal="left" vertical="center" wrapText="true"/>
    </xf>
    <xf numFmtId="0" fontId="151" fillId="3" borderId="52" xfId="45167" applyFont="true" applyBorder="true" applyAlignment="true">
      <alignment horizontal="center" vertical="center" wrapText="true"/>
    </xf>
    <xf numFmtId="0" fontId="151" fillId="3" borderId="53" xfId="45168" applyFont="true" applyBorder="true" applyAlignment="true">
      <alignment horizontal="center" vertical="center" wrapText="true"/>
    </xf>
    <xf numFmtId="0" fontId="151" fillId="3" borderId="52" xfId="45186" applyFont="true" applyBorder="true" applyAlignment="true">
      <alignment horizontal="center" vertical="center" wrapText="true"/>
    </xf>
    <xf numFmtId="0" fontId="151" fillId="3" borderId="53" xfId="45187" applyFont="true" applyBorder="true" applyAlignment="true">
      <alignment horizontal="center" vertical="center" wrapText="true"/>
    </xf>
    <xf numFmtId="0" fontId="151" fillId="3" borderId="52" xfId="45205" applyFont="true" applyBorder="true" applyAlignment="true">
      <alignment horizontal="center" vertical="center" wrapText="true"/>
    </xf>
    <xf numFmtId="0" fontId="151" fillId="3" borderId="53" xfId="45206" applyFont="true" applyBorder="true" applyAlignment="true">
      <alignment horizontal="center" vertical="center" wrapText="true"/>
    </xf>
    <xf numFmtId="0" fontId="151" fillId="3" borderId="52" xfId="45231" applyFont="true" applyBorder="true" applyAlignment="true">
      <alignment horizontal="center" vertical="center" wrapText="true"/>
    </xf>
    <xf numFmtId="0" fontId="151" fillId="3" borderId="53" xfId="45232" applyFont="true" applyBorder="true" applyAlignment="true">
      <alignment horizontal="center" vertical="center" wrapText="true"/>
    </xf>
    <xf numFmtId="0" fontId="151" fillId="3" borderId="52" xfId="45250" applyFont="true" applyBorder="true" applyAlignment="true">
      <alignment horizontal="center" vertical="center" wrapText="true"/>
    </xf>
    <xf numFmtId="0" fontId="151" fillId="3" borderId="53" xfId="45251" applyFont="true" applyBorder="true" applyAlignment="true">
      <alignment horizontal="center" vertical="center" wrapText="true"/>
    </xf>
    <xf numFmtId="0" fontId="151" fillId="3" borderId="52" xfId="45282" applyFont="true" applyBorder="true" applyAlignment="true">
      <alignment horizontal="center" vertical="center" wrapText="true"/>
    </xf>
    <xf numFmtId="0" fontId="151" fillId="3" borderId="53" xfId="45283" applyFont="true" applyBorder="true" applyAlignment="true">
      <alignment horizontal="center" vertical="center" wrapText="true"/>
    </xf>
    <xf numFmtId="0" fontId="151" fillId="33" borderId="99" xfId="45244" applyFont="true" applyFill="true" applyBorder="true" applyAlignment="true">
      <alignment horizontal="center" vertical="center" wrapText="true"/>
    </xf>
    <xf numFmtId="0" fontId="151" fillId="33" borderId="125" xfId="45245" applyFont="true" applyFill="true" applyBorder="true" applyAlignment="true">
      <alignment horizontal="center" vertical="center" wrapText="true"/>
    </xf>
    <xf numFmtId="0" fontId="151" fillId="33" borderId="99" xfId="45249" applyFont="true" applyFill="true" applyBorder="true" applyAlignment="true">
      <alignment horizontal="center" vertical="center" wrapText="true"/>
    </xf>
    <xf numFmtId="0" fontId="151" fillId="33" borderId="125" xfId="45250" applyFont="true" applyFill="true" applyBorder="true" applyAlignment="true">
      <alignment horizontal="center" vertical="center" wrapText="true"/>
    </xf>
    <xf numFmtId="0" fontId="151" fillId="33" borderId="99" xfId="45276" applyFont="true" applyFill="true" applyBorder="true" applyAlignment="true">
      <alignment horizontal="center" vertical="center" wrapText="true"/>
    </xf>
    <xf numFmtId="0" fontId="151" fillId="33" borderId="125" xfId="45277" applyFont="true" applyFill="true" applyBorder="true" applyAlignment="true">
      <alignment horizontal="center" vertical="center" wrapText="true"/>
    </xf>
    <xf numFmtId="0" fontId="151" fillId="33" borderId="99" xfId="45281" applyFont="true" applyFill="true" applyBorder="true" applyAlignment="true">
      <alignment horizontal="center" vertical="center" wrapText="true"/>
    </xf>
    <xf numFmtId="0" fontId="151" fillId="33" borderId="125" xfId="45282" applyFont="true" applyFill="true" applyBorder="true" applyAlignment="true">
      <alignment horizontal="center" vertical="center" wrapText="true"/>
    </xf>
    <xf numFmtId="0" fontId="151" fillId="33" borderId="106" xfId="45246" applyFont="true" applyFill="true" applyBorder="true" applyAlignment="true">
      <alignment horizontal="center" vertical="center" wrapText="true"/>
    </xf>
    <xf numFmtId="0" fontId="151" fillId="33" borderId="106" xfId="45251" applyFont="true" applyFill="true" applyBorder="true" applyAlignment="true">
      <alignment horizontal="center" vertical="center" wrapText="true"/>
    </xf>
    <xf numFmtId="0" fontId="151" fillId="33" borderId="106" xfId="45278" applyFont="true" applyFill="true" applyBorder="true" applyAlignment="true">
      <alignment horizontal="center" vertical="center" wrapText="true"/>
    </xf>
    <xf numFmtId="0" fontId="151" fillId="33" borderId="106" xfId="45283" applyFont="true" applyFill="true" applyBorder="true" applyAlignment="true">
      <alignment horizontal="center" vertical="center" wrapText="true"/>
    </xf>
    <xf numFmtId="0" fontId="151" fillId="3" borderId="108" xfId="45167" applyFont="true" applyBorder="true" applyAlignment="true">
      <alignment horizontal="center" vertical="center" wrapText="true"/>
    </xf>
    <xf numFmtId="0" fontId="151" fillId="3" borderId="108" xfId="45186" applyFont="true" applyBorder="true" applyAlignment="true">
      <alignment horizontal="center" vertical="center" wrapText="true"/>
    </xf>
    <xf numFmtId="0" fontId="151" fillId="3" borderId="108" xfId="45205" applyFont="true" applyBorder="true" applyAlignment="true">
      <alignment horizontal="center" vertical="center" wrapText="true"/>
    </xf>
    <xf numFmtId="0" fontId="151" fillId="3" borderId="108" xfId="45231" applyFont="true" applyBorder="true" applyAlignment="true">
      <alignment horizontal="center" vertical="center" wrapText="true"/>
    </xf>
    <xf numFmtId="0" fontId="151" fillId="3" borderId="108" xfId="45250" applyFont="true" applyBorder="true" applyAlignment="true">
      <alignment horizontal="center" vertical="center" wrapText="true"/>
    </xf>
    <xf numFmtId="0" fontId="151" fillId="33" borderId="99" xfId="45246" applyFont="true" applyFill="true" applyBorder="true" applyAlignment="true">
      <alignment horizontal="center" vertical="center" wrapText="true"/>
    </xf>
    <xf numFmtId="0" fontId="151" fillId="33" borderId="99" xfId="45250" applyFont="true" applyFill="true" applyBorder="true" applyAlignment="true">
      <alignment horizontal="center" vertical="center" wrapText="true"/>
    </xf>
    <xf numFmtId="0" fontId="151" fillId="3" borderId="108" xfId="45282" applyFont="true" applyBorder="true" applyAlignment="true">
      <alignment horizontal="center" vertical="center" wrapText="true"/>
    </xf>
    <xf numFmtId="0" fontId="151" fillId="33" borderId="99" xfId="45278" applyFont="true" applyFill="true" applyBorder="true" applyAlignment="true">
      <alignment horizontal="center" vertical="center" wrapText="true"/>
    </xf>
    <xf numFmtId="0" fontId="151" fillId="33" borderId="99" xfId="45282" applyFont="true" applyFill="true" applyBorder="true" applyAlignment="true">
      <alignment horizontal="center" vertical="center" wrapText="true"/>
    </xf>
    <xf numFmtId="0" fontId="151" fillId="3" borderId="109" xfId="45167" applyFont="true" applyBorder="true" applyAlignment="true">
      <alignment horizontal="center" vertical="center" wrapText="true"/>
    </xf>
    <xf numFmtId="0" fontId="151" fillId="3" borderId="109" xfId="45186" applyFont="true" applyBorder="true" applyAlignment="true">
      <alignment horizontal="center" vertical="center" wrapText="true"/>
    </xf>
    <xf numFmtId="0" fontId="151" fillId="3" borderId="109" xfId="45205" applyFont="true" applyBorder="true" applyAlignment="true">
      <alignment horizontal="center" vertical="center" wrapText="true"/>
    </xf>
    <xf numFmtId="0" fontId="151" fillId="3" borderId="109" xfId="45231" applyFont="true" applyBorder="true" applyAlignment="true">
      <alignment horizontal="center" vertical="center" wrapText="true"/>
    </xf>
    <xf numFmtId="0" fontId="151" fillId="3" borderId="109" xfId="45250" applyFont="true" applyBorder="true" applyAlignment="true">
      <alignment horizontal="center" vertical="center" wrapText="true"/>
    </xf>
    <xf numFmtId="0" fontId="151" fillId="33" borderId="130" xfId="45246" applyFont="true" applyFill="true" applyBorder="true" applyAlignment="true">
      <alignment horizontal="center" vertical="center" wrapText="true"/>
    </xf>
    <xf numFmtId="0" fontId="151" fillId="33" borderId="130" xfId="45250" applyFont="true" applyFill="true" applyBorder="true" applyAlignment="true">
      <alignment horizontal="center" vertical="center" wrapText="true"/>
    </xf>
    <xf numFmtId="0" fontId="151" fillId="3" borderId="109" xfId="45282" applyFont="true" applyBorder="true" applyAlignment="true">
      <alignment horizontal="center" vertical="center" wrapText="true"/>
    </xf>
    <xf numFmtId="0" fontId="151" fillId="33" borderId="130" xfId="45278" applyFont="true" applyFill="true" applyBorder="true" applyAlignment="true">
      <alignment horizontal="center" vertical="center" wrapText="true"/>
    </xf>
    <xf numFmtId="0" fontId="151" fillId="33" borderId="130" xfId="45282" applyFont="true" applyFill="true" applyBorder="true" applyAlignment="true">
      <alignment horizontal="center" vertical="center" wrapText="true"/>
    </xf>
    <xf numFmtId="0" fontId="151" fillId="3" borderId="95" xfId="45168" applyFont="true" applyBorder="true" applyAlignment="true">
      <alignment horizontal="center" vertical="center" wrapText="true"/>
    </xf>
    <xf numFmtId="0" fontId="151" fillId="3" borderId="95" xfId="45187" applyFont="true" applyBorder="true" applyAlignment="true">
      <alignment horizontal="center" vertical="center" wrapText="true"/>
    </xf>
    <xf numFmtId="0" fontId="151" fillId="3" borderId="95" xfId="45206" applyFont="true" applyBorder="true" applyAlignment="true">
      <alignment horizontal="center" vertical="center" wrapText="true"/>
    </xf>
    <xf numFmtId="0" fontId="151" fillId="33" borderId="126" xfId="45246" applyFont="true" applyFill="true" applyBorder="true" applyAlignment="true">
      <alignment horizontal="center" vertical="center" wrapText="true"/>
    </xf>
    <xf numFmtId="0" fontId="151" fillId="33" borderId="126" xfId="45251" applyFont="true" applyFill="true" applyBorder="true" applyAlignment="true">
      <alignment horizontal="center" vertical="center" wrapText="true"/>
    </xf>
    <xf numFmtId="0" fontId="151" fillId="3" borderId="95" xfId="45232" applyFont="true" applyBorder="true" applyAlignment="true">
      <alignment horizontal="center" vertical="center" wrapText="true"/>
    </xf>
    <xf numFmtId="0" fontId="151" fillId="3" borderId="95" xfId="45251" applyFont="true" applyBorder="true" applyAlignment="true">
      <alignment horizontal="center" vertical="center" wrapText="true"/>
    </xf>
    <xf numFmtId="0" fontId="151" fillId="33" borderId="126" xfId="45278" applyFont="true" applyFill="true" applyBorder="true" applyAlignment="true">
      <alignment horizontal="center" vertical="center" wrapText="true"/>
    </xf>
    <xf numFmtId="0" fontId="151" fillId="33" borderId="126" xfId="45283" applyFont="true" applyFill="true" applyBorder="true" applyAlignment="true">
      <alignment horizontal="center" vertical="center" wrapText="true"/>
    </xf>
    <xf numFmtId="0" fontId="151" fillId="3" borderId="95" xfId="45283" applyFont="true" applyBorder="true" applyAlignment="true">
      <alignment horizontal="center" vertical="center" wrapText="true"/>
    </xf>
    <xf numFmtId="0" fontId="151" fillId="0" borderId="99" xfId="45212" applyFont="true" applyFill="true" applyBorder="true" applyAlignment="true">
      <alignment horizontal="left" vertical="center" wrapText="true"/>
    </xf>
    <xf numFmtId="0" fontId="151" fillId="0" borderId="99" xfId="45218" applyFont="true" applyFill="true" applyBorder="true" applyAlignment="true">
      <alignment horizontal="left" vertical="center" wrapText="true"/>
    </xf>
    <xf numFmtId="0" fontId="151" fillId="0" borderId="99" xfId="45252" applyFont="true" applyFill="true" applyBorder="true" applyAlignment="true">
      <alignment horizontal="left" vertical="center" wrapText="true"/>
    </xf>
    <xf numFmtId="0" fontId="151" fillId="0" borderId="99" xfId="45255" applyFont="true" applyFill="true" applyBorder="true" applyAlignment="true">
      <alignment horizontal="left" vertical="center" wrapText="true"/>
    </xf>
    <xf numFmtId="0" fontId="151" fillId="0" borderId="99" xfId="45260"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0" borderId="99" xfId="45274" applyFont="true" applyFill="true" applyBorder="true" applyAlignment="true">
      <alignment horizontal="left" vertical="center" wrapText="true"/>
    </xf>
    <xf numFmtId="0" fontId="151" fillId="0" borderId="99" xfId="45279" applyFont="true" applyFill="true" applyBorder="true" applyAlignment="true">
      <alignment horizontal="left" vertical="center" wrapText="true"/>
    </xf>
    <xf numFmtId="0" fontId="151" fillId="0" borderId="99" xfId="45284" applyFont="true" applyFill="true" applyBorder="true" applyAlignment="true">
      <alignment horizontal="left" vertical="center" wrapText="true"/>
    </xf>
    <xf numFmtId="0" fontId="151" fillId="0" borderId="99" xfId="45286" applyFont="true" applyFill="true" applyBorder="true" applyAlignment="true">
      <alignment horizontal="left" vertical="center" wrapText="true"/>
    </xf>
    <xf numFmtId="0" fontId="151" fillId="0" borderId="99" xfId="45288" applyFont="true" applyFill="true" applyBorder="true" applyAlignment="true">
      <alignment horizontal="left" vertical="center" wrapText="true"/>
    </xf>
    <xf numFmtId="0" fontId="151" fillId="0" borderId="101" xfId="45247" applyFont="true" applyFill="true" applyBorder="true" applyAlignment="true">
      <alignment horizontal="left" vertical="center" wrapText="true"/>
    </xf>
    <xf numFmtId="0" fontId="151" fillId="26" borderId="106" xfId="45217" applyFont="true" applyFill="true" applyBorder="true" applyAlignment="true">
      <alignment horizontal="left" vertical="center"/>
    </xf>
    <xf numFmtId="0" fontId="151" fillId="0" borderId="106" xfId="19384" applyFont="true" applyFill="true" applyBorder="true" applyAlignment="true">
      <alignment horizontal="left" vertical="center"/>
    </xf>
    <xf numFmtId="169" fontId="150" fillId="33" borderId="101" xfId="45171" applyNumberFormat="true" applyFont="true" applyFill="true" applyBorder="true" applyAlignment="true">
      <alignment horizontal="center" vertical="center"/>
    </xf>
    <xf numFmtId="169" fontId="150" fillId="33" borderId="123" xfId="45171" applyNumberFormat="true" applyFont="true" applyFill="true" applyBorder="true" applyAlignment="true">
      <alignment horizontal="center" vertical="center"/>
    </xf>
    <xf numFmtId="169" fontId="150" fillId="33" borderId="124" xfId="45171" applyNumberFormat="true" applyFont="true" applyFill="true" applyBorder="true" applyAlignment="true">
      <alignment horizontal="center" vertical="center"/>
    </xf>
    <xf numFmtId="169" fontId="150" fillId="33" borderId="129" xfId="45171" applyNumberFormat="true" applyFont="true" applyFill="true" applyBorder="true" applyAlignment="true">
      <alignment horizontal="center" vertical="center"/>
    </xf>
    <xf numFmtId="169" fontId="150" fillId="33" borderId="105" xfId="45171" applyNumberFormat="true" applyFont="true" applyFill="true" applyBorder="true" applyAlignment="true">
      <alignment horizontal="center" vertical="center"/>
    </xf>
    <xf numFmtId="169" fontId="150" fillId="33" borderId="99" xfId="45174" applyNumberFormat="true" applyFont="true" applyFill="true" applyBorder="true" applyAlignment="true">
      <alignment horizontal="center" vertical="center"/>
    </xf>
    <xf numFmtId="169" fontId="150" fillId="33" borderId="125" xfId="45174" applyNumberFormat="true" applyFont="true" applyFill="true" applyBorder="true" applyAlignment="true">
      <alignment horizontal="center" vertical="center"/>
    </xf>
    <xf numFmtId="169" fontId="150" fillId="33" borderId="126" xfId="45174" applyNumberFormat="true" applyFont="true" applyFill="true" applyBorder="true" applyAlignment="true">
      <alignment horizontal="center" vertical="center"/>
    </xf>
    <xf numFmtId="169" fontId="150" fillId="33" borderId="130" xfId="45174" applyNumberFormat="true" applyFont="true" applyFill="true" applyBorder="true" applyAlignment="true">
      <alignment horizontal="center" vertical="center"/>
    </xf>
    <xf numFmtId="169" fontId="150" fillId="33" borderId="106" xfId="45174" applyNumberFormat="true" applyFont="true" applyFill="true" applyBorder="true" applyAlignment="true">
      <alignment horizontal="center" vertical="center"/>
    </xf>
    <xf numFmtId="169" fontId="150" fillId="33" borderId="101" xfId="45193" applyNumberFormat="true" applyFont="true" applyFill="true" applyBorder="true" applyAlignment="true">
      <alignment horizontal="center" vertical="center"/>
    </xf>
    <xf numFmtId="169" fontId="150" fillId="33" borderId="123" xfId="45193" applyNumberFormat="true" applyFont="true" applyFill="true" applyBorder="true" applyAlignment="true">
      <alignment horizontal="center" vertical="center"/>
    </xf>
    <xf numFmtId="169" fontId="150" fillId="33" borderId="124" xfId="45193" applyNumberFormat="true" applyFont="true" applyFill="true" applyBorder="true" applyAlignment="true">
      <alignment horizontal="center" vertical="center"/>
    </xf>
    <xf numFmtId="169" fontId="150" fillId="33" borderId="129" xfId="45193" applyNumberFormat="true" applyFont="true" applyFill="true" applyBorder="true" applyAlignment="true">
      <alignment horizontal="center" vertical="center"/>
    </xf>
    <xf numFmtId="169" fontId="150" fillId="33" borderId="105" xfId="45193" applyNumberFormat="true" applyFont="true" applyFill="true" applyBorder="true" applyAlignment="true">
      <alignment horizontal="center" vertical="center"/>
    </xf>
    <xf numFmtId="169" fontId="150" fillId="33" borderId="99" xfId="45193" applyNumberFormat="true" applyFont="true" applyFill="true" applyBorder="true" applyAlignment="true">
      <alignment horizontal="center" vertical="center"/>
    </xf>
    <xf numFmtId="169" fontId="150" fillId="33" borderId="125" xfId="45193" applyNumberFormat="true" applyFont="true" applyFill="true" applyBorder="true" applyAlignment="true">
      <alignment horizontal="center" vertical="center"/>
    </xf>
    <xf numFmtId="169" fontId="150" fillId="33" borderId="126" xfId="45193" applyNumberFormat="true" applyFont="true" applyFill="true" applyBorder="true" applyAlignment="true">
      <alignment horizontal="center" vertical="center"/>
    </xf>
    <xf numFmtId="169" fontId="150" fillId="33" borderId="130" xfId="45193" applyNumberFormat="true" applyFont="true" applyFill="true" applyBorder="true" applyAlignment="true">
      <alignment horizontal="center" vertical="center"/>
    </xf>
    <xf numFmtId="169" fontId="150" fillId="33" borderId="106" xfId="45193" applyNumberFormat="true" applyFont="true" applyFill="true" applyBorder="true" applyAlignment="true">
      <alignment horizontal="center" vertical="center"/>
    </xf>
    <xf numFmtId="169" fontId="150" fillId="33" borderId="99" xfId="45190" applyNumberFormat="true" applyFont="true" applyFill="true" applyBorder="true" applyAlignment="true">
      <alignment horizontal="center" vertical="center"/>
    </xf>
    <xf numFmtId="169" fontId="150" fillId="33" borderId="125" xfId="45190" applyNumberFormat="true" applyFont="true" applyFill="true" applyBorder="true" applyAlignment="true">
      <alignment horizontal="center" vertical="center"/>
    </xf>
    <xf numFmtId="169" fontId="150" fillId="33" borderId="126" xfId="45190" applyNumberFormat="true" applyFont="true" applyFill="true" applyBorder="true" applyAlignment="true">
      <alignment horizontal="center" vertical="center"/>
    </xf>
    <xf numFmtId="169" fontId="150" fillId="33" borderId="130" xfId="45190" applyNumberFormat="true" applyFont="true" applyFill="true" applyBorder="true" applyAlignment="true">
      <alignment horizontal="center" vertical="center"/>
    </xf>
    <xf numFmtId="169" fontId="150" fillId="33" borderId="106" xfId="45190" applyNumberFormat="true" applyFont="true" applyFill="true" applyBorder="true" applyAlignment="true">
      <alignment horizontal="center" vertical="center"/>
    </xf>
    <xf numFmtId="169" fontId="150" fillId="33" borderId="101" xfId="45209" applyNumberFormat="true" applyFont="true" applyFill="true" applyBorder="true" applyAlignment="true">
      <alignment horizontal="center" vertical="center"/>
    </xf>
    <xf numFmtId="169" fontId="150" fillId="33" borderId="123" xfId="45210" applyNumberFormat="true" applyFont="true" applyFill="true" applyBorder="true" applyAlignment="true">
      <alignment horizontal="center" vertical="center"/>
    </xf>
    <xf numFmtId="169" fontId="150" fillId="33" borderId="124" xfId="45211" applyNumberFormat="true" applyFont="true" applyFill="true" applyBorder="true" applyAlignment="true">
      <alignment horizontal="center" vertical="center"/>
    </xf>
    <xf numFmtId="169" fontId="150" fillId="33" borderId="129" xfId="45210" applyNumberFormat="true" applyFont="true" applyFill="true" applyBorder="true" applyAlignment="true">
      <alignment horizontal="center" vertical="center"/>
    </xf>
    <xf numFmtId="169" fontId="150" fillId="33" borderId="105" xfId="45211" applyNumberFormat="true" applyFont="true" applyFill="true" applyBorder="true" applyAlignment="true">
      <alignment horizontal="center" vertical="center"/>
    </xf>
    <xf numFmtId="169" fontId="150" fillId="33" borderId="101" xfId="45210" applyNumberFormat="true" applyFont="true" applyFill="true" applyBorder="true" applyAlignment="true">
      <alignment horizontal="center" vertical="center"/>
    </xf>
    <xf numFmtId="169" fontId="150" fillId="33" borderId="99" xfId="45214" applyNumberFormat="true" applyFont="true" applyFill="true" applyBorder="true" applyAlignment="true">
      <alignment horizontal="center" vertical="center"/>
    </xf>
    <xf numFmtId="169" fontId="150" fillId="33" borderId="125" xfId="45215" applyNumberFormat="true" applyFont="true" applyFill="true" applyBorder="true" applyAlignment="true">
      <alignment horizontal="center" vertical="center"/>
    </xf>
    <xf numFmtId="169" fontId="150" fillId="33" borderId="126" xfId="45216" applyNumberFormat="true" applyFont="true" applyFill="true" applyBorder="true" applyAlignment="true">
      <alignment horizontal="center" vertical="center"/>
    </xf>
    <xf numFmtId="169" fontId="150" fillId="33" borderId="130" xfId="45215" applyNumberFormat="true" applyFont="true" applyFill="true" applyBorder="true" applyAlignment="true">
      <alignment horizontal="center" vertical="center"/>
    </xf>
    <xf numFmtId="169" fontId="150" fillId="33" borderId="106" xfId="45216" applyNumberFormat="true" applyFont="true" applyFill="true" applyBorder="true" applyAlignment="true">
      <alignment horizontal="center" vertical="center"/>
    </xf>
    <xf numFmtId="169" fontId="150" fillId="33" borderId="99" xfId="45215" applyNumberFormat="true" applyFont="true" applyFill="true" applyBorder="true" applyAlignment="true">
      <alignment horizontal="center" vertical="center"/>
    </xf>
    <xf numFmtId="169" fontId="150" fillId="33" borderId="99" xfId="45220" applyNumberFormat="true" applyFont="true" applyFill="true" applyBorder="true" applyAlignment="true">
      <alignment horizontal="center" vertical="center"/>
    </xf>
    <xf numFmtId="169" fontId="150" fillId="33" borderId="125" xfId="45221" applyNumberFormat="true" applyFont="true" applyFill="true" applyBorder="true" applyAlignment="true">
      <alignment horizontal="center" vertical="center"/>
    </xf>
    <xf numFmtId="169" fontId="150" fillId="33" borderId="126" xfId="45222" applyNumberFormat="true" applyFont="true" applyFill="true" applyBorder="true" applyAlignment="true">
      <alignment horizontal="center" vertical="center"/>
    </xf>
    <xf numFmtId="169" fontId="150" fillId="33" borderId="130" xfId="45221" applyNumberFormat="true" applyFont="true" applyFill="true" applyBorder="true" applyAlignment="true">
      <alignment horizontal="center" vertical="center"/>
    </xf>
    <xf numFmtId="169" fontId="150" fillId="33" borderId="106" xfId="45222" applyNumberFormat="true" applyFont="true" applyFill="true" applyBorder="true" applyAlignment="true">
      <alignment horizontal="center" vertical="center"/>
    </xf>
    <xf numFmtId="169" fontId="150" fillId="33" borderId="99" xfId="45221" applyNumberFormat="true" applyFont="true" applyFill="true" applyBorder="true" applyAlignment="true">
      <alignment horizontal="center" vertical="center"/>
    </xf>
    <xf numFmtId="169" fontId="150" fillId="33" borderId="101" xfId="45235" applyNumberFormat="true" applyFont="true" applyFill="true" applyBorder="true" applyAlignment="true">
      <alignment horizontal="center" vertical="center"/>
    </xf>
    <xf numFmtId="169" fontId="150" fillId="33" borderId="123" xfId="45235" applyNumberFormat="true" applyFont="true" applyFill="true" applyBorder="true" applyAlignment="true">
      <alignment horizontal="center" vertical="center"/>
    </xf>
    <xf numFmtId="169" fontId="150" fillId="33" borderId="124" xfId="45235" applyNumberFormat="true" applyFont="true" applyFill="true" applyBorder="true" applyAlignment="true">
      <alignment horizontal="center" vertical="center"/>
    </xf>
    <xf numFmtId="169" fontId="150" fillId="33" borderId="129" xfId="45235" applyNumberFormat="true" applyFont="true" applyFill="true" applyBorder="true" applyAlignment="true">
      <alignment horizontal="center" vertical="center"/>
    </xf>
    <xf numFmtId="169" fontId="150" fillId="33" borderId="105" xfId="45235" applyNumberFormat="true" applyFont="true" applyFill="true" applyBorder="true" applyAlignment="true">
      <alignment horizontal="center" vertical="center"/>
    </xf>
    <xf numFmtId="169" fontId="150" fillId="33" borderId="99" xfId="45238" applyNumberFormat="true" applyFont="true" applyFill="true" applyBorder="true" applyAlignment="true">
      <alignment horizontal="center" vertical="center"/>
    </xf>
    <xf numFmtId="169" fontId="150" fillId="33" borderId="125" xfId="45238" applyNumberFormat="true" applyFont="true" applyFill="true" applyBorder="true" applyAlignment="true">
      <alignment horizontal="center" vertical="center"/>
    </xf>
    <xf numFmtId="169" fontId="150" fillId="33" borderId="126" xfId="45238" applyNumberFormat="true" applyFont="true" applyFill="true" applyBorder="true" applyAlignment="true">
      <alignment horizontal="center" vertical="center"/>
    </xf>
    <xf numFmtId="169" fontId="150" fillId="33" borderId="130" xfId="45238" applyNumberFormat="true" applyFont="true" applyFill="true" applyBorder="true" applyAlignment="true">
      <alignment horizontal="center" vertical="center"/>
    </xf>
    <xf numFmtId="169" fontId="150" fillId="33" borderId="106" xfId="45238" applyNumberFormat="true" applyFont="true" applyFill="true" applyBorder="true" applyAlignment="true">
      <alignment horizontal="center" vertical="center"/>
    </xf>
    <xf numFmtId="169" fontId="150" fillId="33" borderId="101" xfId="45254" applyNumberFormat="true" applyFont="true" applyFill="true" applyBorder="true" applyAlignment="true">
      <alignment horizontal="center" vertical="center"/>
    </xf>
    <xf numFmtId="169" fontId="150" fillId="33" borderId="123" xfId="45254" applyNumberFormat="true" applyFont="true" applyFill="true" applyBorder="true" applyAlignment="true">
      <alignment horizontal="center" vertical="center"/>
    </xf>
    <xf numFmtId="169" fontId="150" fillId="33" borderId="124" xfId="45254" applyNumberFormat="true" applyFont="true" applyFill="true" applyBorder="true" applyAlignment="true">
      <alignment horizontal="center" vertical="center"/>
    </xf>
    <xf numFmtId="169" fontId="150" fillId="33" borderId="129" xfId="45254" applyNumberFormat="true" applyFont="true" applyFill="true" applyBorder="true" applyAlignment="true">
      <alignment horizontal="center" vertical="center"/>
    </xf>
    <xf numFmtId="169" fontId="150" fillId="33" borderId="105" xfId="45254" applyNumberFormat="true" applyFont="true" applyFill="true" applyBorder="true" applyAlignment="true">
      <alignment horizontal="center" vertical="center"/>
    </xf>
    <xf numFmtId="169" fontId="150" fillId="33" borderId="99" xfId="45257" applyNumberFormat="true" applyFont="true" applyFill="true" applyBorder="true" applyAlignment="true">
      <alignment horizontal="center" vertical="center"/>
    </xf>
    <xf numFmtId="169" fontId="150" fillId="33" borderId="125" xfId="45257" applyNumberFormat="true" applyFont="true" applyFill="true" applyBorder="true" applyAlignment="true">
      <alignment horizontal="center" vertical="center"/>
    </xf>
    <xf numFmtId="169" fontId="150" fillId="33" borderId="126" xfId="45257" applyNumberFormat="true" applyFont="true" applyFill="true" applyBorder="true" applyAlignment="true">
      <alignment horizontal="center" vertical="center"/>
    </xf>
    <xf numFmtId="169" fontId="150" fillId="33" borderId="130" xfId="45257" applyNumberFormat="true" applyFont="true" applyFill="true" applyBorder="true" applyAlignment="true">
      <alignment horizontal="center" vertical="center"/>
    </xf>
    <xf numFmtId="169" fontId="150" fillId="33" borderId="106" xfId="45257" applyNumberFormat="true" applyFont="true" applyFill="true" applyBorder="true" applyAlignment="true">
      <alignment horizontal="center" vertical="center"/>
    </xf>
    <xf numFmtId="169" fontId="150" fillId="33" borderId="125" xfId="45258" applyNumberFormat="true" applyFont="true" applyFill="true" applyBorder="true" applyAlignment="true">
      <alignment horizontal="center" vertical="center"/>
    </xf>
    <xf numFmtId="169" fontId="150" fillId="33" borderId="126" xfId="45259" applyNumberFormat="true" applyFont="true" applyFill="true" applyBorder="true" applyAlignment="true">
      <alignment horizontal="center" vertical="center"/>
    </xf>
    <xf numFmtId="169" fontId="150" fillId="33" borderId="130" xfId="45258" applyNumberFormat="true" applyFont="true" applyFill="true" applyBorder="true" applyAlignment="true">
      <alignment horizontal="center" vertical="center"/>
    </xf>
    <xf numFmtId="169" fontId="150" fillId="33" borderId="106" xfId="45259" applyNumberFormat="true" applyFont="true" applyFill="true" applyBorder="true" applyAlignment="true">
      <alignment horizontal="center" vertical="center"/>
    </xf>
    <xf numFmtId="169" fontId="150" fillId="33" borderId="99" xfId="45258" applyNumberFormat="true" applyFont="true" applyFill="true" applyBorder="true" applyAlignment="true">
      <alignment horizontal="center" vertical="center"/>
    </xf>
    <xf numFmtId="168" fontId="150" fillId="33" borderId="99" xfId="45265" applyNumberFormat="true" applyFont="true" applyFill="true" applyBorder="true" applyAlignment="true">
      <alignment horizontal="center" vertical="center"/>
    </xf>
    <xf numFmtId="168" fontId="150" fillId="33" borderId="125" xfId="45266" applyNumberFormat="true" applyFont="true" applyFill="true" applyBorder="true" applyAlignment="true">
      <alignment horizontal="center" vertical="center"/>
    </xf>
    <xf numFmtId="168" fontId="150" fillId="33" borderId="126" xfId="45267" applyNumberFormat="true" applyFont="true" applyFill="true" applyBorder="true" applyAlignment="true">
      <alignment horizontal="center" vertical="center"/>
    </xf>
    <xf numFmtId="168" fontId="150" fillId="33" borderId="130" xfId="45266" applyNumberFormat="true" applyFont="true" applyFill="true" applyBorder="true" applyAlignment="true">
      <alignment horizontal="center" vertical="center"/>
    </xf>
    <xf numFmtId="168" fontId="150" fillId="33" borderId="106" xfId="45267" applyNumberFormat="true" applyFont="true" applyFill="true" applyBorder="true" applyAlignment="true">
      <alignment horizontal="center" vertical="center"/>
    </xf>
    <xf numFmtId="168" fontId="150" fillId="33" borderId="99" xfId="45266" applyNumberFormat="true" applyFont="true" applyFill="true" applyBorder="true" applyAlignment="true">
      <alignment horizontal="center" vertical="center"/>
    </xf>
    <xf numFmtId="168" fontId="150" fillId="33" borderId="99" xfId="45268" applyNumberFormat="true" applyFont="true" applyFill="true" applyBorder="true" applyAlignment="true">
      <alignment horizontal="center" vertical="center"/>
    </xf>
    <xf numFmtId="168" fontId="150" fillId="33" borderId="125" xfId="45269" applyNumberFormat="true" applyFont="true" applyFill="true" applyBorder="true" applyAlignment="true">
      <alignment horizontal="center" vertical="center"/>
    </xf>
    <xf numFmtId="168" fontId="150" fillId="33" borderId="126" xfId="45270" applyNumberFormat="true" applyFont="true" applyFill="true" applyBorder="true" applyAlignment="true">
      <alignment horizontal="center" vertical="center"/>
    </xf>
    <xf numFmtId="168" fontId="150" fillId="33" borderId="130" xfId="45269" applyNumberFormat="true" applyFont="true" applyFill="true" applyBorder="true" applyAlignment="true">
      <alignment horizontal="center" vertical="center"/>
    </xf>
    <xf numFmtId="168" fontId="150" fillId="33" borderId="106" xfId="45270" applyNumberFormat="true" applyFont="true" applyFill="true" applyBorder="true" applyAlignment="true">
      <alignment horizontal="center" vertical="center"/>
    </xf>
    <xf numFmtId="168" fontId="150" fillId="33" borderId="99" xfId="45269" applyNumberFormat="true" applyFont="true" applyFill="true" applyBorder="true" applyAlignment="true">
      <alignment horizontal="center" vertical="center"/>
    </xf>
    <xf numFmtId="168" fontId="150" fillId="33" borderId="99" xfId="45271" applyNumberFormat="true" applyFont="true" applyFill="true" applyBorder="true" applyAlignment="true">
      <alignment horizontal="center" vertical="center"/>
    </xf>
    <xf numFmtId="168" fontId="150" fillId="33" borderId="125" xfId="45272" applyNumberFormat="true" applyFont="true" applyFill="true" applyBorder="true" applyAlignment="true">
      <alignment horizontal="center" vertical="center"/>
    </xf>
    <xf numFmtId="168" fontId="150" fillId="33" borderId="126" xfId="45273" applyNumberFormat="true" applyFont="true" applyFill="true" applyBorder="true" applyAlignment="true">
      <alignment horizontal="center" vertical="center"/>
    </xf>
    <xf numFmtId="168" fontId="150" fillId="33" borderId="130" xfId="45272" applyNumberFormat="true" applyFont="true" applyFill="true" applyBorder="true" applyAlignment="true">
      <alignment horizontal="center" vertical="center"/>
    </xf>
    <xf numFmtId="168" fontId="150" fillId="33" borderId="106" xfId="45273" applyNumberFormat="true" applyFont="true" applyFill="true" applyBorder="true" applyAlignment="true">
      <alignment horizontal="center" vertical="center"/>
    </xf>
    <xf numFmtId="168" fontId="150" fillId="33" borderId="99" xfId="45272" applyNumberFormat="true" applyFont="true" applyFill="true" applyBorder="true" applyAlignment="true">
      <alignment horizontal="center" vertical="center"/>
    </xf>
    <xf numFmtId="169" fontId="150" fillId="33" borderId="99" xfId="45262" applyNumberFormat="true" applyFont="true" applyFill="true" applyBorder="true" applyAlignment="true">
      <alignment horizontal="center" vertical="center"/>
    </xf>
    <xf numFmtId="169" fontId="150" fillId="33" borderId="125" xfId="45263" applyNumberFormat="true" applyFont="true" applyFill="true" applyBorder="true" applyAlignment="true">
      <alignment horizontal="center" vertical="center"/>
    </xf>
    <xf numFmtId="169" fontId="150" fillId="33" borderId="126" xfId="45264" applyNumberFormat="true" applyFont="true" applyFill="true" applyBorder="true" applyAlignment="true">
      <alignment horizontal="center" vertical="center"/>
    </xf>
    <xf numFmtId="169" fontId="150" fillId="33" borderId="130" xfId="45263" applyNumberFormat="true" applyFont="true" applyFill="true" applyBorder="true" applyAlignment="true">
      <alignment horizontal="center" vertical="center"/>
    </xf>
    <xf numFmtId="169" fontId="150" fillId="33" borderId="106" xfId="45264" applyNumberFormat="true" applyFont="true" applyFill="true" applyBorder="true" applyAlignment="true">
      <alignment horizontal="center" vertical="center"/>
    </xf>
    <xf numFmtId="169" fontId="150" fillId="33" borderId="99" xfId="45263" applyNumberFormat="true" applyFont="true" applyFill="true" applyBorder="true" applyAlignment="true">
      <alignment horizontal="center" vertical="center"/>
    </xf>
    <xf numFmtId="0" fontId="151" fillId="26" borderId="105" xfId="45170" applyFont="true" applyFill="true" applyBorder="true" applyAlignment="true">
      <alignment horizontal="left" vertical="center"/>
    </xf>
    <xf numFmtId="0" fontId="151" fillId="26" borderId="106" xfId="45173" applyFont="true" applyFill="true" applyBorder="true" applyAlignment="true">
      <alignment horizontal="left" vertical="center"/>
    </xf>
    <xf numFmtId="0" fontId="151" fillId="26" borderId="107" xfId="45176" applyFont="true" applyFill="true" applyBorder="true" applyAlignment="true">
      <alignment horizontal="left" vertical="center"/>
    </xf>
    <xf numFmtId="0" fontId="151" fillId="26" borderId="105" xfId="45192" applyFont="true" applyFill="true" applyBorder="true" applyAlignment="true">
      <alignment horizontal="left" vertical="center"/>
    </xf>
    <xf numFmtId="0" fontId="151" fillId="26" borderId="106" xfId="45192" applyFont="true" applyFill="true" applyBorder="true" applyAlignment="true">
      <alignment horizontal="left" vertical="center"/>
    </xf>
    <xf numFmtId="0" fontId="151" fillId="26" borderId="105" xfId="45208" applyFont="true" applyFill="true" applyBorder="true" applyAlignment="true">
      <alignment horizontal="left" vertical="center"/>
    </xf>
    <xf numFmtId="0" fontId="151" fillId="26" borderId="106" xfId="45213" applyFont="true" applyFill="true" applyBorder="true" applyAlignment="true">
      <alignment horizontal="left" vertical="center"/>
    </xf>
    <xf numFmtId="0" fontId="151" fillId="0" borderId="106" xfId="45213" applyFont="true" applyFill="true" applyBorder="true" applyAlignment="true">
      <alignment horizontal="left" vertical="center"/>
    </xf>
    <xf numFmtId="0" fontId="151" fillId="0" borderId="106" xfId="45219" applyFont="true" applyFill="true" applyBorder="true" applyAlignment="true">
      <alignment horizontal="left" vertical="center"/>
    </xf>
    <xf numFmtId="0" fontId="151" fillId="26" borderId="105" xfId="45234" applyFont="true" applyFill="true" applyBorder="true" applyAlignment="true">
      <alignment horizontal="left" vertical="center"/>
    </xf>
    <xf numFmtId="0" fontId="151" fillId="26" borderId="106" xfId="45237" applyFont="true" applyFill="true" applyBorder="true" applyAlignment="true">
      <alignment horizontal="left" vertical="center"/>
    </xf>
    <xf numFmtId="0" fontId="151" fillId="26" borderId="107" xfId="45240" applyFont="true" applyFill="true" applyBorder="true" applyAlignment="true">
      <alignment horizontal="left" vertical="center"/>
    </xf>
    <xf numFmtId="0" fontId="151" fillId="26" borderId="105" xfId="45253" applyFont="true" applyFill="true" applyBorder="true" applyAlignment="true">
      <alignment horizontal="left" vertical="center"/>
    </xf>
    <xf numFmtId="0" fontId="151" fillId="26" borderId="106" xfId="45256" applyFont="true" applyFill="true" applyBorder="true" applyAlignment="true">
      <alignment horizontal="left" vertical="center"/>
    </xf>
    <xf numFmtId="0" fontId="151" fillId="0" borderId="10" xfId="45243" applyFont="true" applyFill="true" applyBorder="true" applyAlignment="true">
      <alignment horizontal="left" vertical="center"/>
    </xf>
    <xf numFmtId="0" fontId="151" fillId="0" borderId="105" xfId="45248" applyFont="true" applyFill="true" applyBorder="true" applyAlignment="true">
      <alignment horizontal="left" vertical="center"/>
    </xf>
    <xf numFmtId="0" fontId="151" fillId="0" borderId="106" xfId="45253" applyFont="true" applyFill="true" applyBorder="true" applyAlignment="true">
      <alignment horizontal="left" vertical="center"/>
    </xf>
    <xf numFmtId="0" fontId="151" fillId="0" borderId="106" xfId="45256" applyFont="true" applyFill="true" applyBorder="true" applyAlignment="true">
      <alignment horizontal="left" vertical="center"/>
    </xf>
    <xf numFmtId="0" fontId="151" fillId="0" borderId="106" xfId="45261" applyFont="true" applyFill="true" applyBorder="true" applyAlignment="true">
      <alignment horizontal="left" vertical="center"/>
    </xf>
    <xf numFmtId="0" fontId="151" fillId="15" borderId="106" xfId="45256" applyFont="true" applyFill="true" applyBorder="true" applyAlignment="true">
      <alignment horizontal="left" vertical="center"/>
    </xf>
    <xf numFmtId="0" fontId="151" fillId="15" borderId="106" xfId="45261" applyFont="true" applyFill="true" applyBorder="true" applyAlignment="true">
      <alignment horizontal="left" vertical="center"/>
    </xf>
    <xf numFmtId="0" fontId="151" fillId="26" borderId="105" xfId="45285" applyFont="true" applyFill="true" applyBorder="true" applyAlignment="true">
      <alignment horizontal="left" vertical="center"/>
    </xf>
    <xf numFmtId="0" fontId="151" fillId="26" borderId="106" xfId="45287" applyFont="true" applyFill="true" applyBorder="true" applyAlignment="true">
      <alignment horizontal="left" vertical="center"/>
    </xf>
    <xf numFmtId="0" fontId="151" fillId="26" borderId="107" xfId="45289" applyFont="true" applyFill="true" applyBorder="true" applyAlignment="true">
      <alignment horizontal="left" vertical="center"/>
    </xf>
    <xf numFmtId="0" fontId="151" fillId="0" borderId="106" xfId="45275" applyFont="true" applyFill="true" applyBorder="true" applyAlignment="true">
      <alignment horizontal="left" vertical="center"/>
    </xf>
    <xf numFmtId="0" fontId="151" fillId="0" borderId="106" xfId="45280" applyFont="true" applyFill="true" applyBorder="true" applyAlignment="true">
      <alignment horizontal="left" vertical="center"/>
    </xf>
    <xf numFmtId="0" fontId="151" fillId="0" borderId="106" xfId="45285" applyFont="true" applyFill="true" applyBorder="true" applyAlignment="true">
      <alignment horizontal="left" vertical="center"/>
    </xf>
    <xf numFmtId="0" fontId="151" fillId="0" borderId="106" xfId="45287" applyFont="true" applyFill="true" applyBorder="true" applyAlignment="true">
      <alignment horizontal="left" vertical="center"/>
    </xf>
    <xf numFmtId="0" fontId="151" fillId="0" borderId="106" xfId="45289" applyFont="true" applyFill="true" applyBorder="true" applyAlignment="true">
      <alignment horizontal="left" vertical="center"/>
    </xf>
    <xf numFmtId="0" fontId="151" fillId="26" borderId="58" xfId="45253" applyFont="true" applyFill="true" applyBorder="true" applyAlignment="true">
      <alignment horizontal="left" vertical="center"/>
    </xf>
    <xf numFmtId="0" fontId="151" fillId="26" borderId="59" xfId="45256" applyFont="true" applyFill="true" applyBorder="true" applyAlignment="true">
      <alignment horizontal="left" vertical="center"/>
    </xf>
    <xf numFmtId="0" fontId="151" fillId="26" borderId="60" xfId="45261" applyFont="true" applyFill="true" applyBorder="true" applyAlignment="true">
      <alignment horizontal="left" vertical="center"/>
    </xf>
    <xf numFmtId="169" fontId="181" fillId="33" borderId="99" xfId="45174" applyNumberFormat="true" applyFont="true" applyFill="true" applyBorder="true" applyAlignment="true">
      <alignment horizontal="center" vertical="center"/>
    </xf>
    <xf numFmtId="169" fontId="181" fillId="33" borderId="104" xfId="45177" applyNumberFormat="true" applyFont="true" applyFill="true" applyBorder="true" applyAlignment="true">
      <alignment horizontal="center" vertical="center"/>
    </xf>
    <xf numFmtId="169" fontId="181" fillId="33" borderId="99" xfId="45193" applyNumberFormat="true" applyFont="true" applyFill="true" applyBorder="true" applyAlignment="true">
      <alignment horizontal="center" vertical="center"/>
    </xf>
    <xf numFmtId="169" fontId="181" fillId="33" borderId="99" xfId="45238" applyNumberFormat="true" applyFont="true" applyFill="true" applyBorder="true" applyAlignment="true">
      <alignment horizontal="center" vertical="center"/>
    </xf>
    <xf numFmtId="169" fontId="181" fillId="33" borderId="104" xfId="45241" applyNumberFormat="true" applyFont="true" applyFill="true" applyBorder="true" applyAlignment="true">
      <alignment horizontal="center" vertical="center"/>
    </xf>
    <xf numFmtId="169" fontId="181" fillId="33" borderId="99" xfId="45257" applyNumberFormat="true" applyFont="true" applyFill="true" applyBorder="true" applyAlignment="true">
      <alignment horizontal="center" vertical="center"/>
    </xf>
    <xf numFmtId="169" fontId="181" fillId="33" borderId="125" xfId="45174" applyNumberFormat="true" applyFont="true" applyFill="true" applyBorder="true" applyAlignment="true">
      <alignment horizontal="center" vertical="center"/>
    </xf>
    <xf numFmtId="169" fontId="181" fillId="33" borderId="127" xfId="45177" applyNumberFormat="true" applyFont="true" applyFill="true" applyBorder="true" applyAlignment="true">
      <alignment horizontal="center" vertical="center"/>
    </xf>
    <xf numFmtId="169" fontId="181" fillId="33" borderId="125" xfId="45193" applyNumberFormat="true" applyFont="true" applyFill="true" applyBorder="true" applyAlignment="true">
      <alignment horizontal="center" vertical="center"/>
    </xf>
    <xf numFmtId="169" fontId="181" fillId="33" borderId="125" xfId="45238" applyNumberFormat="true" applyFont="true" applyFill="true" applyBorder="true" applyAlignment="true">
      <alignment horizontal="center" vertical="center"/>
    </xf>
    <xf numFmtId="169" fontId="181" fillId="33" borderId="127" xfId="45241" applyNumberFormat="true" applyFont="true" applyFill="true" applyBorder="true" applyAlignment="true">
      <alignment horizontal="center" vertical="center"/>
    </xf>
    <xf numFmtId="169" fontId="181" fillId="33" borderId="125" xfId="45257" applyNumberFormat="true" applyFont="true" applyFill="true" applyBorder="true" applyAlignment="true">
      <alignment horizontal="center" vertical="center"/>
    </xf>
    <xf numFmtId="169" fontId="181" fillId="33" borderId="126" xfId="45174" applyNumberFormat="true" applyFont="true" applyFill="true" applyBorder="true" applyAlignment="true">
      <alignment horizontal="center" vertical="center"/>
    </xf>
    <xf numFmtId="169" fontId="181" fillId="33" borderId="128" xfId="45177" applyNumberFormat="true" applyFont="true" applyFill="true" applyBorder="true" applyAlignment="true">
      <alignment horizontal="center" vertical="center"/>
    </xf>
    <xf numFmtId="169" fontId="181" fillId="33" borderId="126" xfId="45193" applyNumberFormat="true" applyFont="true" applyFill="true" applyBorder="true" applyAlignment="true">
      <alignment horizontal="center" vertical="center"/>
    </xf>
    <xf numFmtId="169" fontId="181" fillId="33" borderId="126" xfId="45238" applyNumberFormat="true" applyFont="true" applyFill="true" applyBorder="true" applyAlignment="true">
      <alignment horizontal="center" vertical="center"/>
    </xf>
    <xf numFmtId="169" fontId="181" fillId="33" borderId="128" xfId="45241" applyNumberFormat="true" applyFont="true" applyFill="true" applyBorder="true" applyAlignment="true">
      <alignment horizontal="center" vertical="center"/>
    </xf>
    <xf numFmtId="169" fontId="181" fillId="33" borderId="126" xfId="45257" applyNumberFormat="true" applyFont="true" applyFill="true" applyBorder="true" applyAlignment="true">
      <alignment horizontal="center" vertical="center"/>
    </xf>
    <xf numFmtId="169" fontId="181" fillId="33" borderId="130" xfId="45174" applyNumberFormat="true" applyFont="true" applyFill="true" applyBorder="true" applyAlignment="true">
      <alignment horizontal="center" vertical="center"/>
    </xf>
    <xf numFmtId="169" fontId="181" fillId="33" borderId="131" xfId="45177" applyNumberFormat="true" applyFont="true" applyFill="true" applyBorder="true" applyAlignment="true">
      <alignment horizontal="center" vertical="center"/>
    </xf>
    <xf numFmtId="169" fontId="181" fillId="33" borderId="130" xfId="45193" applyNumberFormat="true" applyFont="true" applyFill="true" applyBorder="true" applyAlignment="true">
      <alignment horizontal="center" vertical="center"/>
    </xf>
    <xf numFmtId="169" fontId="181" fillId="33" borderId="130" xfId="45238" applyNumberFormat="true" applyFont="true" applyFill="true" applyBorder="true" applyAlignment="true">
      <alignment horizontal="center" vertical="center"/>
    </xf>
    <xf numFmtId="169" fontId="181" fillId="33" borderId="131" xfId="45241" applyNumberFormat="true" applyFont="true" applyFill="true" applyBorder="true" applyAlignment="true">
      <alignment horizontal="center" vertical="center"/>
    </xf>
    <xf numFmtId="169" fontId="181" fillId="33" borderId="130" xfId="45257" applyNumberFormat="true" applyFont="true" applyFill="true" applyBorder="true" applyAlignment="true">
      <alignment horizontal="center" vertical="center"/>
    </xf>
    <xf numFmtId="169" fontId="181" fillId="33" borderId="106" xfId="45174" applyNumberFormat="true" applyFont="true" applyFill="true" applyBorder="true" applyAlignment="true">
      <alignment horizontal="center" vertical="center"/>
    </xf>
    <xf numFmtId="169" fontId="181" fillId="33" borderId="107" xfId="45177" applyNumberFormat="true" applyFont="true" applyFill="true" applyBorder="true" applyAlignment="true">
      <alignment horizontal="center" vertical="center"/>
    </xf>
    <xf numFmtId="169" fontId="181" fillId="33" borderId="106" xfId="45193" applyNumberFormat="true" applyFont="true" applyFill="true" applyBorder="true" applyAlignment="true">
      <alignment horizontal="center" vertical="center"/>
    </xf>
    <xf numFmtId="169" fontId="181" fillId="33" borderId="106" xfId="45238" applyNumberFormat="true" applyFont="true" applyFill="true" applyBorder="true" applyAlignment="true">
      <alignment horizontal="center" vertical="center"/>
    </xf>
    <xf numFmtId="169" fontId="181" fillId="33" borderId="107" xfId="45241" applyNumberFormat="true" applyFont="true" applyFill="true" applyBorder="true" applyAlignment="true">
      <alignment horizontal="center" vertical="center"/>
    </xf>
    <xf numFmtId="169" fontId="181" fillId="33" borderId="106" xfId="45257" applyNumberFormat="true" applyFont="true" applyFill="true" applyBorder="true" applyAlignment="true">
      <alignment horizontal="center" vertical="center"/>
    </xf>
    <xf numFmtId="0" fontId="151" fillId="3" borderId="52" xfId="45368" applyFont="true" applyBorder="true" applyAlignment="true">
      <alignment horizontal="center" vertical="center" wrapText="true"/>
    </xf>
    <xf numFmtId="0" fontId="151" fillId="3" borderId="53" xfId="45369" applyFont="true" applyBorder="true" applyAlignment="true">
      <alignment horizontal="center" vertical="center" wrapText="true"/>
    </xf>
    <xf numFmtId="0" fontId="151" fillId="3" borderId="53" xfId="45370" applyFont="true" applyBorder="true" applyAlignment="true">
      <alignment horizontal="center" vertical="center" wrapText="true"/>
    </xf>
    <xf numFmtId="0" fontId="151" fillId="3" borderId="52" xfId="45398" applyFont="true" applyBorder="true" applyAlignment="true">
      <alignment horizontal="center" vertical="center" wrapText="true"/>
    </xf>
    <xf numFmtId="0" fontId="151" fillId="3" borderId="53" xfId="45399" applyFont="true" applyBorder="true" applyAlignment="true">
      <alignment horizontal="center" vertical="center" wrapText="true"/>
    </xf>
    <xf numFmtId="0" fontId="151" fillId="3" borderId="53" xfId="45400" applyFont="true" applyBorder="true" applyAlignment="true">
      <alignment horizontal="center" vertical="center" wrapText="true"/>
    </xf>
    <xf numFmtId="0" fontId="151" fillId="3" borderId="52" xfId="45424" applyFont="true" applyBorder="true" applyAlignment="true">
      <alignment horizontal="center" vertical="center" wrapText="true"/>
    </xf>
    <xf numFmtId="0" fontId="151" fillId="3" borderId="53" xfId="45425" applyFont="true" applyBorder="true" applyAlignment="true">
      <alignment horizontal="center" vertical="center" wrapText="true"/>
    </xf>
    <xf numFmtId="0" fontId="151" fillId="3" borderId="53" xfId="45426" applyFont="true" applyBorder="true" applyAlignment="true">
      <alignment horizontal="center" vertical="center" wrapText="true"/>
    </xf>
    <xf numFmtId="0" fontId="151" fillId="3" borderId="52" xfId="45454" applyFont="true" applyBorder="true" applyAlignment="true">
      <alignment horizontal="center" vertical="center" wrapText="true"/>
    </xf>
    <xf numFmtId="0" fontId="151" fillId="3" borderId="53" xfId="45455" applyFont="true" applyBorder="true" applyAlignment="true">
      <alignment horizontal="center" vertical="center" wrapText="true"/>
    </xf>
    <xf numFmtId="0" fontId="151" fillId="3" borderId="53" xfId="45456" applyFont="true" applyBorder="true" applyAlignment="true">
      <alignment horizontal="center" vertical="center" wrapText="true"/>
    </xf>
    <xf numFmtId="0" fontId="151" fillId="3" borderId="52" xfId="45484" applyFont="true" applyBorder="true" applyAlignment="true">
      <alignment horizontal="center" vertical="center" wrapText="true"/>
    </xf>
    <xf numFmtId="0" fontId="151" fillId="3" borderId="53" xfId="45485" applyFont="true" applyBorder="true" applyAlignment="true">
      <alignment horizontal="center" vertical="center" wrapText="true"/>
    </xf>
    <xf numFmtId="0" fontId="151" fillId="3" borderId="53" xfId="45486" applyFont="true" applyBorder="true" applyAlignment="true">
      <alignment horizontal="center" vertical="center" wrapText="true"/>
    </xf>
    <xf numFmtId="0" fontId="151" fillId="3" borderId="52" xfId="45527" applyFont="true" applyBorder="true" applyAlignment="true">
      <alignment horizontal="center" vertical="center" wrapText="true"/>
    </xf>
    <xf numFmtId="0" fontId="151" fillId="3" borderId="53" xfId="45528" applyFont="true" applyBorder="true" applyAlignment="true">
      <alignment horizontal="center" vertical="center" wrapText="true"/>
    </xf>
    <xf numFmtId="0" fontId="151" fillId="3" borderId="53" xfId="45529" applyFont="true" applyBorder="true" applyAlignment="true">
      <alignment horizontal="center" vertical="center" wrapText="true"/>
    </xf>
    <xf numFmtId="0" fontId="151" fillId="33" borderId="99" xfId="45477" applyFont="true" applyFill="true" applyBorder="true" applyAlignment="true">
      <alignment horizontal="center" vertical="center" wrapText="true"/>
    </xf>
    <xf numFmtId="0" fontId="151" fillId="33" borderId="125" xfId="45478" applyFont="true" applyFill="true" applyBorder="true" applyAlignment="true">
      <alignment horizontal="center" vertical="center" wrapText="true"/>
    </xf>
    <xf numFmtId="0" fontId="151" fillId="33" borderId="99" xfId="45483" applyFont="true" applyFill="true" applyBorder="true" applyAlignment="true">
      <alignment horizontal="center" vertical="center" wrapText="true"/>
    </xf>
    <xf numFmtId="0" fontId="151" fillId="33" borderId="125" xfId="45484" applyFont="true" applyFill="true" applyBorder="true" applyAlignment="true">
      <alignment horizontal="center" vertical="center" wrapText="true"/>
    </xf>
    <xf numFmtId="0" fontId="151" fillId="33" borderId="99" xfId="45520" applyFont="true" applyFill="true" applyBorder="true" applyAlignment="true">
      <alignment horizontal="center" vertical="center" wrapText="true"/>
    </xf>
    <xf numFmtId="0" fontId="151" fillId="33" borderId="125" xfId="45521" applyFont="true" applyFill="true" applyBorder="true" applyAlignment="true">
      <alignment horizontal="center" vertical="center" wrapText="true"/>
    </xf>
    <xf numFmtId="0" fontId="151" fillId="33" borderId="99" xfId="45526" applyFont="true" applyFill="true" applyBorder="true" applyAlignment="true">
      <alignment horizontal="center" vertical="center" wrapText="true"/>
    </xf>
    <xf numFmtId="0" fontId="151" fillId="33" borderId="125" xfId="45527" applyFont="true" applyFill="true" applyBorder="true" applyAlignment="true">
      <alignment horizontal="center" vertical="center" wrapText="true"/>
    </xf>
    <xf numFmtId="0" fontId="151" fillId="33" borderId="106" xfId="45479" applyFont="true" applyFill="true" applyBorder="true" applyAlignment="true">
      <alignment horizontal="center" vertical="center" wrapText="true"/>
    </xf>
    <xf numFmtId="0" fontId="151" fillId="33" borderId="106" xfId="45485" applyFont="true" applyFill="true" applyBorder="true" applyAlignment="true">
      <alignment horizontal="center" vertical="center" wrapText="true"/>
    </xf>
    <xf numFmtId="0" fontId="151" fillId="33" borderId="106" xfId="45522" applyFont="true" applyFill="true" applyBorder="true" applyAlignment="true">
      <alignment horizontal="center" vertical="center" wrapText="true"/>
    </xf>
    <xf numFmtId="0" fontId="151" fillId="33" borderId="106" xfId="45528" applyFont="true" applyFill="true" applyBorder="true" applyAlignment="true">
      <alignment horizontal="center" vertical="center" wrapText="true"/>
    </xf>
    <xf numFmtId="0" fontId="151" fillId="3" borderId="108" xfId="45368" applyFont="true" applyBorder="true" applyAlignment="true">
      <alignment horizontal="center" vertical="center" wrapText="true"/>
    </xf>
    <xf numFmtId="0" fontId="151" fillId="3" borderId="108" xfId="45398" applyFont="true" applyBorder="true" applyAlignment="true">
      <alignment horizontal="center" vertical="center" wrapText="true"/>
    </xf>
    <xf numFmtId="0" fontId="151" fillId="3" borderId="108" xfId="45424" applyFont="true" applyBorder="true" applyAlignment="true">
      <alignment horizontal="center" vertical="center" wrapText="true"/>
    </xf>
    <xf numFmtId="0" fontId="151" fillId="3" borderId="108" xfId="45454" applyFont="true" applyBorder="true" applyAlignment="true">
      <alignment horizontal="center" vertical="center" wrapText="true"/>
    </xf>
    <xf numFmtId="0" fontId="151" fillId="3" borderId="108" xfId="45484" applyFont="true" applyBorder="true" applyAlignment="true">
      <alignment horizontal="center" vertical="center" wrapText="true"/>
    </xf>
    <xf numFmtId="0" fontId="151" fillId="33" borderId="99" xfId="45479" applyFont="true" applyFill="true" applyBorder="true" applyAlignment="true">
      <alignment horizontal="center" vertical="center" wrapText="true"/>
    </xf>
    <xf numFmtId="0" fontId="151" fillId="33" borderId="99" xfId="45484" applyFont="true" applyFill="true" applyBorder="true" applyAlignment="true">
      <alignment horizontal="center" vertical="center" wrapText="true"/>
    </xf>
    <xf numFmtId="0" fontId="151" fillId="3" borderId="108" xfId="45527" applyFont="true" applyBorder="true" applyAlignment="true">
      <alignment horizontal="center" vertical="center" wrapText="true"/>
    </xf>
    <xf numFmtId="0" fontId="151" fillId="33" borderId="99" xfId="45522" applyFont="true" applyFill="true" applyBorder="true" applyAlignment="true">
      <alignment horizontal="center" vertical="center" wrapText="true"/>
    </xf>
    <xf numFmtId="0" fontId="151" fillId="33" borderId="99" xfId="45527" applyFont="true" applyFill="true" applyBorder="true" applyAlignment="true">
      <alignment horizontal="center" vertical="center" wrapText="true"/>
    </xf>
    <xf numFmtId="0" fontId="151" fillId="3" borderId="109" xfId="45368" applyFont="true" applyBorder="true" applyAlignment="true">
      <alignment horizontal="center" vertical="center" wrapText="true"/>
    </xf>
    <xf numFmtId="0" fontId="151" fillId="3" borderId="109" xfId="45398" applyFont="true" applyBorder="true" applyAlignment="true">
      <alignment horizontal="center" vertical="center" wrapText="true"/>
    </xf>
    <xf numFmtId="0" fontId="151" fillId="3" borderId="109" xfId="45424" applyFont="true" applyBorder="true" applyAlignment="true">
      <alignment horizontal="center" vertical="center" wrapText="true"/>
    </xf>
    <xf numFmtId="0" fontId="151" fillId="3" borderId="109" xfId="45454" applyFont="true" applyBorder="true" applyAlignment="true">
      <alignment horizontal="center" vertical="center" wrapText="true"/>
    </xf>
    <xf numFmtId="0" fontId="151" fillId="3" borderId="109" xfId="45484" applyFont="true" applyBorder="true" applyAlignment="true">
      <alignment horizontal="center" vertical="center" wrapText="true"/>
    </xf>
    <xf numFmtId="0" fontId="151" fillId="33" borderId="130" xfId="45479" applyFont="true" applyFill="true" applyBorder="true" applyAlignment="true">
      <alignment horizontal="center" vertical="center" wrapText="true"/>
    </xf>
    <xf numFmtId="0" fontId="151" fillId="33" borderId="130" xfId="45484" applyFont="true" applyFill="true" applyBorder="true" applyAlignment="true">
      <alignment horizontal="center" vertical="center" wrapText="true"/>
    </xf>
    <xf numFmtId="0" fontId="151" fillId="3" borderId="109" xfId="45527" applyFont="true" applyBorder="true" applyAlignment="true">
      <alignment horizontal="center" vertical="center" wrapText="true"/>
    </xf>
    <xf numFmtId="0" fontId="151" fillId="33" borderId="130" xfId="45522" applyFont="true" applyFill="true" applyBorder="true" applyAlignment="true">
      <alignment horizontal="center" vertical="center" wrapText="true"/>
    </xf>
    <xf numFmtId="0" fontId="151" fillId="33" borderId="130" xfId="45527" applyFont="true" applyFill="true" applyBorder="true" applyAlignment="true">
      <alignment horizontal="center" vertical="center" wrapText="true"/>
    </xf>
    <xf numFmtId="0" fontId="151" fillId="3" borderId="95" xfId="45369" applyFont="true" applyBorder="true" applyAlignment="true">
      <alignment horizontal="center" vertical="center" wrapText="true"/>
    </xf>
    <xf numFmtId="0" fontId="151" fillId="3" borderId="95" xfId="45399" applyFont="true" applyBorder="true" applyAlignment="true">
      <alignment horizontal="center" vertical="center" wrapText="true"/>
    </xf>
    <xf numFmtId="0" fontId="151" fillId="3" borderId="95" xfId="45425" applyFont="true" applyBorder="true" applyAlignment="true">
      <alignment horizontal="center" vertical="center" wrapText="true"/>
    </xf>
    <xf numFmtId="0" fontId="151" fillId="33" borderId="126" xfId="45479" applyFont="true" applyFill="true" applyBorder="true" applyAlignment="true">
      <alignment horizontal="center" vertical="center" wrapText="true"/>
    </xf>
    <xf numFmtId="0" fontId="151" fillId="33" borderId="126" xfId="45485" applyFont="true" applyFill="true" applyBorder="true" applyAlignment="true">
      <alignment horizontal="center" vertical="center" wrapText="true"/>
    </xf>
    <xf numFmtId="0" fontId="151" fillId="3" borderId="95" xfId="45455" applyFont="true" applyBorder="true" applyAlignment="true">
      <alignment horizontal="center" vertical="center" wrapText="true"/>
    </xf>
    <xf numFmtId="0" fontId="151" fillId="3" borderId="95" xfId="45485" applyFont="true" applyBorder="true" applyAlignment="true">
      <alignment horizontal="center" vertical="center" wrapText="true"/>
    </xf>
    <xf numFmtId="0" fontId="151" fillId="33" borderId="126" xfId="45522" applyFont="true" applyFill="true" applyBorder="true" applyAlignment="true">
      <alignment horizontal="center" vertical="center" wrapText="true"/>
    </xf>
    <xf numFmtId="0" fontId="151" fillId="33" borderId="126" xfId="45528" applyFont="true" applyFill="true" applyBorder="true" applyAlignment="true">
      <alignment horizontal="center" vertical="center" wrapText="true"/>
    </xf>
    <xf numFmtId="0" fontId="151" fillId="3" borderId="95" xfId="45528" applyFont="true" applyBorder="true" applyAlignment="true">
      <alignment horizontal="center" vertical="center" wrapText="true"/>
    </xf>
    <xf numFmtId="0" fontId="151" fillId="0" borderId="99" xfId="45433" applyFont="true" applyFill="true" applyBorder="true" applyAlignment="true">
      <alignment horizontal="left" vertical="center" wrapText="true"/>
    </xf>
    <xf numFmtId="0" fontId="151" fillId="0" borderId="99" xfId="45439" applyFont="true" applyFill="true" applyBorder="true" applyAlignment="true">
      <alignment horizontal="left" vertical="center" wrapText="true"/>
    </xf>
    <xf numFmtId="0" fontId="151" fillId="0" borderId="99" xfId="45475" applyFont="true" applyFill="true" applyBorder="true" applyAlignment="true">
      <alignment horizontal="left" vertical="center" wrapText="true"/>
    </xf>
    <xf numFmtId="0" fontId="151" fillId="0" borderId="99" xfId="45481" applyFont="true" applyFill="true" applyBorder="true" applyAlignment="true">
      <alignment horizontal="left" vertical="center" wrapText="true"/>
    </xf>
    <xf numFmtId="0" fontId="151" fillId="0" borderId="99" xfId="45487" applyFont="true" applyFill="true" applyBorder="true" applyAlignment="true">
      <alignment horizontal="left" vertical="center" wrapText="true"/>
    </xf>
    <xf numFmtId="0" fontId="151" fillId="0" borderId="99" xfId="45493" applyFont="true" applyFill="true" applyBorder="true" applyAlignment="true">
      <alignment horizontal="left" vertical="center" wrapText="true"/>
    </xf>
    <xf numFmtId="0" fontId="151" fillId="0" borderId="99" xfId="45499"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518" applyFont="true" applyFill="true" applyBorder="true" applyAlignment="true">
      <alignment horizontal="left" vertical="center" wrapText="true"/>
    </xf>
    <xf numFmtId="0" fontId="151" fillId="0" borderId="99" xfId="45524" applyFont="true" applyFill="true" applyBorder="true" applyAlignment="true">
      <alignment horizontal="left" vertical="center" wrapText="true"/>
    </xf>
    <xf numFmtId="0" fontId="151" fillId="0" borderId="99" xfId="45530" applyFont="true" applyFill="true" applyBorder="true" applyAlignment="true">
      <alignment horizontal="left" vertical="center" wrapText="true"/>
    </xf>
    <xf numFmtId="0" fontId="151" fillId="0" borderId="99" xfId="45536" applyFont="true" applyFill="true" applyBorder="true" applyAlignment="true">
      <alignment horizontal="left" vertical="center" wrapText="true"/>
    </xf>
    <xf numFmtId="0" fontId="151" fillId="0" borderId="99" xfId="45542"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4" xfId="45493" applyFont="true" applyFill="true" applyBorder="true" applyAlignment="true">
      <alignment horizontal="left" vertical="center" wrapText="true"/>
    </xf>
    <xf numFmtId="0" fontId="151" fillId="26" borderId="115" xfId="40248" applyFont="true" applyFill="true" applyBorder="true" applyAlignment="true">
      <alignment horizontal="left" vertical="center"/>
    </xf>
    <xf numFmtId="0" fontId="151" fillId="0" borderId="106" xfId="19386" applyFont="true" applyFill="true" applyBorder="true" applyAlignment="true">
      <alignment horizontal="left" vertical="center"/>
    </xf>
    <xf numFmtId="169" fontId="150" fillId="33" borderId="101" xfId="45373" applyNumberFormat="true" applyFont="true" applyFill="true" applyBorder="true" applyAlignment="true">
      <alignment horizontal="center" vertical="center"/>
    </xf>
    <xf numFmtId="169" fontId="150" fillId="33" borderId="123" xfId="45374" applyNumberFormat="true" applyFont="true" applyFill="true" applyBorder="true" applyAlignment="true">
      <alignment horizontal="center" vertical="center"/>
    </xf>
    <xf numFmtId="169" fontId="150" fillId="33" borderId="124" xfId="45375" applyNumberFormat="true" applyFont="true" applyFill="true" applyBorder="true" applyAlignment="true">
      <alignment horizontal="center" vertical="center"/>
    </xf>
    <xf numFmtId="169" fontId="150" fillId="33" borderId="129" xfId="45374" applyNumberFormat="true" applyFont="true" applyFill="true" applyBorder="true" applyAlignment="true">
      <alignment horizontal="center" vertical="center"/>
    </xf>
    <xf numFmtId="169" fontId="150" fillId="33" borderId="105" xfId="45375" applyNumberFormat="true" applyFont="true" applyFill="true" applyBorder="true" applyAlignment="true">
      <alignment horizontal="center" vertical="center"/>
    </xf>
    <xf numFmtId="169" fontId="150" fillId="33" borderId="101" xfId="45374" applyNumberFormat="true" applyFont="true" applyFill="true" applyBorder="true" applyAlignment="true">
      <alignment horizontal="center" vertical="center"/>
    </xf>
    <xf numFmtId="169" fontId="150" fillId="33" borderId="99" xfId="45379" applyNumberFormat="true" applyFont="true" applyFill="true" applyBorder="true" applyAlignment="true">
      <alignment horizontal="center" vertical="center"/>
    </xf>
    <xf numFmtId="169" fontId="150" fillId="33" borderId="125" xfId="45380" applyNumberFormat="true" applyFont="true" applyFill="true" applyBorder="true" applyAlignment="true">
      <alignment horizontal="center" vertical="center"/>
    </xf>
    <xf numFmtId="169" fontId="150" fillId="33" borderId="126" xfId="45381" applyNumberFormat="true" applyFont="true" applyFill="true" applyBorder="true" applyAlignment="true">
      <alignment horizontal="center" vertical="center"/>
    </xf>
    <xf numFmtId="169" fontId="150" fillId="33" borderId="130" xfId="45380" applyNumberFormat="true" applyFont="true" applyFill="true" applyBorder="true" applyAlignment="true">
      <alignment horizontal="center" vertical="center"/>
    </xf>
    <xf numFmtId="169" fontId="150" fillId="33" borderId="106" xfId="45381" applyNumberFormat="true" applyFont="true" applyFill="true" applyBorder="true" applyAlignment="true">
      <alignment horizontal="center" vertical="center"/>
    </xf>
    <xf numFmtId="169" fontId="150" fillId="33" borderId="99" xfId="45380" applyNumberFormat="true" applyFont="true"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6" xfId="20220" applyNumberFormat="true" applyFont="true" applyFill="true" applyBorder="true" applyAlignment="true">
      <alignment horizontal="center" vertical="center"/>
    </xf>
    <xf numFmtId="169" fontId="150" fillId="33" borderId="104" xfId="45385" applyNumberFormat="true" applyFont="true" applyFill="true" applyBorder="true" applyAlignment="true">
      <alignment horizontal="center" vertical="center"/>
    </xf>
    <xf numFmtId="169" fontId="150" fillId="33" borderId="127" xfId="45386" applyNumberFormat="true" applyFont="true" applyFill="true" applyBorder="true" applyAlignment="true">
      <alignment horizontal="center" vertical="center"/>
    </xf>
    <xf numFmtId="169" fontId="150" fillId="33" borderId="128" xfId="45387" applyNumberFormat="true" applyFont="true" applyFill="true" applyBorder="true" applyAlignment="true">
      <alignment horizontal="center" vertical="center"/>
    </xf>
    <xf numFmtId="169" fontId="150" fillId="33" borderId="131" xfId="45386" applyNumberFormat="true" applyFont="true" applyFill="true" applyBorder="true" applyAlignment="true">
      <alignment horizontal="center" vertical="center"/>
    </xf>
    <xf numFmtId="169" fontId="150" fillId="33" borderId="107" xfId="45387" applyNumberFormat="true" applyFont="true" applyFill="true" applyBorder="true" applyAlignment="true">
      <alignment horizontal="center" vertical="center"/>
    </xf>
    <xf numFmtId="169" fontId="150" fillId="33" borderId="104" xfId="45386" applyNumberFormat="true" applyFont="true" applyFill="true" applyBorder="true" applyAlignment="true">
      <alignment horizontal="center" vertical="center"/>
    </xf>
    <xf numFmtId="170" fontId="178" fillId="27" borderId="111" xfId="19344" applyNumberFormat="true" applyFont="true" applyFill="true" applyBorder="true" applyAlignment="true">
      <alignment horizontal="center" vertical="center"/>
    </xf>
    <xf numFmtId="169" fontId="150" fillId="33" borderId="101" xfId="45409" applyNumberFormat="true" applyFont="true" applyFill="true" applyBorder="true" applyAlignment="true">
      <alignment horizontal="center" vertical="center"/>
    </xf>
    <xf numFmtId="169" fontId="150" fillId="33" borderId="123" xfId="45410" applyNumberFormat="true" applyFont="true" applyFill="true" applyBorder="true" applyAlignment="true">
      <alignment horizontal="center" vertical="center"/>
    </xf>
    <xf numFmtId="169" fontId="150" fillId="33" borderId="124" xfId="45411" applyNumberFormat="true" applyFont="true" applyFill="true" applyBorder="true" applyAlignment="true">
      <alignment horizontal="center" vertical="center"/>
    </xf>
    <xf numFmtId="169" fontId="150" fillId="33" borderId="129" xfId="45410" applyNumberFormat="true" applyFont="true" applyFill="true" applyBorder="true" applyAlignment="true">
      <alignment horizontal="center" vertical="center"/>
    </xf>
    <xf numFmtId="169" fontId="150" fillId="33" borderId="105" xfId="45411" applyNumberFormat="true" applyFont="true" applyFill="true" applyBorder="true" applyAlignment="true">
      <alignment horizontal="center" vertical="center"/>
    </xf>
    <xf numFmtId="169" fontId="150" fillId="33" borderId="101" xfId="45410" applyNumberFormat="true" applyFont="true" applyFill="true" applyBorder="true" applyAlignment="true">
      <alignment horizontal="center" vertical="center"/>
    </xf>
    <xf numFmtId="169" fontId="150" fillId="33" borderId="99" xfId="45409" applyNumberFormat="true" applyFont="true" applyFill="true" applyBorder="true" applyAlignment="true">
      <alignment horizontal="center" vertical="center"/>
    </xf>
    <xf numFmtId="169" fontId="150" fillId="33" borderId="125" xfId="45410" applyNumberFormat="true" applyFont="true" applyFill="true" applyBorder="true" applyAlignment="true">
      <alignment horizontal="center" vertical="center"/>
    </xf>
    <xf numFmtId="169" fontId="150" fillId="33" borderId="126" xfId="45411" applyNumberFormat="true" applyFont="true" applyFill="true" applyBorder="true" applyAlignment="true">
      <alignment horizontal="center" vertical="center"/>
    </xf>
    <xf numFmtId="169" fontId="150" fillId="33" borderId="130" xfId="45410" applyNumberFormat="true" applyFont="true" applyFill="true" applyBorder="true" applyAlignment="true">
      <alignment horizontal="center" vertical="center"/>
    </xf>
    <xf numFmtId="169" fontId="150" fillId="33" borderId="106" xfId="45411" applyNumberFormat="true" applyFont="true" applyFill="true" applyBorder="true" applyAlignment="true">
      <alignment horizontal="center" vertical="center"/>
    </xf>
    <xf numFmtId="169" fontId="150" fillId="33" borderId="99" xfId="45410" applyNumberFormat="true" applyFont="true" applyFill="true" applyBorder="true" applyAlignment="true">
      <alignment horizontal="center" vertical="center"/>
    </xf>
    <xf numFmtId="169" fontId="150" fillId="33" borderId="99" xfId="45403" applyNumberFormat="true" applyFont="true" applyFill="true" applyBorder="true" applyAlignment="true">
      <alignment horizontal="center" vertical="center"/>
    </xf>
    <xf numFmtId="169" fontId="150" fillId="33" borderId="125" xfId="45404" applyNumberFormat="true" applyFont="true" applyFill="true" applyBorder="true" applyAlignment="true">
      <alignment horizontal="center" vertical="center"/>
    </xf>
    <xf numFmtId="169" fontId="150" fillId="33" borderId="126" xfId="45405" applyNumberFormat="true" applyFont="true" applyFill="true" applyBorder="true" applyAlignment="true">
      <alignment horizontal="center" vertical="center"/>
    </xf>
    <xf numFmtId="169" fontId="150" fillId="33" borderId="130" xfId="45404" applyNumberFormat="true" applyFont="true" applyFill="true" applyBorder="true" applyAlignment="true">
      <alignment horizontal="center" vertical="center"/>
    </xf>
    <xf numFmtId="169" fontId="150" fillId="33" borderId="106" xfId="45405" applyNumberFormat="true" applyFont="true" applyFill="true" applyBorder="true" applyAlignment="true">
      <alignment horizontal="center" vertical="center"/>
    </xf>
    <xf numFmtId="169" fontId="150" fillId="33" borderId="99" xfId="45404" applyNumberFormat="true" applyFont="true" applyFill="true" applyBorder="true" applyAlignment="true">
      <alignment horizontal="center" vertical="center"/>
    </xf>
    <xf numFmtId="169" fontId="150" fillId="33" borderId="101" xfId="45429" applyNumberFormat="true" applyFont="true" applyFill="true" applyBorder="true" applyAlignment="true">
      <alignment horizontal="center" vertical="center"/>
    </xf>
    <xf numFmtId="169" fontId="150" fillId="33" borderId="123" xfId="45430" applyNumberFormat="true" applyFont="true" applyFill="true" applyBorder="true" applyAlignment="true">
      <alignment horizontal="center" vertical="center"/>
    </xf>
    <xf numFmtId="169" fontId="150" fillId="33" borderId="124" xfId="45431" applyNumberFormat="true" applyFont="true" applyFill="true" applyBorder="true" applyAlignment="true">
      <alignment horizontal="center" vertical="center"/>
    </xf>
    <xf numFmtId="169" fontId="150" fillId="33" borderId="129" xfId="45430" applyNumberFormat="true" applyFont="true" applyFill="true" applyBorder="true" applyAlignment="true">
      <alignment horizontal="center" vertical="center"/>
    </xf>
    <xf numFmtId="169" fontId="150" fillId="33" borderId="105" xfId="45431" applyNumberFormat="true" applyFont="true" applyFill="true" applyBorder="true" applyAlignment="true">
      <alignment horizontal="center" vertical="center"/>
    </xf>
    <xf numFmtId="169" fontId="150" fillId="33" borderId="101" xfId="45430" applyNumberFormat="true" applyFont="true" applyFill="true" applyBorder="true" applyAlignment="true">
      <alignment horizontal="center" vertical="center"/>
    </xf>
    <xf numFmtId="169" fontId="150" fillId="33" borderId="99" xfId="45435" applyNumberFormat="true" applyFont="true" applyFill="true" applyBorder="true" applyAlignment="true">
      <alignment horizontal="center" vertical="center"/>
    </xf>
    <xf numFmtId="169" fontId="150" fillId="33" borderId="125" xfId="45436" applyNumberFormat="true" applyFont="true" applyFill="true" applyBorder="true" applyAlignment="true">
      <alignment horizontal="center" vertical="center"/>
    </xf>
    <xf numFmtId="169" fontId="150" fillId="33" borderId="126" xfId="45437" applyNumberFormat="true" applyFont="true" applyFill="true" applyBorder="true" applyAlignment="true">
      <alignment horizontal="center" vertical="center"/>
    </xf>
    <xf numFmtId="169" fontId="150" fillId="33" borderId="130" xfId="45436" applyNumberFormat="true" applyFont="true" applyFill="true" applyBorder="true" applyAlignment="true">
      <alignment horizontal="center" vertical="center"/>
    </xf>
    <xf numFmtId="169" fontId="150" fillId="33" borderId="106" xfId="45437" applyNumberFormat="true" applyFont="true" applyFill="true" applyBorder="true" applyAlignment="true">
      <alignment horizontal="center" vertical="center"/>
    </xf>
    <xf numFmtId="169" fontId="150" fillId="33" borderId="99" xfId="45436" applyNumberFormat="true" applyFont="true" applyFill="true" applyBorder="true" applyAlignment="true">
      <alignment horizontal="center" vertical="center"/>
    </xf>
    <xf numFmtId="169" fontId="150" fillId="33" borderId="99" xfId="45441" applyNumberFormat="true" applyFont="true" applyFill="true" applyBorder="true" applyAlignment="true">
      <alignment horizontal="center" vertical="center"/>
    </xf>
    <xf numFmtId="169" fontId="150" fillId="33" borderId="125" xfId="45442" applyNumberFormat="true" applyFont="true" applyFill="true" applyBorder="true" applyAlignment="true">
      <alignment horizontal="center" vertical="center"/>
    </xf>
    <xf numFmtId="169" fontId="150" fillId="33" borderId="126" xfId="45443" applyNumberFormat="true" applyFont="true" applyFill="true" applyBorder="true" applyAlignment="true">
      <alignment horizontal="center" vertical="center"/>
    </xf>
    <xf numFmtId="169" fontId="150" fillId="33" borderId="130" xfId="45442" applyNumberFormat="true" applyFont="true" applyFill="true" applyBorder="true" applyAlignment="true">
      <alignment horizontal="center" vertical="center"/>
    </xf>
    <xf numFmtId="169" fontId="150" fillId="33" borderId="106" xfId="45443" applyNumberFormat="true" applyFont="true" applyFill="true" applyBorder="true" applyAlignment="true">
      <alignment horizontal="center" vertical="center"/>
    </xf>
    <xf numFmtId="169" fontId="150" fillId="33" borderId="99" xfId="45442" applyNumberFormat="true" applyFont="true" applyFill="true" applyBorder="true" applyAlignment="true">
      <alignment horizontal="center" vertical="center"/>
    </xf>
    <xf numFmtId="169" fontId="150" fillId="33" borderId="101" xfId="45459" applyNumberFormat="true" applyFont="true" applyFill="true" applyBorder="true" applyAlignment="true">
      <alignment horizontal="center" vertical="center"/>
    </xf>
    <xf numFmtId="169" fontId="150" fillId="33" borderId="123" xfId="45460" applyNumberFormat="true" applyFont="true" applyFill="true" applyBorder="true" applyAlignment="true">
      <alignment horizontal="center" vertical="center"/>
    </xf>
    <xf numFmtId="169" fontId="150" fillId="33" borderId="124" xfId="45461" applyNumberFormat="true" applyFont="true" applyFill="true" applyBorder="true" applyAlignment="true">
      <alignment horizontal="center" vertical="center"/>
    </xf>
    <xf numFmtId="169" fontId="150" fillId="33" borderId="129" xfId="45460" applyNumberFormat="true" applyFont="true" applyFill="true" applyBorder="true" applyAlignment="true">
      <alignment horizontal="center" vertical="center"/>
    </xf>
    <xf numFmtId="169" fontId="150" fillId="33" borderId="105" xfId="45461" applyNumberFormat="true" applyFont="true" applyFill="true" applyBorder="true" applyAlignment="true">
      <alignment horizontal="center" vertical="center"/>
    </xf>
    <xf numFmtId="169" fontId="150" fillId="33" borderId="101" xfId="45460" applyNumberFormat="true" applyFont="true" applyFill="true" applyBorder="true" applyAlignment="true">
      <alignment horizontal="center" vertical="center"/>
    </xf>
    <xf numFmtId="169" fontId="150" fillId="33" borderId="99" xfId="45465" applyNumberFormat="true" applyFont="true" applyFill="true" applyBorder="true" applyAlignment="true">
      <alignment horizontal="center" vertical="center"/>
    </xf>
    <xf numFmtId="169" fontId="150" fillId="33" borderId="125" xfId="45466" applyNumberFormat="true" applyFont="true" applyFill="true" applyBorder="true" applyAlignment="true">
      <alignment horizontal="center" vertical="center"/>
    </xf>
    <xf numFmtId="169" fontId="150" fillId="33" borderId="126" xfId="45467" applyNumberFormat="true" applyFont="true" applyFill="true" applyBorder="true" applyAlignment="true">
      <alignment horizontal="center" vertical="center"/>
    </xf>
    <xf numFmtId="169" fontId="150" fillId="33" borderId="130" xfId="45466" applyNumberFormat="true" applyFont="true" applyFill="true" applyBorder="true" applyAlignment="true">
      <alignment horizontal="center" vertical="center"/>
    </xf>
    <xf numFmtId="169" fontId="150" fillId="33" borderId="106" xfId="45467" applyNumberFormat="true" applyFont="true" applyFill="true" applyBorder="true" applyAlignment="true">
      <alignment horizontal="center" vertical="center"/>
    </xf>
    <xf numFmtId="169" fontId="150" fillId="33" borderId="99" xfId="45466"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6" xfId="20296" applyNumberFormat="true" applyFont="true" applyFill="true" applyBorder="true" applyAlignment="true">
      <alignment horizontal="center" vertical="center"/>
    </xf>
    <xf numFmtId="169" fontId="150" fillId="33" borderId="104" xfId="45471" applyNumberFormat="true" applyFont="true" applyFill="true" applyBorder="true" applyAlignment="true">
      <alignment horizontal="center" vertical="center"/>
    </xf>
    <xf numFmtId="169" fontId="150" fillId="33" borderId="127" xfId="45472" applyNumberFormat="true" applyFont="true" applyFill="true" applyBorder="true" applyAlignment="true">
      <alignment horizontal="center" vertical="center"/>
    </xf>
    <xf numFmtId="169" fontId="150" fillId="33" borderId="128" xfId="45473" applyNumberFormat="true" applyFont="true" applyFill="true" applyBorder="true" applyAlignment="true">
      <alignment horizontal="center" vertical="center"/>
    </xf>
    <xf numFmtId="169" fontId="150" fillId="33" borderId="131" xfId="45472" applyNumberFormat="true" applyFont="true" applyFill="true" applyBorder="true" applyAlignment="true">
      <alignment horizontal="center" vertical="center"/>
    </xf>
    <xf numFmtId="169" fontId="150" fillId="33" borderId="107" xfId="45473" applyNumberFormat="true" applyFont="true" applyFill="true" applyBorder="true" applyAlignment="true">
      <alignment horizontal="center" vertical="center"/>
    </xf>
    <xf numFmtId="169" fontId="150" fillId="33" borderId="104" xfId="45472" applyNumberFormat="true" applyFont="true" applyFill="true" applyBorder="true" applyAlignment="true">
      <alignment horizontal="center" vertical="center"/>
    </xf>
    <xf numFmtId="170" fontId="178" fillId="27" borderId="114" xfId="19344" applyNumberFormat="true" applyFont="true" applyFill="true" applyBorder="true" applyAlignment="true">
      <alignment horizontal="center" vertical="center"/>
    </xf>
    <xf numFmtId="169" fontId="150" fillId="33" borderId="101" xfId="45489" applyNumberFormat="true" applyFont="true" applyFill="true" applyBorder="true" applyAlignment="true">
      <alignment horizontal="center" vertical="center"/>
    </xf>
    <xf numFmtId="169" fontId="150" fillId="33" borderId="123" xfId="45490" applyNumberFormat="true" applyFont="true" applyFill="true" applyBorder="true" applyAlignment="true">
      <alignment horizontal="center" vertical="center"/>
    </xf>
    <xf numFmtId="169" fontId="150" fillId="33" borderId="124" xfId="45491" applyNumberFormat="true" applyFont="true" applyFill="true" applyBorder="true" applyAlignment="true">
      <alignment horizontal="center" vertical="center"/>
    </xf>
    <xf numFmtId="169" fontId="150" fillId="33" borderId="129" xfId="45490" applyNumberFormat="true" applyFont="true" applyFill="true" applyBorder="true" applyAlignment="true">
      <alignment horizontal="center" vertical="center"/>
    </xf>
    <xf numFmtId="169" fontId="150" fillId="33" borderId="105" xfId="45491" applyNumberFormat="true" applyFont="true" applyFill="true" applyBorder="true" applyAlignment="true">
      <alignment horizontal="center" vertical="center"/>
    </xf>
    <xf numFmtId="169" fontId="150" fillId="33" borderId="101" xfId="45490" applyNumberFormat="true" applyFont="true" applyFill="true" applyBorder="true" applyAlignment="true">
      <alignment horizontal="center" vertical="center"/>
    </xf>
    <xf numFmtId="169" fontId="150" fillId="33" borderId="99" xfId="45495" applyNumberFormat="true" applyFont="true" applyFill="true" applyBorder="true" applyAlignment="true">
      <alignment horizontal="center" vertical="center"/>
    </xf>
    <xf numFmtId="169" fontId="150" fillId="33" borderId="125" xfId="45496" applyNumberFormat="true" applyFont="true" applyFill="true" applyBorder="true" applyAlignment="true">
      <alignment horizontal="center" vertical="center"/>
    </xf>
    <xf numFmtId="169" fontId="150" fillId="33" borderId="126" xfId="45497" applyNumberFormat="true" applyFont="true" applyFill="true" applyBorder="true" applyAlignment="true">
      <alignment horizontal="center" vertical="center"/>
    </xf>
    <xf numFmtId="169" fontId="150" fillId="33" borderId="130" xfId="45496" applyNumberFormat="true" applyFont="true" applyFill="true" applyBorder="true" applyAlignment="true">
      <alignment horizontal="center" vertical="center"/>
    </xf>
    <xf numFmtId="169" fontId="150" fillId="33" borderId="106" xfId="45497" applyNumberFormat="true" applyFont="true" applyFill="true" applyBorder="true" applyAlignment="true">
      <alignment horizontal="center" vertical="center"/>
    </xf>
    <xf numFmtId="169" fontId="150" fillId="33" borderId="99" xfId="45496" applyNumberFormat="true" applyFont="true" applyFill="true" applyBorder="true" applyAlignment="true">
      <alignment horizontal="center" vertical="center"/>
    </xf>
    <xf numFmtId="168" fontId="150" fillId="33" borderId="99" xfId="45505" applyNumberFormat="true" applyFont="true" applyFill="true" applyBorder="true" applyAlignment="true">
      <alignment horizontal="center" vertical="center"/>
    </xf>
    <xf numFmtId="168" fontId="150" fillId="33" borderId="125" xfId="45506" applyNumberFormat="true" applyFont="true" applyFill="true" applyBorder="true" applyAlignment="true">
      <alignment horizontal="center" vertical="center"/>
    </xf>
    <xf numFmtId="168" fontId="150" fillId="33" borderId="126" xfId="45507" applyNumberFormat="true" applyFont="true" applyFill="true" applyBorder="true" applyAlignment="true">
      <alignment horizontal="center" vertical="center"/>
    </xf>
    <xf numFmtId="168" fontId="150" fillId="33" borderId="130" xfId="45506" applyNumberFormat="true" applyFont="true" applyFill="true" applyBorder="true" applyAlignment="true">
      <alignment horizontal="center" vertical="center"/>
    </xf>
    <xf numFmtId="168" fontId="150" fillId="33" borderId="106" xfId="45507" applyNumberFormat="true" applyFont="true" applyFill="true" applyBorder="true" applyAlignment="true">
      <alignment horizontal="center" vertical="center"/>
    </xf>
    <xf numFmtId="168" fontId="150" fillId="33" borderId="99" xfId="45506" applyNumberFormat="true" applyFont="true" applyFill="true" applyBorder="true" applyAlignment="true">
      <alignment horizontal="center" vertical="center"/>
    </xf>
    <xf numFmtId="168" fontId="150" fillId="33" borderId="99" xfId="45509" applyNumberFormat="true" applyFont="true" applyFill="true" applyBorder="true" applyAlignment="true">
      <alignment horizontal="center" vertical="center"/>
    </xf>
    <xf numFmtId="168" fontId="150" fillId="33" borderId="125" xfId="45510" applyNumberFormat="true" applyFont="true" applyFill="true" applyBorder="true" applyAlignment="true">
      <alignment horizontal="center" vertical="center"/>
    </xf>
    <xf numFmtId="168" fontId="150" fillId="33" borderId="126" xfId="45511" applyNumberFormat="true" applyFont="true" applyFill="true" applyBorder="true" applyAlignment="true">
      <alignment horizontal="center" vertical="center"/>
    </xf>
    <xf numFmtId="168" fontId="150" fillId="33" borderId="130" xfId="45510" applyNumberFormat="true" applyFont="true" applyFill="true" applyBorder="true" applyAlignment="true">
      <alignment horizontal="center" vertical="center"/>
    </xf>
    <xf numFmtId="168" fontId="150" fillId="33" borderId="106" xfId="45511" applyNumberFormat="true" applyFont="true" applyFill="true" applyBorder="true" applyAlignment="true">
      <alignment horizontal="center" vertical="center"/>
    </xf>
    <xf numFmtId="168" fontId="150" fillId="33" borderId="99" xfId="45510" applyNumberFormat="true" applyFont="true" applyFill="true" applyBorder="true" applyAlignment="true">
      <alignment horizontal="center" vertical="center"/>
    </xf>
    <xf numFmtId="168" fontId="150" fillId="33" borderId="99" xfId="45514" applyNumberFormat="true" applyFont="true" applyFill="true" applyBorder="true" applyAlignment="true">
      <alignment horizontal="center" vertical="center"/>
    </xf>
    <xf numFmtId="168" fontId="150" fillId="33" borderId="125" xfId="45515" applyNumberFormat="true" applyFont="true" applyFill="true" applyBorder="true" applyAlignment="true">
      <alignment horizontal="center" vertical="center"/>
    </xf>
    <xf numFmtId="168" fontId="150" fillId="33" borderId="126" xfId="45516" applyNumberFormat="true" applyFont="true" applyFill="true" applyBorder="true" applyAlignment="true">
      <alignment horizontal="center" vertical="center"/>
    </xf>
    <xf numFmtId="168" fontId="150" fillId="33" borderId="130" xfId="45515" applyNumberFormat="true" applyFont="true" applyFill="true" applyBorder="true" applyAlignment="true">
      <alignment horizontal="center" vertical="center"/>
    </xf>
    <xf numFmtId="168" fontId="150" fillId="33" borderId="106" xfId="45516" applyNumberFormat="true" applyFont="true" applyFill="true" applyBorder="true" applyAlignment="true">
      <alignment horizontal="center" vertical="center"/>
    </xf>
    <xf numFmtId="168" fontId="150" fillId="33" borderId="99" xfId="45515" applyNumberFormat="true" applyFont="true" applyFill="true" applyBorder="true" applyAlignment="true">
      <alignment horizontal="center" vertical="center"/>
    </xf>
    <xf numFmtId="169" fontId="150" fillId="33" borderId="104" xfId="45495" applyNumberFormat="true" applyFont="true" applyFill="true" applyBorder="true" applyAlignment="true">
      <alignment horizontal="center" vertical="center"/>
    </xf>
    <xf numFmtId="169" fontId="150" fillId="33" borderId="127" xfId="45496" applyNumberFormat="true" applyFont="true" applyFill="true" applyBorder="true" applyAlignment="true">
      <alignment horizontal="center" vertical="center"/>
    </xf>
    <xf numFmtId="169" fontId="150" fillId="33" borderId="128" xfId="45497" applyNumberFormat="true" applyFont="true" applyFill="true" applyBorder="true" applyAlignment="true">
      <alignment horizontal="center" vertical="center"/>
    </xf>
    <xf numFmtId="169" fontId="150" fillId="33" borderId="131" xfId="45496" applyNumberFormat="true" applyFont="true" applyFill="true" applyBorder="true" applyAlignment="true">
      <alignment horizontal="center" vertical="center"/>
    </xf>
    <xf numFmtId="169" fontId="150" fillId="33" borderId="107" xfId="45497" applyNumberFormat="true" applyFont="true" applyFill="true" applyBorder="true" applyAlignment="true">
      <alignment horizontal="center" vertical="center"/>
    </xf>
    <xf numFmtId="169" fontId="150" fillId="33" borderId="104" xfId="45496" applyNumberFormat="true" applyFont="true" applyFill="true" applyBorder="true" applyAlignment="true">
      <alignment horizontal="center" vertical="center"/>
    </xf>
    <xf numFmtId="169" fontId="150" fillId="33" borderId="101" xfId="45532" applyNumberFormat="true" applyFont="true" applyFill="true" applyBorder="true" applyAlignment="true">
      <alignment horizontal="center" vertical="center"/>
    </xf>
    <xf numFmtId="169" fontId="150" fillId="33" borderId="123" xfId="45533" applyNumberFormat="true" applyFont="true" applyFill="true" applyBorder="true" applyAlignment="true">
      <alignment horizontal="center" vertical="center"/>
    </xf>
    <xf numFmtId="169" fontId="150" fillId="33" borderId="124" xfId="45534" applyNumberFormat="true" applyFont="true" applyFill="true" applyBorder="true" applyAlignment="true">
      <alignment horizontal="center" vertical="center"/>
    </xf>
    <xf numFmtId="169" fontId="150" fillId="33" borderId="129" xfId="45533" applyNumberFormat="true" applyFont="true" applyFill="true" applyBorder="true" applyAlignment="true">
      <alignment horizontal="center" vertical="center"/>
    </xf>
    <xf numFmtId="169" fontId="150" fillId="33" borderId="105" xfId="45534" applyNumberFormat="true" applyFont="true" applyFill="true" applyBorder="true" applyAlignment="true">
      <alignment horizontal="center" vertical="center"/>
    </xf>
    <xf numFmtId="169" fontId="150" fillId="33" borderId="101" xfId="45533" applyNumberFormat="true" applyFont="true" applyFill="true" applyBorder="true" applyAlignment="true">
      <alignment horizontal="center" vertical="center"/>
    </xf>
    <xf numFmtId="169" fontId="150" fillId="33" borderId="99" xfId="45538" applyNumberFormat="true" applyFont="true" applyFill="true" applyBorder="true" applyAlignment="true">
      <alignment horizontal="center" vertical="center"/>
    </xf>
    <xf numFmtId="169" fontId="150" fillId="33" borderId="125" xfId="45539" applyNumberFormat="true" applyFont="true" applyFill="true" applyBorder="true" applyAlignment="true">
      <alignment horizontal="center" vertical="center"/>
    </xf>
    <xf numFmtId="169" fontId="150" fillId="33" borderId="126" xfId="45540" applyNumberFormat="true" applyFont="true" applyFill="true" applyBorder="true" applyAlignment="true">
      <alignment horizontal="center" vertical="center"/>
    </xf>
    <xf numFmtId="169" fontId="150" fillId="33" borderId="130" xfId="45539" applyNumberFormat="true" applyFont="true" applyFill="true" applyBorder="true" applyAlignment="true">
      <alignment horizontal="center" vertical="center"/>
    </xf>
    <xf numFmtId="169" fontId="150" fillId="33" borderId="106" xfId="45540" applyNumberFormat="true" applyFont="true" applyFill="true" applyBorder="true" applyAlignment="true">
      <alignment horizontal="center" vertical="center"/>
    </xf>
    <xf numFmtId="169" fontId="150" fillId="33" borderId="99" xfId="45539" applyNumberFormat="true" applyFont="true" applyFill="true" applyBorder="true" applyAlignment="true">
      <alignment horizontal="center" vertical="center"/>
    </xf>
    <xf numFmtId="169" fontId="150" fillId="33" borderId="99" xfId="45544" applyNumberFormat="true" applyFont="true" applyFill="true" applyBorder="true" applyAlignment="true">
      <alignment horizontal="center" vertical="center"/>
    </xf>
    <xf numFmtId="169" fontId="150" fillId="33" borderId="125" xfId="45545" applyNumberFormat="true" applyFont="true" applyFill="true" applyBorder="true" applyAlignment="true">
      <alignment horizontal="center" vertical="center"/>
    </xf>
    <xf numFmtId="169" fontId="150" fillId="33" borderId="126" xfId="45546" applyNumberFormat="true" applyFont="true" applyFill="true" applyBorder="true" applyAlignment="true">
      <alignment horizontal="center" vertical="center"/>
    </xf>
    <xf numFmtId="169" fontId="150" fillId="33" borderId="130" xfId="45545" applyNumberFormat="true" applyFont="true" applyFill="true" applyBorder="true" applyAlignment="true">
      <alignment horizontal="center" vertical="center"/>
    </xf>
    <xf numFmtId="169" fontId="150" fillId="33" borderId="106" xfId="45546" applyNumberFormat="true" applyFont="true" applyFill="true" applyBorder="true" applyAlignment="true">
      <alignment horizontal="center" vertical="center"/>
    </xf>
    <xf numFmtId="169" fontId="150" fillId="33" borderId="99" xfId="45545" applyNumberFormat="true" applyFont="true" applyFill="true" applyBorder="true" applyAlignment="true">
      <alignment horizontal="center" vertical="center"/>
    </xf>
    <xf numFmtId="168" fontId="150" fillId="33" borderId="99" xfId="45548" applyNumberFormat="true" applyFont="true" applyFill="true" applyBorder="true" applyAlignment="true">
      <alignment horizontal="center" vertical="center"/>
    </xf>
    <xf numFmtId="168" fontId="150" fillId="33" borderId="125" xfId="45549" applyNumberFormat="true" applyFont="true" applyFill="true" applyBorder="true" applyAlignment="true">
      <alignment horizontal="center" vertical="center"/>
    </xf>
    <xf numFmtId="168" fontId="150" fillId="33" borderId="126" xfId="45550" applyNumberFormat="true" applyFont="true" applyFill="true" applyBorder="true" applyAlignment="true">
      <alignment horizontal="center" vertical="center"/>
    </xf>
    <xf numFmtId="168" fontId="150" fillId="33" borderId="130" xfId="45549" applyNumberFormat="true" applyFont="true" applyFill="true" applyBorder="true" applyAlignment="true">
      <alignment horizontal="center" vertical="center"/>
    </xf>
    <xf numFmtId="168" fontId="150" fillId="33" borderId="106" xfId="45550" applyNumberFormat="true" applyFont="true" applyFill="true" applyBorder="true" applyAlignment="true">
      <alignment horizontal="center" vertical="center"/>
    </xf>
    <xf numFmtId="168" fontId="150" fillId="33" borderId="99" xfId="45549" applyNumberFormat="true" applyFont="true" applyFill="true" applyBorder="true" applyAlignment="true">
      <alignment horizontal="center" vertical="center"/>
    </xf>
    <xf numFmtId="168" fontId="150" fillId="33" borderId="99" xfId="45552" applyNumberFormat="true" applyFont="true" applyFill="true" applyBorder="true" applyAlignment="true">
      <alignment horizontal="center" vertical="center"/>
    </xf>
    <xf numFmtId="168" fontId="150" fillId="33" borderId="125" xfId="45553" applyNumberFormat="true" applyFont="true" applyFill="true" applyBorder="true" applyAlignment="true">
      <alignment horizontal="center" vertical="center"/>
    </xf>
    <xf numFmtId="168" fontId="150" fillId="33" borderId="126" xfId="45554" applyNumberFormat="true" applyFont="true" applyFill="true" applyBorder="true" applyAlignment="true">
      <alignment horizontal="center" vertical="center"/>
    </xf>
    <xf numFmtId="168" fontId="150" fillId="33" borderId="130" xfId="45553" applyNumberFormat="true" applyFont="true" applyFill="true" applyBorder="true" applyAlignment="true">
      <alignment horizontal="center" vertical="center"/>
    </xf>
    <xf numFmtId="168" fontId="150" fillId="33" borderId="106" xfId="45554" applyNumberFormat="true" applyFont="true" applyFill="true" applyBorder="true" applyAlignment="true">
      <alignment horizontal="center" vertical="center"/>
    </xf>
    <xf numFmtId="168" fontId="150" fillId="33" borderId="99" xfId="45553" applyNumberFormat="true" applyFont="true" applyFill="true" applyBorder="true" applyAlignment="true">
      <alignment horizontal="center" vertical="center"/>
    </xf>
    <xf numFmtId="168" fontId="150" fillId="33" borderId="99" xfId="45556" applyNumberFormat="true" applyFont="true" applyFill="true" applyBorder="true" applyAlignment="true">
      <alignment horizontal="center" vertical="center"/>
    </xf>
    <xf numFmtId="168" fontId="150" fillId="33" borderId="125" xfId="45557" applyNumberFormat="true" applyFont="true" applyFill="true" applyBorder="true" applyAlignment="true">
      <alignment horizontal="center" vertical="center"/>
    </xf>
    <xf numFmtId="168" fontId="150" fillId="33" borderId="126" xfId="45558" applyNumberFormat="true" applyFont="true" applyFill="true" applyBorder="true" applyAlignment="true">
      <alignment horizontal="center" vertical="center"/>
    </xf>
    <xf numFmtId="168" fontId="150" fillId="33" borderId="130" xfId="45557" applyNumberFormat="true" applyFont="true" applyFill="true" applyBorder="true" applyAlignment="true">
      <alignment horizontal="center" vertical="center"/>
    </xf>
    <xf numFmtId="168" fontId="150" fillId="33" borderId="106" xfId="45558" applyNumberFormat="true" applyFont="true" applyFill="true" applyBorder="true" applyAlignment="true">
      <alignment horizontal="center" vertical="center"/>
    </xf>
    <xf numFmtId="168" fontId="150" fillId="33" borderId="99" xfId="45557" applyNumberFormat="true" applyFont="true" applyFill="true" applyBorder="true" applyAlignment="true">
      <alignment horizontal="center" vertical="center"/>
    </xf>
    <xf numFmtId="0" fontId="151" fillId="26" borderId="105" xfId="45372" applyFont="true" applyFill="true" applyBorder="true" applyAlignment="true">
      <alignment horizontal="left" vertical="center"/>
    </xf>
    <xf numFmtId="0" fontId="151" fillId="26" borderId="106" xfId="45378" applyFont="true" applyFill="true" applyBorder="true" applyAlignment="true">
      <alignment horizontal="left" vertical="center"/>
    </xf>
    <xf numFmtId="0" fontId="151" fillId="26" borderId="107" xfId="45384" applyFont="true" applyFill="true" applyBorder="true" applyAlignment="true">
      <alignment horizontal="left" vertical="center"/>
    </xf>
    <xf numFmtId="0" fontId="151" fillId="26" borderId="105" xfId="45408" applyFont="true" applyFill="true" applyBorder="true" applyAlignment="true">
      <alignment horizontal="left" vertical="center"/>
    </xf>
    <xf numFmtId="0" fontId="151" fillId="26" borderId="106" xfId="45408" applyFont="true" applyFill="true" applyBorder="true" applyAlignment="true">
      <alignment horizontal="left" vertical="center"/>
    </xf>
    <xf numFmtId="0" fontId="151" fillId="26" borderId="105" xfId="45428" applyFont="true" applyFill="true" applyBorder="true" applyAlignment="true">
      <alignment horizontal="left" vertical="center"/>
    </xf>
    <xf numFmtId="0" fontId="151" fillId="26" borderId="106" xfId="45434" applyFont="true" applyFill="true" applyBorder="true" applyAlignment="true">
      <alignment horizontal="left" vertical="center"/>
    </xf>
    <xf numFmtId="0" fontId="151" fillId="0" borderId="106" xfId="45434" applyFont="true" applyFill="true" applyBorder="true" applyAlignment="true">
      <alignment horizontal="left" vertical="center"/>
    </xf>
    <xf numFmtId="0" fontId="151" fillId="0" borderId="106" xfId="45440" applyFont="true" applyFill="true" applyBorder="true" applyAlignment="true">
      <alignment horizontal="left" vertical="center"/>
    </xf>
    <xf numFmtId="0" fontId="151" fillId="26" borderId="105" xfId="45458" applyFont="true" applyFill="true" applyBorder="true" applyAlignment="true">
      <alignment horizontal="left" vertical="center"/>
    </xf>
    <xf numFmtId="0" fontId="151" fillId="26" borderId="106" xfId="45464" applyFont="true" applyFill="true" applyBorder="true" applyAlignment="true">
      <alignment horizontal="left" vertical="center"/>
    </xf>
    <xf numFmtId="0" fontId="151" fillId="26" borderId="107" xfId="45470" applyFont="true" applyFill="true" applyBorder="true" applyAlignment="true">
      <alignment horizontal="left" vertical="center"/>
    </xf>
    <xf numFmtId="0" fontId="151" fillId="26" borderId="105" xfId="45488" applyFont="true" applyFill="true" applyBorder="true" applyAlignment="true">
      <alignment horizontal="left" vertical="center"/>
    </xf>
    <xf numFmtId="0" fontId="151" fillId="26" borderId="106" xfId="45494" applyFont="true" applyFill="true" applyBorder="true" applyAlignment="true">
      <alignment horizontal="left" vertical="center"/>
    </xf>
    <xf numFmtId="0" fontId="151" fillId="26" borderId="105" xfId="45494" applyFont="true" applyFill="true" applyBorder="true" applyAlignment="true">
      <alignment horizontal="left" vertical="center"/>
    </xf>
    <xf numFmtId="0" fontId="151" fillId="26" borderId="107" xfId="45494" applyFont="true" applyFill="true" applyBorder="true" applyAlignment="true">
      <alignment horizontal="left" vertical="center"/>
    </xf>
    <xf numFmtId="0" fontId="24" fillId="3" borderId="134" xfId="19344" applyBorder="true" applyAlignment="true">
      <alignment vertical="center"/>
    </xf>
    <xf numFmtId="0" fontId="24" fillId="3" borderId="106" xfId="19344" applyBorder="true" applyAlignment="true">
      <alignment vertical="center"/>
    </xf>
    <xf numFmtId="0" fontId="151" fillId="0" borderId="106" xfId="45476" applyFont="true" applyFill="true" applyBorder="true" applyAlignment="true">
      <alignment horizontal="left" vertical="center"/>
    </xf>
    <xf numFmtId="0" fontId="151" fillId="0" borderId="106" xfId="45482" applyFont="true" applyFill="true" applyBorder="true" applyAlignment="true">
      <alignment horizontal="left" vertical="center"/>
    </xf>
    <xf numFmtId="0" fontId="151" fillId="0" borderId="106" xfId="45488" applyFont="true" applyFill="true" applyBorder="true" applyAlignment="true">
      <alignment horizontal="left" vertical="center"/>
    </xf>
    <xf numFmtId="0" fontId="151" fillId="0" borderId="106" xfId="45494" applyFont="true" applyFill="true" applyBorder="true" applyAlignment="true">
      <alignment horizontal="left" vertical="center"/>
    </xf>
    <xf numFmtId="0" fontId="151" fillId="0" borderId="106" xfId="45513" applyFont="true" applyFill="true" applyBorder="true" applyAlignment="true">
      <alignment horizontal="left" vertical="center"/>
    </xf>
    <xf numFmtId="0" fontId="151" fillId="0" borderId="107" xfId="45494" applyFont="true" applyFill="true" applyBorder="true" applyAlignment="true">
      <alignment horizontal="left" vertical="center"/>
    </xf>
    <xf numFmtId="0" fontId="151" fillId="26" borderId="105" xfId="45531" applyFont="true" applyFill="true" applyBorder="true" applyAlignment="true">
      <alignment horizontal="left" vertical="center"/>
    </xf>
    <xf numFmtId="0" fontId="151" fillId="26" borderId="106" xfId="45537" applyFont="true" applyFill="true" applyBorder="true" applyAlignment="true">
      <alignment horizontal="left" vertical="center"/>
    </xf>
    <xf numFmtId="0" fontId="151" fillId="26" borderId="107" xfId="45537" applyFont="true" applyFill="true" applyBorder="true" applyAlignment="true">
      <alignment horizontal="left" vertical="center"/>
    </xf>
    <xf numFmtId="0" fontId="151" fillId="26" borderId="105" xfId="45537" applyFont="true" applyFill="true" applyBorder="true" applyAlignment="true">
      <alignment horizontal="left" vertical="center"/>
    </xf>
    <xf numFmtId="0" fontId="151" fillId="26" borderId="106" xfId="45543" applyFont="true" applyFill="true" applyBorder="true" applyAlignment="true">
      <alignment horizontal="left" vertical="center"/>
    </xf>
    <xf numFmtId="0" fontId="151" fillId="0" borderId="106" xfId="45519" applyFont="true" applyFill="true" applyBorder="true" applyAlignment="true">
      <alignment horizontal="left" vertical="center"/>
    </xf>
    <xf numFmtId="0" fontId="151" fillId="0" borderId="106" xfId="45525" applyFont="true" applyFill="true" applyBorder="true" applyAlignment="true">
      <alignment horizontal="left" vertical="center"/>
    </xf>
    <xf numFmtId="0" fontId="151" fillId="0" borderId="106" xfId="45531" applyFont="true" applyFill="true" applyBorder="true" applyAlignment="true">
      <alignment horizontal="left" vertical="center"/>
    </xf>
    <xf numFmtId="0" fontId="151" fillId="0" borderId="106" xfId="45537" applyFont="true" applyFill="true" applyBorder="true" applyAlignment="true">
      <alignment horizontal="left" vertical="center"/>
    </xf>
    <xf numFmtId="0" fontId="151" fillId="0" borderId="106" xfId="45543" applyFont="true" applyFill="true" applyBorder="true" applyAlignment="true">
      <alignment horizontal="left" vertical="center"/>
    </xf>
    <xf numFmtId="169" fontId="181" fillId="33" borderId="99" xfId="33366"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6" xfId="33366" applyNumberFormat="true" applyFont="true" applyFill="true" applyBorder="true" applyAlignment="true">
      <alignment horizontal="center" vertical="center"/>
    </xf>
    <xf numFmtId="169" fontId="181" fillId="33" borderId="130" xfId="33366" applyNumberFormat="true" applyFont="true" applyFill="true" applyBorder="true" applyAlignment="true">
      <alignment horizontal="center" vertical="center"/>
    </xf>
    <xf numFmtId="169" fontId="181" fillId="33" borderId="106" xfId="33366" applyNumberFormat="true" applyFont="true" applyFill="true" applyBorder="true" applyAlignment="true">
      <alignment horizontal="center" vertical="center"/>
    </xf>
    <xf numFmtId="0" fontId="181" fillId="3" borderId="10" xfId="44932" applyFont="true" applyBorder="true" applyAlignment="true">
      <alignment horizontal="center" vertical="center"/>
    </xf>
    <xf numFmtId="0" fontId="181" fillId="3" borderId="10" xfId="44956" applyFont="true" applyBorder="true" applyAlignment="true">
      <alignment horizontal="center" vertical="center"/>
    </xf>
    <xf numFmtId="0" fontId="181" fillId="3" borderId="10" xfId="44980" applyFont="true" applyBorder="true" applyAlignment="true">
      <alignment horizontal="center" vertical="center"/>
    </xf>
    <xf numFmtId="0" fontId="181" fillId="3" borderId="10" xfId="45010" applyFont="true" applyBorder="true" applyAlignment="true">
      <alignment horizontal="center" vertical="center"/>
    </xf>
    <xf numFmtId="0" fontId="181" fillId="3" borderId="10" xfId="45034" applyFont="true" applyBorder="true" applyAlignment="true">
      <alignment horizontal="center" vertical="center"/>
    </xf>
    <xf numFmtId="0" fontId="181" fillId="3" borderId="10" xfId="45074"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6" xfId="40072" applyNumberFormat="true" applyFont="true" applyFill="true" applyBorder="true" applyAlignment="true">
      <alignment horizontal="center" vertical="center"/>
    </xf>
    <xf numFmtId="168" fontId="181" fillId="28" borderId="137"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169" fontId="181" fillId="33" borderId="138" xfId="44942" applyNumberFormat="true" applyFont="true" applyFill="true" applyBorder="true" applyAlignment="true">
      <alignment horizontal="center" vertical="center"/>
    </xf>
    <xf numFmtId="169" fontId="181" fillId="33" borderId="72" xfId="44946" applyNumberFormat="true" applyFont="true" applyFill="true" applyBorder="true" applyAlignment="true">
      <alignment horizontal="center" vertical="center"/>
    </xf>
    <xf numFmtId="169" fontId="181" fillId="33" borderId="139" xfId="44950" applyNumberFormat="true" applyFont="true" applyFill="true" applyBorder="true" applyAlignment="true">
      <alignment horizontal="center" vertical="center"/>
    </xf>
    <xf numFmtId="170" fontId="155" fillId="27" borderId="140" xfId="19344" applyNumberFormat="true" applyFont="true" applyFill="true" applyBorder="true" applyAlignment="true">
      <alignment horizontal="center" vertical="center"/>
    </xf>
    <xf numFmtId="170" fontId="155" fillId="27" borderId="141" xfId="19344" applyNumberFormat="true" applyFont="true" applyFill="true" applyBorder="true" applyAlignment="true">
      <alignment horizontal="center" vertical="center"/>
    </xf>
    <xf numFmtId="170" fontId="155" fillId="27" borderId="10" xfId="19344" applyNumberFormat="true" applyFont="true" applyFill="true" applyBorder="true" applyAlignment="true">
      <alignment horizontal="center" vertical="center"/>
    </xf>
    <xf numFmtId="169" fontId="181" fillId="33" borderId="138" xfId="44970" applyNumberFormat="true" applyFont="true" applyFill="true" applyBorder="true" applyAlignment="true">
      <alignment horizontal="center" vertical="center"/>
    </xf>
    <xf numFmtId="169" fontId="181" fillId="33" borderId="72" xfId="44970" applyNumberFormat="true" applyFont="true" applyFill="true" applyBorder="true" applyAlignment="true">
      <alignment horizontal="center" vertical="center"/>
    </xf>
    <xf numFmtId="169" fontId="181" fillId="33" borderId="72" xfId="44966" applyNumberFormat="true" applyFont="true" applyFill="true" applyBorder="true" applyAlignment="true">
      <alignment horizontal="center" vertical="center"/>
    </xf>
    <xf numFmtId="169" fontId="181" fillId="33" borderId="72" xfId="40058" applyNumberFormat="true" applyFont="true" applyFill="true" applyBorder="true" applyAlignment="true">
      <alignment horizontal="center" vertical="center"/>
    </xf>
    <xf numFmtId="169" fontId="181" fillId="33" borderId="142" xfId="40072" applyNumberFormat="true" applyFont="true" applyFill="true" applyBorder="true" applyAlignment="true">
      <alignment horizontal="center" vertical="center"/>
    </xf>
    <xf numFmtId="169" fontId="181" fillId="33" borderId="138" xfId="44992" applyNumberFormat="true" applyFont="true" applyFill="true" applyBorder="true" applyAlignment="true">
      <alignment horizontal="center" vertical="center"/>
    </xf>
    <xf numFmtId="169" fontId="181" fillId="33" borderId="72" xfId="44998" applyNumberFormat="true" applyFont="true" applyFill="true" applyBorder="true" applyAlignment="true">
      <alignment horizontal="center" vertical="center"/>
    </xf>
    <xf numFmtId="169" fontId="150" fillId="33" borderId="72" xfId="44998" applyNumberFormat="true" applyFont="true" applyFill="true" applyBorder="true" applyAlignment="true">
      <alignment horizontal="center" vertical="center"/>
    </xf>
    <xf numFmtId="169" fontId="150" fillId="33" borderId="72" xfId="45004" applyNumberFormat="true" applyFont="true" applyFill="true" applyBorder="true" applyAlignment="true">
      <alignment horizontal="center" vertical="center"/>
    </xf>
    <xf numFmtId="168" fontId="150" fillId="33" borderId="72" xfId="19367" applyNumberFormat="true" applyFont="true" applyFill="true" applyBorder="true" applyAlignment="true">
      <alignment horizontal="center" vertical="center"/>
    </xf>
    <xf numFmtId="168" fontId="150" fillId="33" borderId="72" xfId="19371" applyNumberFormat="true" applyFont="true" applyFill="true" applyBorder="true" applyAlignment="true">
      <alignment horizontal="center" vertical="center"/>
    </xf>
    <xf numFmtId="0" fontId="24" fillId="33" borderId="72" xfId="19344" applyFill="true" applyBorder="true" applyAlignment="true">
      <alignment horizontal="center" vertical="center" wrapText="true"/>
    </xf>
    <xf numFmtId="0" fontId="155" fillId="33" borderId="72" xfId="19344" applyFont="true" applyFill="true" applyBorder="true" applyAlignment="true">
      <alignment horizontal="center" vertical="center" wrapText="true"/>
    </xf>
    <xf numFmtId="170" fontId="155" fillId="33" borderId="72" xfId="19344" applyNumberFormat="true" applyFont="true" applyFill="true" applyBorder="true" applyAlignment="true">
      <alignment horizontal="center" vertical="center"/>
    </xf>
    <xf numFmtId="170" fontId="155" fillId="33" borderId="139" xfId="19344" applyNumberFormat="true" applyFont="true" applyFill="true" applyBorder="true" applyAlignment="true">
      <alignment horizontal="center" vertical="center"/>
    </xf>
    <xf numFmtId="169" fontId="181" fillId="33" borderId="138" xfId="45020" applyNumberFormat="true" applyFont="true" applyFill="true" applyBorder="true" applyAlignment="true">
      <alignment horizontal="center" vertical="center"/>
    </xf>
    <xf numFmtId="169" fontId="181" fillId="33" borderId="72" xfId="45024" applyNumberFormat="true" applyFont="true" applyFill="true" applyBorder="true" applyAlignment="true">
      <alignment horizontal="center" vertical="center"/>
    </xf>
    <xf numFmtId="169" fontId="181" fillId="33" borderId="139" xfId="45028" applyNumberFormat="true" applyFont="true" applyFill="true" applyBorder="true" applyAlignment="true">
      <alignment horizontal="center" vertical="center"/>
    </xf>
    <xf numFmtId="169" fontId="181" fillId="33" borderId="138" xfId="45044" applyNumberFormat="true" applyFont="true" applyFill="true" applyBorder="true" applyAlignment="true">
      <alignment horizontal="center" vertical="center"/>
    </xf>
    <xf numFmtId="169" fontId="181" fillId="33" borderId="72" xfId="45048" applyNumberFormat="true" applyFont="true" applyFill="true" applyBorder="true" applyAlignment="true">
      <alignment horizontal="center" vertical="center"/>
    </xf>
    <xf numFmtId="169" fontId="181" fillId="33" borderId="72" xfId="40238" applyNumberFormat="true" applyFont="true" applyFill="true" applyBorder="true" applyAlignment="true">
      <alignment horizontal="center" vertical="center"/>
    </xf>
    <xf numFmtId="169" fontId="181" fillId="33" borderId="72" xfId="40250" applyNumberFormat="true" applyFont="true" applyFill="true" applyBorder="true" applyAlignment="true">
      <alignment horizontal="center" vertical="center"/>
    </xf>
    <xf numFmtId="0" fontId="24" fillId="33" borderId="72" xfId="19344" applyFill="true" applyBorder="true" applyAlignment="true">
      <alignment horizontal="center" vertical="center"/>
    </xf>
    <xf numFmtId="0" fontId="151" fillId="33" borderId="72" xfId="45034" applyFont="true" applyFill="true" applyBorder="true" applyAlignment="true">
      <alignment horizontal="center" vertical="center" wrapText="true"/>
    </xf>
    <xf numFmtId="0" fontId="151" fillId="33" borderId="72" xfId="45040" applyFont="true" applyFill="true" applyBorder="true" applyAlignment="true">
      <alignment horizontal="center" vertical="center" wrapText="true"/>
    </xf>
    <xf numFmtId="168" fontId="150" fillId="33" borderId="72" xfId="45060" applyNumberFormat="true" applyFont="true" applyFill="true" applyBorder="true" applyAlignment="true">
      <alignment horizontal="center" vertical="center"/>
    </xf>
    <xf numFmtId="168" fontId="150" fillId="33" borderId="72" xfId="45064" applyNumberFormat="true" applyFont="true" applyFill="true" applyBorder="true" applyAlignment="true">
      <alignment horizontal="center" vertical="center"/>
    </xf>
    <xf numFmtId="168" fontId="150" fillId="33" borderId="72" xfId="45068" applyNumberFormat="true" applyFont="true" applyFill="true" applyBorder="true" applyAlignment="true">
      <alignment horizontal="center" vertical="center"/>
    </xf>
    <xf numFmtId="0" fontId="151" fillId="33" borderId="72" xfId="25756" applyFont="true" applyFill="true" applyBorder="true" applyAlignment="true">
      <alignment horizontal="center" vertical="center" wrapText="true"/>
    </xf>
    <xf numFmtId="0" fontId="151" fillId="33" borderId="72" xfId="25750" applyFont="true" applyFill="true" applyBorder="true" applyAlignment="true">
      <alignment horizontal="center" vertical="center" wrapText="true"/>
    </xf>
    <xf numFmtId="168" fontId="150" fillId="33" borderId="72" xfId="19394" applyNumberFormat="true" applyFont="true" applyFill="true" applyBorder="true" applyAlignment="true">
      <alignment horizontal="center" vertical="center" wrapText="true"/>
    </xf>
    <xf numFmtId="168" fontId="150" fillId="33" borderId="72" xfId="19398" applyNumberFormat="true" applyFont="true" applyFill="true" applyBorder="true" applyAlignment="true">
      <alignment horizontal="center" vertical="center" wrapText="true"/>
    </xf>
    <xf numFmtId="168" fontId="150" fillId="33" borderId="72" xfId="19402" applyNumberFormat="true" applyFont="true" applyFill="true" applyBorder="true" applyAlignment="true">
      <alignment horizontal="center" vertical="center" wrapText="true"/>
    </xf>
    <xf numFmtId="169" fontId="150" fillId="33" borderId="72" xfId="45048" applyNumberFormat="true" applyFont="true" applyFill="true" applyBorder="true" applyAlignment="true">
      <alignment horizontal="center" vertical="center"/>
    </xf>
    <xf numFmtId="169" fontId="150" fillId="33" borderId="72" xfId="45056" applyNumberFormat="true" applyFont="true" applyFill="true" applyBorder="true" applyAlignment="true">
      <alignment horizontal="center" vertical="center"/>
    </xf>
    <xf numFmtId="168" fontId="155" fillId="33" borderId="72" xfId="19344" applyNumberFormat="true" applyFont="true" applyFill="true" applyBorder="true" applyAlignment="true">
      <alignment horizontal="center" vertical="center" wrapText="true"/>
    </xf>
    <xf numFmtId="0" fontId="24" fillId="33" borderId="139" xfId="19344" applyFill="true" applyBorder="true" applyAlignment="true">
      <alignment horizontal="center" vertical="center" wrapText="true"/>
    </xf>
    <xf numFmtId="169" fontId="181" fillId="33" borderId="138" xfId="45083" applyNumberFormat="true" applyFont="true" applyFill="true" applyBorder="true" applyAlignment="true">
      <alignment horizontal="center" vertical="center"/>
    </xf>
    <xf numFmtId="169" fontId="181" fillId="33" borderId="72" xfId="45086" applyNumberFormat="true" applyFont="true" applyFill="true" applyBorder="true" applyAlignment="true">
      <alignment horizontal="center" vertical="center"/>
    </xf>
    <xf numFmtId="169" fontId="181" fillId="33" borderId="72" xfId="45089" applyNumberFormat="true" applyFont="true" applyFill="true" applyBorder="true" applyAlignment="true">
      <alignment horizontal="center" vertical="center"/>
    </xf>
    <xf numFmtId="0" fontId="151" fillId="33" borderId="72" xfId="45074" applyFont="true" applyFill="true" applyBorder="true" applyAlignment="true">
      <alignment horizontal="center" vertical="center" wrapText="true"/>
    </xf>
    <xf numFmtId="0" fontId="151" fillId="33" borderId="72" xfId="45080" applyFont="true" applyFill="true" applyBorder="true" applyAlignment="true">
      <alignment horizontal="center" vertical="center" wrapText="true"/>
    </xf>
    <xf numFmtId="169" fontId="150" fillId="33" borderId="72" xfId="45083" applyNumberFormat="true" applyFont="true" applyFill="true" applyBorder="true" applyAlignment="true">
      <alignment horizontal="center" vertical="center"/>
    </xf>
    <xf numFmtId="169" fontId="150" fillId="33" borderId="72" xfId="45086" applyNumberFormat="true" applyFont="true" applyFill="true" applyBorder="true" applyAlignment="true">
      <alignment horizontal="center" vertical="center"/>
    </xf>
    <xf numFmtId="169" fontId="150" fillId="33" borderId="72" xfId="45089" applyNumberFormat="true" applyFont="true" applyFill="true" applyBorder="true" applyAlignment="true">
      <alignment horizontal="center" vertical="center"/>
    </xf>
    <xf numFmtId="0" fontId="24" fillId="33" borderId="139" xfId="19344"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3" borderId="143" xfId="39980" applyFont="true" applyBorder="true" applyAlignment="true">
      <alignment horizontal="center" vertical="center" wrapText="true"/>
    </xf>
    <xf numFmtId="168" fontId="181" fillId="28" borderId="144" xfId="39992" applyNumberFormat="true" applyFont="true" applyFill="true" applyBorder="true" applyAlignment="true">
      <alignment horizontal="center" vertical="center"/>
    </xf>
    <xf numFmtId="168" fontId="181" fillId="28" borderId="145" xfId="40004" applyNumberFormat="true" applyFont="true" applyFill="true" applyBorder="true" applyAlignment="true">
      <alignment horizontal="center" vertical="center"/>
    </xf>
    <xf numFmtId="168" fontId="181" fillId="28" borderId="116" xfId="40016" applyNumberFormat="true" applyFont="true" applyFill="true" applyBorder="true" applyAlignment="true">
      <alignment horizontal="center" vertical="center"/>
    </xf>
    <xf numFmtId="0" fontId="151" fillId="3" borderId="143" xfId="40040" applyFont="true" applyBorder="true" applyAlignment="true">
      <alignment horizontal="center" vertical="center" wrapText="true"/>
    </xf>
    <xf numFmtId="168" fontId="181" fillId="28" borderId="144" xfId="40052" applyNumberFormat="true" applyFont="true" applyFill="true" applyBorder="true" applyAlignment="true">
      <alignment horizontal="center" vertical="center"/>
    </xf>
    <xf numFmtId="168" fontId="181" fillId="28" borderId="145" xfId="40064" applyNumberFormat="true" applyFont="true" applyFill="true" applyBorder="true" applyAlignment="true">
      <alignment horizontal="center" vertical="center"/>
    </xf>
    <xf numFmtId="0" fontId="151" fillId="3" borderId="143" xfId="40100" applyFont="true" applyBorder="true" applyAlignment="true">
      <alignment horizontal="center" vertical="center" wrapText="true"/>
    </xf>
    <xf numFmtId="168" fontId="150" fillId="28" borderId="144" xfId="40112" applyNumberFormat="true" applyFont="true" applyFill="true" applyBorder="true" applyAlignment="true">
      <alignment horizontal="center" vertical="center"/>
    </xf>
    <xf numFmtId="168" fontId="150" fillId="28" borderId="145" xfId="40124" applyNumberFormat="true" applyFont="true" applyFill="true" applyBorder="true" applyAlignment="true">
      <alignment horizontal="center" vertical="center"/>
    </xf>
    <xf numFmtId="168" fontId="150" fillId="28" borderId="116" xfId="40124" applyNumberFormat="true" applyFont="true" applyFill="true" applyBorder="true" applyAlignment="true">
      <alignment horizontal="center" vertical="center"/>
    </xf>
    <xf numFmtId="0" fontId="151" fillId="3" borderId="143" xfId="40160" applyFont="true" applyBorder="true" applyAlignment="true">
      <alignment horizontal="center" vertical="center" wrapText="true"/>
    </xf>
    <xf numFmtId="168" fontId="181" fillId="28" borderId="144" xfId="40172" applyNumberFormat="true" applyFont="true" applyFill="true" applyBorder="true" applyAlignment="true">
      <alignment horizontal="center" vertical="center"/>
    </xf>
    <xf numFmtId="168" fontId="181" fillId="28" borderId="145" xfId="40184" applyNumberFormat="true" applyFont="true" applyFill="true" applyBorder="true" applyAlignment="true">
      <alignment horizontal="center" vertical="center"/>
    </xf>
    <xf numFmtId="168" fontId="181" fillId="28" borderId="116" xfId="40196" applyNumberFormat="true" applyFont="true" applyFill="true" applyBorder="true" applyAlignment="true">
      <alignment horizontal="center" vertical="center"/>
    </xf>
    <xf numFmtId="0" fontId="151" fillId="3" borderId="143" xfId="40220" applyFont="true" applyBorder="true" applyAlignment="true">
      <alignment horizontal="center" vertical="center" wrapText="true"/>
    </xf>
    <xf numFmtId="168" fontId="181" fillId="28" borderId="144" xfId="40232" applyNumberFormat="true" applyFont="true" applyFill="true" applyBorder="true" applyAlignment="true">
      <alignment horizontal="center" vertical="center"/>
    </xf>
    <xf numFmtId="168" fontId="181" fillId="28" borderId="145" xfId="40244" applyNumberFormat="true" applyFont="true" applyFill="true" applyBorder="true" applyAlignment="true">
      <alignment horizontal="center" vertical="center"/>
    </xf>
    <xf numFmtId="168" fontId="181" fillId="28" borderId="145" xfId="40256" applyNumberFormat="true" applyFont="true" applyFill="true" applyBorder="true" applyAlignment="true">
      <alignment horizontal="center" vertical="center"/>
    </xf>
    <xf numFmtId="168" fontId="150" fillId="28" borderId="146" xfId="40244" applyNumberFormat="true" applyFont="true" applyFill="true" applyBorder="true" applyAlignment="true">
      <alignment horizontal="center" vertical="center"/>
    </xf>
    <xf numFmtId="168" fontId="150" fillId="28" borderId="145" xfId="40244" applyNumberFormat="true" applyFont="true" applyFill="true" applyBorder="true" applyAlignment="true">
      <alignment horizontal="center" vertical="center"/>
    </xf>
    <xf numFmtId="168" fontId="150" fillId="28" borderId="116" xfId="40244" applyNumberFormat="true" applyFont="true" applyFill="true" applyBorder="true" applyAlignment="true">
      <alignment horizontal="center" vertical="center"/>
    </xf>
    <xf numFmtId="0" fontId="151" fillId="3" borderId="143" xfId="40280" applyFont="true" applyBorder="true" applyAlignment="true">
      <alignment horizontal="center" vertical="center" wrapText="true"/>
    </xf>
    <xf numFmtId="168" fontId="181" fillId="28" borderId="144" xfId="40292" applyNumberFormat="true" applyFont="true" applyFill="true" applyBorder="true" applyAlignment="true">
      <alignment horizontal="center" vertical="center"/>
    </xf>
    <xf numFmtId="168" fontId="181" fillId="28" borderId="145" xfId="40304" applyNumberFormat="true" applyFont="true" applyFill="true" applyBorder="true" applyAlignment="true">
      <alignment horizontal="center" vertical="center"/>
    </xf>
    <xf numFmtId="168" fontId="150" fillId="28" borderId="145" xfId="40304" applyNumberFormat="true" applyFont="true" applyFill="true" applyBorder="true" applyAlignment="true">
      <alignment horizontal="center" vertical="center"/>
    </xf>
    <xf numFmtId="168" fontId="150" fillId="28" borderId="116" xfId="40304" applyNumberFormat="true" applyFont="true" applyFill="true" applyBorder="true" applyAlignment="true">
      <alignment horizontal="center" vertical="center"/>
    </xf>
    <xf numFmtId="0" fontId="151" fillId="3" borderId="143" xfId="40340" applyFont="true" applyBorder="true" applyAlignment="true">
      <alignment horizontal="center" vertical="center" wrapText="true"/>
    </xf>
    <xf numFmtId="168" fontId="181" fillId="28" borderId="144" xfId="40534" applyNumberFormat="true" applyFont="true" applyFill="true" applyBorder="true" applyAlignment="true">
      <alignment horizontal="center" vertical="center"/>
    </xf>
    <xf numFmtId="168" fontId="181" fillId="28" borderId="145" xfId="40540" applyNumberFormat="true" applyFont="true" applyFill="true" applyBorder="true" applyAlignment="true">
      <alignment horizontal="center" vertical="center"/>
    </xf>
    <xf numFmtId="168" fontId="181" fillId="28" borderId="145" xfId="40539" applyNumberFormat="true" applyFont="true" applyFill="true" applyBorder="true" applyAlignment="true">
      <alignment horizontal="center" vertical="center"/>
    </xf>
    <xf numFmtId="168" fontId="181" fillId="28" borderId="116" xfId="40546" applyNumberFormat="true" applyFont="true" applyFill="true" applyBorder="true" applyAlignment="true">
      <alignment horizontal="center" vertical="center"/>
    </xf>
    <xf numFmtId="0" fontId="151" fillId="3" borderId="143" xfId="40408" applyFont="true" applyBorder="true" applyAlignment="true">
      <alignment horizontal="center" vertical="center" wrapText="true"/>
    </xf>
    <xf numFmtId="168" fontId="181" fillId="28" borderId="144" xfId="40420" applyNumberFormat="true" applyFont="true" applyFill="true" applyBorder="true" applyAlignment="true">
      <alignment horizontal="center" vertical="center"/>
    </xf>
    <xf numFmtId="168" fontId="181" fillId="28" borderId="145" xfId="40432" applyNumberFormat="true" applyFont="true" applyFill="true" applyBorder="true" applyAlignment="true">
      <alignment horizontal="center" vertical="center"/>
    </xf>
    <xf numFmtId="168" fontId="181" fillId="28" borderId="116"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81" fillId="0" borderId="10" xfId="40172"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170" fontId="155" fillId="27" borderId="147" xfId="19344"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168" fontId="150" fillId="0" borderId="10" xfId="19367" applyNumberFormat="true" applyFont="true" applyFill="true" applyBorder="true" applyAlignment="true">
      <alignment horizontal="center" vertical="center"/>
    </xf>
    <xf numFmtId="168" fontId="150" fillId="0" borderId="10" xfId="19369" applyNumberFormat="true" applyFont="true" applyFill="true" applyBorder="true" applyAlignment="true">
      <alignment horizontal="center" vertical="center"/>
    </xf>
    <xf numFmtId="168" fontId="150" fillId="0" borderId="10" xfId="19371" applyNumberFormat="true" applyFont="true" applyFill="true" applyBorder="true" applyAlignment="true">
      <alignment horizontal="center" vertical="center"/>
    </xf>
    <xf numFmtId="168" fontId="150" fillId="0" borderId="10" xfId="19373"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right" vertical="top" wrapText="true"/>
    </xf>
    <xf numFmtId="0" fontId="151" fillId="0" borderId="10" xfId="19379" applyFont="true" applyFill="true" applyBorder="true" applyAlignment="true">
      <alignment horizontal="center" vertical="center" wrapText="true"/>
    </xf>
    <xf numFmtId="0" fontId="151" fillId="0" borderId="10" xfId="19380" applyFont="true" applyFill="true" applyBorder="true" applyAlignment="true">
      <alignment horizontal="center" vertical="center" wrapText="true"/>
    </xf>
    <xf numFmtId="168" fontId="150" fillId="0" borderId="10" xfId="19394" applyNumberFormat="true" applyFont="true" applyFill="true" applyBorder="true" applyAlignment="true">
      <alignment horizontal="center" vertical="center" wrapText="true"/>
    </xf>
    <xf numFmtId="168" fontId="150" fillId="0" borderId="10" xfId="19396" applyNumberFormat="true" applyFont="true" applyFill="true" applyBorder="true" applyAlignment="true">
      <alignment horizontal="center" vertical="center" wrapText="true"/>
    </xf>
    <xf numFmtId="168" fontId="150" fillId="0" borderId="10" xfId="19398" applyNumberFormat="true" applyFont="true" applyFill="true" applyBorder="true" applyAlignment="true">
      <alignment horizontal="center" vertical="center" wrapText="true"/>
    </xf>
    <xf numFmtId="168" fontId="150" fillId="0" borderId="10" xfId="19400" applyNumberFormat="true" applyFont="true" applyFill="true" applyBorder="true" applyAlignment="true">
      <alignment horizontal="center" vertical="center" wrapText="true"/>
    </xf>
    <xf numFmtId="168" fontId="150" fillId="0" borderId="10" xfId="19402" applyNumberFormat="true" applyFont="true" applyFill="true" applyBorder="true" applyAlignment="true">
      <alignment horizontal="center" vertical="center" wrapText="true"/>
    </xf>
    <xf numFmtId="168" fontId="150" fillId="0" borderId="10" xfId="19404" applyNumberFormat="true" applyFont="true" applyFill="true" applyBorder="true" applyAlignment="true">
      <alignment horizontal="center" vertical="center" wrapText="true"/>
    </xf>
    <xf numFmtId="168" fontId="155" fillId="0" borderId="10" xfId="19344" applyNumberFormat="true" applyFont="true" applyFill="true" applyBorder="true" applyAlignment="true">
      <alignment horizontal="center" vertical="center" wrapText="true"/>
    </xf>
    <xf numFmtId="0" fontId="181" fillId="3" borderId="10" xfId="45363" applyFont="true" applyBorder="true" applyAlignment="true">
      <alignment horizontal="center" vertical="center"/>
    </xf>
    <xf numFmtId="0" fontId="181" fillId="3" borderId="10" xfId="45393" applyFont="true" applyBorder="true" applyAlignment="true">
      <alignment horizontal="center" vertical="center"/>
    </xf>
    <xf numFmtId="0" fontId="181" fillId="3" borderId="10" xfId="45419" applyFont="true" applyBorder="true" applyAlignment="true">
      <alignment horizontal="center" vertical="center"/>
    </xf>
    <xf numFmtId="0" fontId="181" fillId="3" borderId="10" xfId="45449" applyFont="true" applyBorder="true" applyAlignment="true">
      <alignment horizontal="center" vertical="center"/>
    </xf>
    <xf numFmtId="0" fontId="181" fillId="3" borderId="10" xfId="45479" applyFont="true" applyBorder="true" applyAlignment="true">
      <alignment horizontal="center" vertical="center"/>
    </xf>
    <xf numFmtId="0" fontId="181" fillId="3" borderId="10" xfId="45522" applyFont="true" applyBorder="true" applyAlignment="true">
      <alignment horizontal="center" vertical="center"/>
    </xf>
    <xf numFmtId="0" fontId="151" fillId="3" borderId="10" xfId="45362" applyFont="true" applyBorder="true" applyAlignment="true">
      <alignment horizontal="center" vertical="center"/>
    </xf>
    <xf numFmtId="0" fontId="151" fillId="3" borderId="10" xfId="45364" applyFont="true" applyBorder="true" applyAlignment="true">
      <alignment horizontal="center" vertical="center"/>
    </xf>
    <xf numFmtId="0" fontId="151" fillId="3" borderId="10" xfId="45392" applyFont="true" applyBorder="true" applyAlignment="true">
      <alignment horizontal="center" vertical="center"/>
    </xf>
    <xf numFmtId="0" fontId="151" fillId="3" borderId="10" xfId="45394" applyFont="true" applyBorder="true" applyAlignment="true">
      <alignment horizontal="center" vertical="center"/>
    </xf>
    <xf numFmtId="0" fontId="151" fillId="3" borderId="10" xfId="45418" applyFont="true" applyBorder="true" applyAlignment="true">
      <alignment horizontal="center" vertical="center"/>
    </xf>
    <xf numFmtId="0" fontId="151" fillId="3" borderId="10" xfId="45420" applyFont="true" applyBorder="true" applyAlignment="true">
      <alignment horizontal="center" vertical="center"/>
    </xf>
    <xf numFmtId="0" fontId="151" fillId="3" borderId="10" xfId="45448" applyFont="true" applyBorder="true" applyAlignment="true">
      <alignment horizontal="center" vertical="center"/>
    </xf>
    <xf numFmtId="0" fontId="151" fillId="3" borderId="10" xfId="45450" applyFont="true" applyBorder="true" applyAlignment="true">
      <alignment horizontal="center" vertical="center"/>
    </xf>
    <xf numFmtId="0" fontId="151" fillId="3" borderId="10" xfId="45478" applyFont="true" applyBorder="true" applyAlignment="true">
      <alignment horizontal="center" vertical="center"/>
    </xf>
    <xf numFmtId="0" fontId="151" fillId="3" borderId="10" xfId="45480" applyFont="true" applyBorder="true" applyAlignment="true">
      <alignment horizontal="center" vertical="center"/>
    </xf>
    <xf numFmtId="0" fontId="151" fillId="3" borderId="10" xfId="45521" applyFont="true" applyBorder="true" applyAlignment="true">
      <alignment horizontal="center" vertical="center"/>
    </xf>
    <xf numFmtId="0" fontId="151" fillId="3" borderId="10" xfId="45523" applyFont="true" applyBorder="true" applyAlignment="true">
      <alignment horizontal="center" vertical="center"/>
    </xf>
    <xf numFmtId="169" fontId="150" fillId="33" borderId="105" xfId="45376" applyNumberFormat="true" applyFont="true" applyFill="true" applyBorder="true" applyAlignment="true">
      <alignment horizontal="center" vertical="center"/>
    </xf>
    <xf numFmtId="169" fontId="150" fillId="33" borderId="106" xfId="45382" applyNumberFormat="true" applyFont="true" applyFill="true" applyBorder="true" applyAlignment="true">
      <alignment horizontal="center" vertical="center"/>
    </xf>
    <xf numFmtId="169" fontId="150" fillId="33" borderId="107" xfId="45388" applyNumberFormat="true" applyFont="true" applyFill="true" applyBorder="true" applyAlignment="true">
      <alignment horizontal="center" vertical="center"/>
    </xf>
    <xf numFmtId="170" fontId="155" fillId="27" borderId="148" xfId="19344" applyNumberFormat="true" applyFont="true" applyFill="true" applyBorder="true" applyAlignment="true">
      <alignment horizontal="center" vertical="center"/>
    </xf>
    <xf numFmtId="169" fontId="150" fillId="33" borderId="105" xfId="45412" applyNumberFormat="true" applyFont="true" applyFill="true" applyBorder="true" applyAlignment="true">
      <alignment horizontal="center" vertical="center"/>
    </xf>
    <xf numFmtId="169" fontId="150" fillId="33" borderId="106" xfId="45412" applyNumberFormat="true" applyFont="true" applyFill="true" applyBorder="true" applyAlignment="true">
      <alignment horizontal="center" vertical="center"/>
    </xf>
    <xf numFmtId="169" fontId="150" fillId="33" borderId="106" xfId="45406"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5432" applyNumberFormat="true" applyFont="true" applyFill="true" applyBorder="true" applyAlignment="true">
      <alignment horizontal="center" vertical="center"/>
    </xf>
    <xf numFmtId="169" fontId="150" fillId="33" borderId="106" xfId="45438" applyNumberFormat="true" applyFont="true" applyFill="true" applyBorder="true" applyAlignment="true">
      <alignment horizontal="center" vertical="center"/>
    </xf>
    <xf numFmtId="169" fontId="150" fillId="33" borderId="106" xfId="45444" applyNumberFormat="true" applyFont="true" applyFill="true" applyBorder="true" applyAlignment="true">
      <alignment horizontal="center" vertical="center"/>
    </xf>
    <xf numFmtId="168" fontId="150" fillId="33" borderId="106" xfId="19367" applyNumberFormat="true" applyFont="true" applyFill="true" applyBorder="true" applyAlignment="true">
      <alignment horizontal="center" vertical="center"/>
    </xf>
    <xf numFmtId="168" fontId="150" fillId="33" borderId="106" xfId="19371" applyNumberFormat="true" applyFont="true" applyFill="true" applyBorder="true" applyAlignment="true">
      <alignment horizontal="center" vertical="center"/>
    </xf>
    <xf numFmtId="169" fontId="150" fillId="33" borderId="105" xfId="45462" applyNumberFormat="true" applyFont="true" applyFill="true" applyBorder="true" applyAlignment="true">
      <alignment horizontal="center" vertical="center"/>
    </xf>
    <xf numFmtId="169" fontId="150" fillId="33" borderId="106" xfId="45468" applyNumberFormat="true" applyFont="true" applyFill="true" applyBorder="true" applyAlignment="true">
      <alignment horizontal="center" vertical="center"/>
    </xf>
    <xf numFmtId="169" fontId="150" fillId="33" borderId="107" xfId="45474" applyNumberFormat="true" applyFont="true" applyFill="true" applyBorder="true" applyAlignment="true">
      <alignment horizontal="center" vertical="center"/>
    </xf>
    <xf numFmtId="169" fontId="150" fillId="33" borderId="105" xfId="45492" applyNumberFormat="true" applyFont="true" applyFill="true" applyBorder="true" applyAlignment="true">
      <alignment horizontal="center" vertical="center"/>
    </xf>
    <xf numFmtId="169" fontId="150" fillId="33" borderId="106" xfId="45498"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15" fillId="33" borderId="106" xfId="40238" applyNumberFormat="true" applyFont="true" applyFill="true" applyBorder="true" applyAlignment="true">
      <alignment horizontal="center" vertical="center"/>
    </xf>
    <xf numFmtId="169" fontId="115" fillId="33" borderId="106" xfId="40250" applyNumberFormat="true" applyFont="true" applyFill="true" applyBorder="true" applyAlignment="true">
      <alignment horizontal="center" vertical="center"/>
    </xf>
    <xf numFmtId="0" fontId="151" fillId="33" borderId="106" xfId="25750" applyFont="true" applyFill="true" applyBorder="true" applyAlignment="true">
      <alignment horizontal="center" vertical="center" wrapText="true"/>
    </xf>
    <xf numFmtId="0" fontId="151" fillId="33" borderId="106" xfId="45480" applyFont="true" applyFill="true" applyBorder="true" applyAlignment="true">
      <alignment horizontal="center" vertical="center" wrapText="true"/>
    </xf>
    <xf numFmtId="0" fontId="151" fillId="33" borderId="106" xfId="45486" applyFont="true" applyFill="true" applyBorder="true" applyAlignment="true">
      <alignment horizontal="center" vertical="center" wrapText="true"/>
    </xf>
    <xf numFmtId="168" fontId="150" fillId="33" borderId="106" xfId="45508" applyNumberFormat="true" applyFont="true" applyFill="true" applyBorder="true" applyAlignment="true">
      <alignment horizontal="center" vertical="center"/>
    </xf>
    <xf numFmtId="168" fontId="150" fillId="33" borderId="106" xfId="45512" applyNumberFormat="true" applyFont="true" applyFill="true" applyBorder="true" applyAlignment="true">
      <alignment horizontal="center" vertical="center"/>
    </xf>
    <xf numFmtId="168" fontId="150" fillId="33" borderId="106" xfId="45517" applyNumberFormat="true" applyFont="true" applyFill="true" applyBorder="true" applyAlignment="true">
      <alignment horizontal="center" vertical="center"/>
    </xf>
    <xf numFmtId="168" fontId="150" fillId="33" borderId="106" xfId="19402" applyNumberFormat="true" applyFont="true" applyFill="true" applyBorder="true" applyAlignment="true">
      <alignment horizontal="center" vertical="center" wrapText="true"/>
    </xf>
    <xf numFmtId="169" fontId="150" fillId="33" borderId="107" xfId="45498" applyNumberFormat="true" applyFont="true" applyFill="true" applyBorder="true" applyAlignment="true">
      <alignment horizontal="center" vertical="center"/>
    </xf>
    <xf numFmtId="169" fontId="150" fillId="33" borderId="105" xfId="45535" applyNumberFormat="true" applyFont="true" applyFill="true" applyBorder="true" applyAlignment="true">
      <alignment horizontal="center" vertical="center"/>
    </xf>
    <xf numFmtId="169" fontId="150" fillId="33" borderId="106" xfId="45541" applyNumberFormat="true" applyFont="true" applyFill="true" applyBorder="true" applyAlignment="true">
      <alignment horizontal="center" vertical="center"/>
    </xf>
    <xf numFmtId="169" fontId="150" fillId="33" borderId="106" xfId="45547" applyNumberFormat="true" applyFont="true" applyFill="true" applyBorder="true" applyAlignment="true">
      <alignment horizontal="center" vertical="center"/>
    </xf>
    <xf numFmtId="0" fontId="151" fillId="33" borderId="106" xfId="45523" applyFont="true" applyFill="true" applyBorder="true" applyAlignment="true">
      <alignment horizontal="center" vertical="center" wrapText="true"/>
    </xf>
    <xf numFmtId="0" fontId="151" fillId="33" borderId="106" xfId="45529" applyFont="true" applyFill="true" applyBorder="true" applyAlignment="true">
      <alignment horizontal="center" vertical="center" wrapText="true"/>
    </xf>
    <xf numFmtId="168" fontId="150" fillId="33" borderId="106" xfId="45551" applyNumberFormat="true" applyFont="true" applyFill="true" applyBorder="true" applyAlignment="true">
      <alignment horizontal="center" vertical="center"/>
    </xf>
    <xf numFmtId="168" fontId="150" fillId="33" borderId="106" xfId="45555" applyNumberFormat="true" applyFont="true" applyFill="true" applyBorder="true" applyAlignment="true">
      <alignment horizontal="center" vertical="center"/>
    </xf>
    <xf numFmtId="168" fontId="150" fillId="33" borderId="106" xfId="45559"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35" applyFont="true" applyAlignment="true">
      <alignment horizontal="right" vertical="top" wrapText="true"/>
    </xf>
    <xf numFmtId="0" fontId="151" fillId="3" borderId="52" xfId="45136" applyFont="true" applyBorder="true" applyAlignment="true">
      <alignment horizontal="right" vertical="top" wrapText="true"/>
    </xf>
    <xf numFmtId="0" fontId="151" fillId="3" borderId="53" xfId="45137" applyFont="true" applyBorder="true" applyAlignment="true">
      <alignment horizontal="right" vertical="top" wrapText="true"/>
    </xf>
    <xf numFmtId="0" fontId="151" fillId="3" borderId="10" xfId="45138" applyFont="true" applyAlignment="true">
      <alignment horizontal="right" vertical="top" wrapText="true"/>
    </xf>
    <xf numFmtId="0" fontId="151" fillId="3" borderId="52" xfId="45139" applyFont="true" applyBorder="true" applyAlignment="true">
      <alignment horizontal="right" vertical="top" wrapText="true"/>
    </xf>
    <xf numFmtId="0" fontId="151" fillId="3" borderId="53" xfId="45140" applyFont="true" applyBorder="true" applyAlignment="true">
      <alignment horizontal="right" vertical="top" wrapText="true"/>
    </xf>
    <xf numFmtId="0" fontId="151" fillId="3" borderId="10" xfId="45126" applyFont="true" applyAlignment="true">
      <alignment horizontal="right" vertical="top" wrapText="true"/>
    </xf>
    <xf numFmtId="0" fontId="151" fillId="3" borderId="52" xfId="45127" applyFont="true" applyBorder="true" applyAlignment="true">
      <alignment horizontal="right" vertical="top" wrapText="true"/>
    </xf>
    <xf numFmtId="0" fontId="151" fillId="3" borderId="53" xfId="45128" applyFont="true" applyBorder="true" applyAlignment="true">
      <alignment horizontal="right" vertical="top" wrapText="true"/>
    </xf>
    <xf numFmtId="0" fontId="158" fillId="3" borderId="10" xfId="45090" applyFont="true" applyAlignment="true">
      <alignment horizontal="center" vertical="center" wrapText="true"/>
    </xf>
    <xf numFmtId="0" fontId="158" fillId="3" borderId="10" xfId="45091" applyFont="true" applyAlignment="true">
      <alignment horizontal="center" vertical="center" wrapText="true"/>
    </xf>
    <xf numFmtId="0" fontId="158" fillId="3" borderId="10" xfId="45092" applyFont="true" applyAlignment="true">
      <alignment horizontal="center" vertical="center" wrapText="true"/>
    </xf>
    <xf numFmtId="0" fontId="178" fillId="3" borderId="57" xfId="45093" applyFont="true" applyBorder="true" applyAlignment="true">
      <alignment horizontal="left" wrapText="true"/>
    </xf>
    <xf numFmtId="0" fontId="178" fillId="3" borderId="57" xfId="45094" applyFont="true" applyBorder="true" applyAlignment="true">
      <alignment horizontal="left" wrapText="true"/>
    </xf>
    <xf numFmtId="0" fontId="151" fillId="26" borderId="59" xfId="45099" applyFont="true" applyFill="true" applyBorder="true" applyAlignment="true">
      <alignment horizontal="left" vertical="top" wrapText="true"/>
    </xf>
    <xf numFmtId="0" fontId="151" fillId="26" borderId="60" xfId="45102" applyFont="true" applyFill="true" applyBorder="true" applyAlignment="true">
      <alignment horizontal="left" vertical="top" wrapText="true"/>
    </xf>
    <xf numFmtId="0" fontId="150" fillId="3" borderId="10" xfId="45105" applyFont="true" applyAlignment="true">
      <alignment horizontal="left" vertical="top" wrapText="true"/>
    </xf>
    <xf numFmtId="0" fontId="150" fillId="3" borderId="10" xfId="45106" applyFont="true" applyAlignment="true">
      <alignment horizontal="left" vertical="top" wrapText="true"/>
    </xf>
    <xf numFmtId="0" fontId="150" fillId="3" borderId="10" xfId="45107"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0" xfId="45073" applyFont="true" applyBorder="true" applyAlignment="true">
      <alignment horizontal="center" vertical="center" wrapText="true"/>
    </xf>
    <xf numFmtId="0" fontId="151" fillId="3" borderId="52" xfId="45072" applyFont="true" applyBorder="true" applyAlignment="true">
      <alignment horizontal="center" vertical="center" wrapText="true"/>
    </xf>
    <xf numFmtId="0" fontId="151" fillId="3" borderId="53" xfId="45073" applyFont="true" applyBorder="true" applyAlignment="true">
      <alignment horizontal="center" vertical="center" wrapText="true"/>
    </xf>
    <xf numFmtId="0" fontId="151" fillId="3" borderId="1" xfId="45073" applyFont="true" applyBorder="true" applyAlignment="true">
      <alignment horizontal="center" vertical="center" wrapText="true"/>
    </xf>
    <xf numFmtId="0" fontId="151" fillId="3" borderId="81" xfId="45072" applyFont="true" applyBorder="true" applyAlignment="true">
      <alignment horizontal="center" vertical="center" wrapText="true"/>
    </xf>
    <xf numFmtId="0" fontId="151" fillId="3" borderId="82" xfId="45073" applyFont="true" applyBorder="true" applyAlignment="true">
      <alignment horizontal="center" vertical="center" wrapText="true"/>
    </xf>
    <xf numFmtId="0" fontId="151" fillId="26" borderId="101" xfId="45081" applyFont="true" applyFill="true" applyBorder="true" applyAlignment="true">
      <alignment horizontal="left" vertical="center" wrapText="true"/>
    </xf>
    <xf numFmtId="0" fontId="151" fillId="26" borderId="99" xfId="45084" applyFont="true" applyFill="true" applyBorder="true" applyAlignment="true">
      <alignment horizontal="left" vertical="center" wrapText="true"/>
    </xf>
    <xf numFmtId="0" fontId="151" fillId="26" borderId="104" xfId="45087"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19344"/>
    <xf numFmtId="0" fontId="151" fillId="26" borderId="101" xfId="44939" applyFont="true" applyFill="true" applyBorder="true" applyAlignment="true">
      <alignment horizontal="left" vertical="center" wrapText="true"/>
    </xf>
    <xf numFmtId="0" fontId="151" fillId="26" borderId="99" xfId="44943" applyFont="true" applyFill="true" applyBorder="true" applyAlignment="true">
      <alignment horizontal="left" vertical="center" wrapText="true"/>
    </xf>
    <xf numFmtId="0" fontId="151" fillId="26" borderId="104" xfId="44947" applyFont="true" applyFill="true" applyBorder="true" applyAlignment="true">
      <alignment horizontal="left" vertical="center" wrapText="true"/>
    </xf>
    <xf numFmtId="170" fontId="156" fillId="2" borderId="102"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55" applyFont="true" applyBorder="true" applyAlignment="true">
      <alignment horizontal="center" vertical="center" wrapText="true"/>
    </xf>
    <xf numFmtId="0" fontId="151" fillId="3" borderId="52" xfId="44954" applyFont="true" applyBorder="true" applyAlignment="true">
      <alignment horizontal="center" vertical="center" wrapText="true"/>
    </xf>
    <xf numFmtId="0" fontId="151" fillId="3" borderId="53" xfId="44955" applyFont="true" applyBorder="true" applyAlignment="true">
      <alignment horizontal="center" vertical="center" wrapText="true"/>
    </xf>
    <xf numFmtId="0" fontId="151" fillId="3" borderId="3" xfId="44955" applyFont="true" applyBorder="true" applyAlignment="true">
      <alignment horizontal="center" vertical="center" wrapText="true"/>
    </xf>
    <xf numFmtId="0" fontId="151" fillId="3" borderId="10" xfId="45033" applyFont="true" applyBorder="true" applyAlignment="true">
      <alignment horizontal="center" vertical="center" wrapText="true"/>
    </xf>
    <xf numFmtId="0" fontId="151" fillId="3" borderId="52" xfId="45032" applyFont="true" applyBorder="true" applyAlignment="true">
      <alignment horizontal="center" vertical="center" wrapText="true"/>
    </xf>
    <xf numFmtId="0" fontId="151" fillId="3" borderId="53" xfId="45033" applyFont="true" applyBorder="true" applyAlignment="true">
      <alignment horizontal="center" vertical="center" wrapText="true"/>
    </xf>
    <xf numFmtId="0" fontId="151" fillId="3" borderId="3" xfId="45033" applyFont="true" applyBorder="true" applyAlignment="true">
      <alignment horizontal="center" vertical="center" wrapText="true"/>
    </xf>
    <xf numFmtId="0" fontId="151" fillId="26" borderId="101" xfId="45041" applyFont="true" applyFill="true" applyBorder="true" applyAlignment="true">
      <alignment horizontal="left" vertical="center" wrapText="true"/>
    </xf>
    <xf numFmtId="0" fontId="151" fillId="26" borderId="99" xfId="45045" applyFont="true" applyFill="true" applyBorder="true" applyAlignment="true">
      <alignment horizontal="left" vertical="center" wrapText="true"/>
    </xf>
    <xf numFmtId="0" fontId="151" fillId="15" borderId="99" xfId="45045" applyFont="true" applyFill="true" applyBorder="true" applyAlignment="true">
      <alignment horizontal="left" vertical="center" wrapText="true"/>
    </xf>
    <xf numFmtId="0" fontId="151" fillId="15" borderId="99" xfId="45051" applyFont="true" applyFill="true" applyBorder="true" applyAlignment="true">
      <alignment horizontal="left" vertical="center" wrapText="true"/>
    </xf>
    <xf numFmtId="0" fontId="151" fillId="26" borderId="101" xfId="45017" applyFont="true" applyFill="true" applyBorder="true" applyAlignment="true">
      <alignment horizontal="left" vertical="center" wrapText="true"/>
    </xf>
    <xf numFmtId="0" fontId="151" fillId="26" borderId="99" xfId="45021" applyFont="true" applyFill="true" applyBorder="true" applyAlignment="true">
      <alignment horizontal="left" vertical="center" wrapText="true"/>
    </xf>
    <xf numFmtId="0" fontId="151" fillId="26" borderId="104" xfId="45025"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3" xfId="44979" applyFont="true" applyBorder="true" applyAlignment="true">
      <alignment horizontal="center" vertical="center" wrapText="true"/>
    </xf>
    <xf numFmtId="0" fontId="151" fillId="3" borderId="52" xfId="44978" applyFont="true" applyBorder="true" applyAlignment="true">
      <alignment horizontal="center" vertical="center" wrapText="true"/>
    </xf>
    <xf numFmtId="0" fontId="151" fillId="3" borderId="53" xfId="44979" applyFont="true" applyBorder="true" applyAlignment="true">
      <alignment horizontal="center" vertical="center" wrapText="true"/>
    </xf>
    <xf numFmtId="0" fontId="151" fillId="26" borderId="101" xfId="44987" applyFont="true" applyFill="true" applyBorder="true" applyAlignment="true">
      <alignment horizontal="left" vertical="center" wrapText="true"/>
    </xf>
    <xf numFmtId="0" fontId="151" fillId="26" borderId="99" xfId="44993"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09" applyFont="true" applyBorder="true" applyAlignment="true">
      <alignment horizontal="center" vertical="center" wrapText="true"/>
    </xf>
    <xf numFmtId="0" fontId="151" fillId="3" borderId="52" xfId="45008" applyFont="true" applyBorder="true" applyAlignment="true">
      <alignment horizontal="center" vertical="center" wrapText="true"/>
    </xf>
    <xf numFmtId="0" fontId="151" fillId="3" borderId="53" xfId="45009" applyFont="true" applyBorder="true" applyAlignment="true">
      <alignment horizontal="center" vertical="center" wrapText="true"/>
    </xf>
    <xf numFmtId="0" fontId="151" fillId="3" borderId="1" xfId="45009" applyFont="true" applyBorder="true" applyAlignment="true">
      <alignment horizontal="center" vertical="center" wrapText="true"/>
    </xf>
    <xf numFmtId="0" fontId="151" fillId="3" borderId="81" xfId="45008" applyFont="true" applyBorder="true" applyAlignment="true">
      <alignment horizontal="center" vertical="center" wrapText="true"/>
    </xf>
    <xf numFmtId="0" fontId="151" fillId="3" borderId="82" xfId="45009" applyFont="true" applyBorder="true" applyAlignment="true">
      <alignment horizontal="center" vertical="center" wrapText="true"/>
    </xf>
    <xf numFmtId="0" fontId="151" fillId="26" borderId="99" xfId="40235"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4"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99" xfId="44967"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79" applyFont="true" applyBorder="true" applyAlignment="true">
      <alignment horizontal="center" vertical="center" wrapText="true"/>
    </xf>
    <xf numFmtId="0" fontId="151" fillId="26" borderId="101" xfId="44967" applyFont="true" applyFill="true" applyBorder="true" applyAlignment="true">
      <alignment horizontal="left"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1" applyFont="true" applyBorder="true" applyAlignment="true">
      <alignment horizontal="center"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41" applyFont="true" applyFill="true" applyBorder="true" applyAlignment="true">
      <alignment horizontal="left" vertical="center" wrapText="true"/>
    </xf>
    <xf numFmtId="0" fontId="151" fillId="26" borderId="59" xfId="45045" applyFont="true" applyFill="true" applyBorder="true" applyAlignment="true">
      <alignment horizontal="left" vertical="center" wrapText="true"/>
    </xf>
    <xf numFmtId="0" fontId="151" fillId="26" borderId="60" xfId="45051"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51" fillId="3" borderId="10" xfId="45344" applyFont="true" applyAlignment="true">
      <alignment horizontal="right" vertical="top" wrapText="true"/>
    </xf>
    <xf numFmtId="0" fontId="151" fillId="3" borderId="52" xfId="45345" applyFont="true" applyBorder="true" applyAlignment="true">
      <alignment horizontal="right" vertical="top" wrapText="true"/>
    </xf>
    <xf numFmtId="0" fontId="151" fillId="3" borderId="53" xfId="45346" applyFont="true" applyBorder="true" applyAlignment="true">
      <alignment horizontal="right" vertical="top" wrapText="true"/>
    </xf>
    <xf numFmtId="0" fontId="151" fillId="3" borderId="10" xfId="45335" applyFont="true" applyAlignment="true">
      <alignment horizontal="right" vertical="top" wrapText="true"/>
    </xf>
    <xf numFmtId="0" fontId="151" fillId="3" borderId="52" xfId="45336" applyFont="true" applyBorder="true" applyAlignment="true">
      <alignment horizontal="right" vertical="top" wrapText="true"/>
    </xf>
    <xf numFmtId="0" fontId="151" fillId="3" borderId="53" xfId="45337" applyFont="true" applyBorder="true" applyAlignment="true">
      <alignment horizontal="right" vertical="top" wrapText="true"/>
    </xf>
    <xf numFmtId="0" fontId="151" fillId="3" borderId="10" xfId="45326" applyFont="true" applyAlignment="true">
      <alignment horizontal="right" vertical="top" wrapText="true"/>
    </xf>
    <xf numFmtId="0" fontId="151" fillId="3" borderId="52" xfId="45327" applyFont="true" applyBorder="true" applyAlignment="true">
      <alignment horizontal="right" vertical="top" wrapText="true"/>
    </xf>
    <xf numFmtId="0" fontId="151" fillId="3" borderId="53" xfId="45328" applyFont="true" applyBorder="true" applyAlignment="true">
      <alignment horizontal="right" vertical="top" wrapText="true"/>
    </xf>
    <xf numFmtId="0" fontId="158" fillId="3" borderId="10" xfId="45290" applyFont="true" applyAlignment="true">
      <alignment horizontal="center" vertical="center" wrapText="true"/>
    </xf>
    <xf numFmtId="0" fontId="158" fillId="3" borderId="10" xfId="45291" applyFont="true" applyAlignment="true">
      <alignment horizontal="center" vertical="center" wrapText="true"/>
    </xf>
    <xf numFmtId="0" fontId="158" fillId="3" borderId="10" xfId="45292" applyFont="true" applyAlignment="true">
      <alignment horizontal="center" vertical="center" wrapText="true"/>
    </xf>
    <xf numFmtId="0" fontId="178" fillId="3" borderId="57" xfId="45293" applyFont="true" applyBorder="true" applyAlignment="true">
      <alignment horizontal="left" wrapText="true"/>
    </xf>
    <xf numFmtId="0" fontId="178" fillId="3" borderId="57" xfId="45294" applyFont="true" applyBorder="true" applyAlignment="true">
      <alignment horizontal="left" wrapText="true"/>
    </xf>
    <xf numFmtId="0" fontId="151" fillId="26" borderId="59" xfId="45299" applyFont="true" applyFill="true" applyBorder="true" applyAlignment="true">
      <alignment horizontal="left" vertical="top" wrapText="true"/>
    </xf>
    <xf numFmtId="0" fontId="151" fillId="26" borderId="60" xfId="45302" applyFont="true" applyFill="true" applyBorder="true" applyAlignment="true">
      <alignment horizontal="left" vertical="top" wrapText="true"/>
    </xf>
    <xf numFmtId="0" fontId="150" fillId="3" borderId="10" xfId="45305" applyFont="true" applyAlignment="true">
      <alignment horizontal="left" vertical="top" wrapText="true"/>
    </xf>
    <xf numFmtId="0" fontId="150" fillId="3" borderId="10" xfId="45306" applyFont="true" applyAlignment="true">
      <alignment horizontal="left" vertical="top" wrapText="true"/>
    </xf>
    <xf numFmtId="0" fontId="150" fillId="3" borderId="10" xfId="45307" applyFont="true" applyAlignment="true">
      <alignment horizontal="left" vertical="top" wrapText="true"/>
    </xf>
    <xf numFmtId="0" fontId="151" fillId="3" borderId="10" xfId="45278" applyFont="true" applyBorder="true" applyAlignment="true">
      <alignment horizontal="center" vertical="center" wrapText="true"/>
    </xf>
    <xf numFmtId="0" fontId="151" fillId="3" borderId="52" xfId="45277" applyFont="true" applyBorder="true" applyAlignment="true">
      <alignment horizontal="center" vertical="center" wrapText="true"/>
    </xf>
    <xf numFmtId="0" fontId="151" fillId="3" borderId="53" xfId="45278" applyFont="true" applyBorder="true" applyAlignment="true">
      <alignment horizontal="center" vertical="center" wrapText="true"/>
    </xf>
    <xf numFmtId="0" fontId="151" fillId="3" borderId="1" xfId="45278" applyFont="true" applyBorder="true" applyAlignment="true">
      <alignment horizontal="center" vertical="center" wrapText="true"/>
    </xf>
    <xf numFmtId="0" fontId="151" fillId="3" borderId="81" xfId="45277" applyFont="true" applyBorder="true" applyAlignment="true">
      <alignment horizontal="center" vertical="center" wrapText="true"/>
    </xf>
    <xf numFmtId="0" fontId="151" fillId="3" borderId="82" xfId="45278" applyFont="true" applyBorder="true" applyAlignment="true">
      <alignment horizontal="center" vertical="center" wrapText="true"/>
    </xf>
    <xf numFmtId="0" fontId="151" fillId="26" borderId="101" xfId="45284" applyFont="true" applyFill="true" applyBorder="true" applyAlignment="true">
      <alignment horizontal="left" vertical="center" wrapText="true"/>
    </xf>
    <xf numFmtId="0" fontId="151" fillId="26" borderId="99" xfId="45286" applyFont="true" applyFill="true" applyBorder="true" applyAlignment="true">
      <alignment horizontal="left" vertical="center" wrapText="true"/>
    </xf>
    <xf numFmtId="0" fontId="151" fillId="26" borderId="104" xfId="45288" applyFont="true" applyFill="true" applyBorder="true" applyAlignment="true">
      <alignment horizontal="left" vertical="center" wrapText="true"/>
    </xf>
    <xf numFmtId="0" fontId="151" fillId="26" borderId="101" xfId="45169" applyFont="true" applyFill="true" applyBorder="true" applyAlignment="true">
      <alignment horizontal="left" vertical="center" wrapText="true"/>
    </xf>
    <xf numFmtId="0" fontId="151" fillId="26" borderId="99" xfId="45172" applyFont="true" applyFill="true" applyBorder="true" applyAlignment="true">
      <alignment horizontal="left" vertical="center" wrapText="true"/>
    </xf>
    <xf numFmtId="0" fontId="151" fillId="26" borderId="104" xfId="45175" applyFont="true" applyFill="true" applyBorder="true" applyAlignment="true">
      <alignment horizontal="left" vertical="center" wrapText="true"/>
    </xf>
    <xf numFmtId="0" fontId="151" fillId="3" borderId="10" xfId="45182" applyFont="true" applyBorder="true" applyAlignment="true">
      <alignment horizontal="center" vertical="center" wrapText="true"/>
    </xf>
    <xf numFmtId="0" fontId="151" fillId="3" borderId="52" xfId="45181" applyFont="true" applyBorder="true" applyAlignment="true">
      <alignment horizontal="center" vertical="center" wrapText="true"/>
    </xf>
    <xf numFmtId="0" fontId="151" fillId="3" borderId="53" xfId="45182" applyFont="true" applyBorder="true" applyAlignment="true">
      <alignment horizontal="center" vertical="center" wrapText="true"/>
    </xf>
    <xf numFmtId="0" fontId="151" fillId="3" borderId="3" xfId="45182" applyFont="true" applyBorder="true" applyAlignment="true">
      <alignment horizontal="center" vertical="center" wrapText="true"/>
    </xf>
    <xf numFmtId="0" fontId="151" fillId="3" borderId="10" xfId="45246" applyFont="true" applyBorder="true" applyAlignment="true">
      <alignment horizontal="center" vertical="center" wrapText="true"/>
    </xf>
    <xf numFmtId="0" fontId="151" fillId="3" borderId="52" xfId="45245" applyFont="true" applyBorder="true" applyAlignment="true">
      <alignment horizontal="center" vertical="center" wrapText="true"/>
    </xf>
    <xf numFmtId="0" fontId="151" fillId="3" borderId="53" xfId="45246" applyFont="true" applyBorder="true" applyAlignment="true">
      <alignment horizontal="center" vertical="center" wrapText="true"/>
    </xf>
    <xf numFmtId="0" fontId="151" fillId="3" borderId="3" xfId="45246" applyFont="true" applyBorder="true" applyAlignment="true">
      <alignment horizontal="center" vertical="center" wrapText="true"/>
    </xf>
    <xf numFmtId="0" fontId="151" fillId="26" borderId="101" xfId="45252" applyFont="true" applyFill="true" applyBorder="true" applyAlignment="true">
      <alignment horizontal="left" vertical="center" wrapText="true"/>
    </xf>
    <xf numFmtId="0" fontId="151" fillId="26" borderId="99" xfId="45255" applyFont="true" applyFill="true" applyBorder="true" applyAlignment="true">
      <alignment horizontal="left" vertical="center" wrapText="true"/>
    </xf>
    <xf numFmtId="0" fontId="151" fillId="15" borderId="99" xfId="45255" applyFont="true" applyFill="true" applyBorder="true" applyAlignment="true">
      <alignment horizontal="left" vertical="center" wrapText="true"/>
    </xf>
    <xf numFmtId="0" fontId="151" fillId="15" borderId="99" xfId="45260" applyFont="true" applyFill="true" applyBorder="true" applyAlignment="true">
      <alignment horizontal="left" vertical="center" wrapText="true"/>
    </xf>
    <xf numFmtId="0" fontId="151" fillId="26" borderId="101" xfId="45233" applyFont="true" applyFill="true" applyBorder="true" applyAlignment="true">
      <alignment horizontal="left" vertical="center" wrapText="true"/>
    </xf>
    <xf numFmtId="0" fontId="151" fillId="26" borderId="99" xfId="45236" applyFont="true" applyFill="true" applyBorder="true" applyAlignment="true">
      <alignment horizontal="left" vertical="center" wrapText="true"/>
    </xf>
    <xf numFmtId="0" fontId="151" fillId="26" borderId="104" xfId="45239" applyFont="true" applyFill="true" applyBorder="true" applyAlignment="true">
      <alignment horizontal="left" vertical="center" wrapText="true"/>
    </xf>
    <xf numFmtId="0" fontId="151" fillId="3" borderId="3" xfId="45201" applyFont="true" applyBorder="true" applyAlignment="true">
      <alignment horizontal="center" vertical="center" wrapText="true"/>
    </xf>
    <xf numFmtId="0" fontId="151" fillId="3" borderId="52" xfId="45200" applyFont="true" applyBorder="true" applyAlignment="true">
      <alignment horizontal="center" vertical="center" wrapText="true"/>
    </xf>
    <xf numFmtId="0" fontId="151" fillId="3" borderId="53" xfId="45201" applyFont="true" applyBorder="true" applyAlignment="true">
      <alignment horizontal="center" vertical="center" wrapText="true"/>
    </xf>
    <xf numFmtId="0" fontId="151" fillId="26" borderId="101" xfId="45207" applyFont="true" applyFill="true" applyBorder="true" applyAlignment="true">
      <alignment horizontal="left" vertical="center" wrapText="true"/>
    </xf>
    <xf numFmtId="0" fontId="151" fillId="26" borderId="99" xfId="45212" applyFont="true" applyFill="true" applyBorder="true" applyAlignment="true">
      <alignment horizontal="left" vertical="center" wrapText="true"/>
    </xf>
    <xf numFmtId="0" fontId="151" fillId="3" borderId="10" xfId="45227" applyFont="true" applyBorder="true" applyAlignment="true">
      <alignment horizontal="center" vertical="center" wrapText="true"/>
    </xf>
    <xf numFmtId="0" fontId="151" fillId="3" borderId="52" xfId="45226" applyFont="true" applyBorder="true" applyAlignment="true">
      <alignment horizontal="center" vertical="center" wrapText="true"/>
    </xf>
    <xf numFmtId="0" fontId="151" fillId="3" borderId="53" xfId="45227" applyFont="true" applyBorder="true" applyAlignment="true">
      <alignment horizontal="center" vertical="center" wrapText="true"/>
    </xf>
    <xf numFmtId="0" fontId="151" fillId="3" borderId="1" xfId="45227" applyFont="true" applyBorder="true" applyAlignment="true">
      <alignment horizontal="center" vertical="center" wrapText="true"/>
    </xf>
    <xf numFmtId="0" fontId="151" fillId="3" borderId="81" xfId="45226" applyFont="true" applyBorder="true" applyAlignment="true">
      <alignment horizontal="center" vertical="center" wrapText="true"/>
    </xf>
    <xf numFmtId="0" fontId="151" fillId="3" borderId="82" xfId="45227" applyFont="true" applyBorder="true" applyAlignment="true">
      <alignment horizontal="center" vertical="center" wrapText="true"/>
    </xf>
    <xf numFmtId="0" fontId="151" fillId="3" borderId="10" xfId="45163" applyFont="true" applyBorder="true" applyAlignment="true">
      <alignment horizontal="center" vertical="center" wrapText="true"/>
    </xf>
    <xf numFmtId="0" fontId="151" fillId="3" borderId="52" xfId="45162" applyFont="true" applyBorder="true" applyAlignment="true">
      <alignment horizontal="center" vertical="center" wrapText="true"/>
    </xf>
    <xf numFmtId="0" fontId="151" fillId="3" borderId="53" xfId="45163" applyFont="true" applyBorder="true" applyAlignment="true">
      <alignment horizontal="center" vertical="center" wrapText="true"/>
    </xf>
    <xf numFmtId="0" fontId="151" fillId="26" borderId="99" xfId="45191" applyFont="true" applyFill="true" applyBorder="true" applyAlignment="true">
      <alignment horizontal="left" vertical="center" wrapText="true"/>
    </xf>
    <xf numFmtId="0" fontId="151" fillId="3" borderId="10" xfId="45201" applyFont="true" applyBorder="true" applyAlignment="true">
      <alignment horizontal="center" vertical="center" wrapText="true"/>
    </xf>
    <xf numFmtId="0" fontId="151" fillId="26" borderId="101" xfId="45191" applyFont="true" applyFill="true" applyBorder="true" applyAlignment="true">
      <alignment horizontal="left" vertical="center" wrapText="true"/>
    </xf>
    <xf numFmtId="0" fontId="151" fillId="3" borderId="1" xfId="45163" applyFont="true" applyBorder="true" applyAlignment="true">
      <alignment horizontal="center" vertical="center" wrapText="true"/>
    </xf>
    <xf numFmtId="0" fontId="151" fillId="3" borderId="81" xfId="45162" applyFont="true" applyBorder="true" applyAlignment="true">
      <alignment horizontal="center" vertical="center" wrapText="true"/>
    </xf>
    <xf numFmtId="0" fontId="151" fillId="3" borderId="82" xfId="45163" applyFont="true" applyBorder="true" applyAlignment="true">
      <alignment horizontal="center" vertical="center" wrapText="true"/>
    </xf>
    <xf numFmtId="0" fontId="151" fillId="26" borderId="58" xfId="45252" applyFont="true" applyFill="true" applyBorder="true" applyAlignment="true">
      <alignment horizontal="left" vertical="center" wrapText="true"/>
    </xf>
    <xf numFmtId="0" fontId="151" fillId="26" borderId="59" xfId="45255" applyFont="true" applyFill="true" applyBorder="true" applyAlignment="true">
      <alignment horizontal="left" vertical="center" wrapText="true"/>
    </xf>
    <xf numFmtId="0" fontId="151" fillId="26" borderId="60" xfId="45260" applyFont="true" applyFill="true" applyBorder="true" applyAlignment="true">
      <alignment horizontal="left" vertical="center" wrapText="true"/>
    </xf>
    <xf numFmtId="0" fontId="151" fillId="3" borderId="10" xfId="45647" applyFont="true" applyAlignment="true">
      <alignment horizontal="right" vertical="top" wrapText="true"/>
    </xf>
    <xf numFmtId="0" fontId="151" fillId="3" borderId="10" xfId="45649" applyFont="true" applyAlignment="true">
      <alignment horizontal="right" vertical="top" wrapText="true"/>
    </xf>
    <xf numFmtId="0" fontId="151" fillId="26" borderId="10" xfId="45636" applyFont="true" applyFill="true" applyAlignment="true">
      <alignment horizontal="right" vertical="top" wrapText="true"/>
    </xf>
    <xf numFmtId="0" fontId="151" fillId="26" borderId="10" xfId="45640" applyFont="true" applyFill="true" applyAlignment="true">
      <alignment horizontal="right" vertical="top" wrapText="true"/>
    </xf>
    <xf numFmtId="0" fontId="179" fillId="3" borderId="10" xfId="45580" applyFont="true" applyAlignment="true">
      <alignment horizontal="right" vertical="top" wrapText="true"/>
    </xf>
    <xf numFmtId="0" fontId="179" fillId="3" borderId="10" xfId="45581" applyFont="true" applyAlignment="true">
      <alignment horizontal="right" vertical="top" wrapText="true"/>
    </xf>
    <xf numFmtId="0" fontId="151" fillId="26" borderId="10" xfId="45602" applyFont="true" applyFill="true" applyAlignment="true">
      <alignment horizontal="right" vertical="top" wrapText="true"/>
    </xf>
    <xf numFmtId="0" fontId="151" fillId="26" borderId="10" xfId="45604" applyFont="true" applyFill="true" applyAlignment="true">
      <alignment horizontal="right" vertical="top" wrapText="true"/>
    </xf>
    <xf numFmtId="0" fontId="151" fillId="3" borderId="10" xfId="45644" applyFont="true" applyAlignment="true">
      <alignment horizontal="right" vertical="top" wrapText="true"/>
    </xf>
    <xf numFmtId="0" fontId="151" fillId="26" borderId="10" xfId="45596" applyFont="true" applyFill="true" applyAlignment="true">
      <alignment horizontal="right" vertical="top" wrapText="true"/>
    </xf>
    <xf numFmtId="0" fontId="151" fillId="26" borderId="10" xfId="45598" applyFont="true" applyFill="true" applyAlignment="true">
      <alignment horizontal="right" vertical="top" wrapText="true"/>
    </xf>
    <xf numFmtId="0" fontId="151" fillId="26" borderId="10" xfId="45618" applyFont="true" applyFill="true" applyAlignment="true">
      <alignment horizontal="right" vertical="top" wrapText="true"/>
    </xf>
    <xf numFmtId="0" fontId="179" fillId="3" borderId="10" xfId="45579" applyFont="true" applyAlignment="true">
      <alignment horizontal="right" vertical="top" wrapText="true"/>
    </xf>
    <xf numFmtId="0" fontId="151" fillId="26" borderId="10" xfId="45600" applyFont="true" applyFill="true" applyAlignment="true">
      <alignment horizontal="right" vertical="top" wrapText="true"/>
    </xf>
    <xf numFmtId="0" fontId="151" fillId="26" borderId="10" xfId="45594" applyFont="true" applyFill="true" applyAlignment="true">
      <alignment horizontal="right" vertical="top" wrapText="true"/>
    </xf>
    <xf numFmtId="0" fontId="151" fillId="26" borderId="10" xfId="45590" applyFont="true" applyFill="true" applyAlignment="true">
      <alignment horizontal="right" vertical="top" wrapText="true"/>
    </xf>
    <xf numFmtId="0" fontId="151" fillId="26" borderId="10" xfId="45592" applyFont="true" applyFill="true" applyAlignment="true">
      <alignment horizontal="right" vertical="top" wrapText="true"/>
    </xf>
    <xf numFmtId="0" fontId="151" fillId="26" borderId="10" xfId="45588" applyFont="true" applyFill="true" applyAlignment="true">
      <alignment horizontal="right" vertical="top" wrapText="true"/>
    </xf>
    <xf numFmtId="0" fontId="151" fillId="3" borderId="10" xfId="45622" applyFont="true" applyAlignment="true">
      <alignment horizontal="right" vertical="top" wrapText="true"/>
    </xf>
    <xf numFmtId="0" fontId="151" fillId="3" borderId="10" xfId="45623" applyFont="true" applyAlignment="true">
      <alignment horizontal="right" vertical="top" wrapText="true"/>
    </xf>
    <xf numFmtId="0" fontId="151" fillId="3" borderId="52" xfId="45624" applyFont="true" applyBorder="true" applyAlignment="true">
      <alignment horizontal="right" vertical="top" wrapText="true"/>
    </xf>
    <xf numFmtId="0" fontId="151" fillId="3" borderId="53" xfId="45625" applyFont="true" applyBorder="true" applyAlignment="true">
      <alignment horizontal="right" vertical="top" wrapText="true"/>
    </xf>
    <xf numFmtId="0" fontId="151" fillId="3" borderId="10" xfId="45626" applyFont="true" applyAlignment="true">
      <alignment horizontal="right" vertical="top" wrapText="true"/>
    </xf>
    <xf numFmtId="0" fontId="151" fillId="3" borderId="10" xfId="45627" applyFont="true" applyAlignment="true">
      <alignment horizontal="right" vertical="top" wrapText="true"/>
    </xf>
    <xf numFmtId="0" fontId="151" fillId="3" borderId="52" xfId="45628" applyFont="true" applyBorder="true" applyAlignment="true">
      <alignment horizontal="right" vertical="top" wrapText="true"/>
    </xf>
    <xf numFmtId="0" fontId="151" fillId="3" borderId="53" xfId="45629" applyFont="true" applyBorder="true" applyAlignment="true">
      <alignment horizontal="right" vertical="top" wrapText="true"/>
    </xf>
    <xf numFmtId="0" fontId="151" fillId="3" borderId="10" xfId="45611" applyFont="true" applyAlignment="true">
      <alignment horizontal="right" vertical="top" wrapText="true"/>
    </xf>
    <xf numFmtId="0" fontId="151" fillId="3" borderId="10" xfId="45612" applyFont="true" applyAlignment="true">
      <alignment horizontal="right" vertical="top" wrapText="true"/>
    </xf>
    <xf numFmtId="0" fontId="151" fillId="3" borderId="52" xfId="45613" applyFont="true" applyBorder="true" applyAlignment="true">
      <alignment horizontal="right" vertical="top" wrapText="true"/>
    </xf>
    <xf numFmtId="0" fontId="151" fillId="3" borderId="53" xfId="45614" applyFont="true" applyBorder="true" applyAlignment="true">
      <alignment horizontal="right" vertical="top" wrapText="true"/>
    </xf>
    <xf numFmtId="0" fontId="150" fillId="3" borderId="10" xfId="45576" applyFont="true" applyAlignment="true">
      <alignment horizontal="left" vertical="top" wrapText="true"/>
    </xf>
    <xf numFmtId="0" fontId="150" fillId="3" borderId="10" xfId="45577" applyFont="true" applyAlignment="true">
      <alignment horizontal="left" vertical="top" wrapText="true"/>
    </xf>
    <xf numFmtId="0" fontId="150" fillId="3" borderId="10" xfId="45578" applyFont="true" applyAlignment="true">
      <alignment horizontal="left" vertical="top" wrapText="true"/>
    </xf>
    <xf numFmtId="0" fontId="151" fillId="26" borderId="101" xfId="45530" applyFont="true" applyFill="true" applyBorder="true" applyAlignment="true">
      <alignment horizontal="left" vertical="center" wrapText="true"/>
    </xf>
    <xf numFmtId="0" fontId="151" fillId="26" borderId="99" xfId="45536" applyFont="true" applyFill="true" applyBorder="true" applyAlignment="true">
      <alignment horizontal="left" vertical="center" wrapText="true"/>
    </xf>
    <xf numFmtId="0" fontId="151" fillId="26" borderId="104" xfId="45536" applyFont="true" applyFill="true" applyBorder="true" applyAlignment="true">
      <alignment horizontal="left" vertical="center" wrapText="true"/>
    </xf>
    <xf numFmtId="0" fontId="151" fillId="26" borderId="101" xfId="45536" applyFont="true" applyFill="true" applyBorder="true" applyAlignment="true">
      <alignment horizontal="left" vertical="center" wrapText="true"/>
    </xf>
    <xf numFmtId="0" fontId="151" fillId="26" borderId="99" xfId="45542" applyFont="true" applyFill="true" applyBorder="true" applyAlignment="true">
      <alignment horizontal="left" vertical="center" wrapText="true"/>
    </xf>
    <xf numFmtId="0" fontId="179" fillId="3" borderId="10" xfId="45579" applyFont="true" applyAlignment="true">
      <alignment horizontal="center" vertical="center" wrapText="true"/>
    </xf>
    <xf numFmtId="0" fontId="179" fillId="3" borderId="10" xfId="45580" applyFont="true" applyAlignment="true">
      <alignment horizontal="center" vertical="center" wrapText="true"/>
    </xf>
    <xf numFmtId="0" fontId="179" fillId="3" borderId="10" xfId="45581" applyFont="true" applyAlignment="true">
      <alignment horizontal="center" vertical="center" wrapText="true"/>
    </xf>
    <xf numFmtId="0" fontId="151" fillId="26" borderId="101" xfId="45493" applyFont="true" applyFill="true" applyBorder="true" applyAlignment="true">
      <alignment horizontal="left" vertical="center" wrapText="true"/>
    </xf>
    <xf numFmtId="0" fontId="151" fillId="26" borderId="99" xfId="45493" applyFont="true" applyFill="true" applyBorder="true" applyAlignment="true">
      <alignment horizontal="left" vertical="center" wrapText="true"/>
    </xf>
    <xf numFmtId="0" fontId="151" fillId="26" borderId="104" xfId="45493" applyFont="true" applyFill="true" applyBorder="true" applyAlignment="true">
      <alignment horizontal="left" vertical="center" wrapText="true"/>
    </xf>
    <xf numFmtId="0" fontId="151" fillId="3" borderId="10" xfId="45479" applyFont="true" applyBorder="true" applyAlignment="true">
      <alignment horizontal="center" vertical="center" wrapText="true"/>
    </xf>
    <xf numFmtId="0" fontId="151" fillId="3" borderId="52" xfId="45478" applyFont="true" applyBorder="true" applyAlignment="true">
      <alignment horizontal="center" vertical="center" wrapText="true"/>
    </xf>
    <xf numFmtId="0" fontId="151" fillId="3" borderId="53" xfId="45479" applyFont="true" applyBorder="true" applyAlignment="true">
      <alignment horizontal="center" vertical="center" wrapText="true"/>
    </xf>
    <xf numFmtId="0" fontId="151" fillId="3" borderId="10" xfId="45522" applyFont="true" applyBorder="true" applyAlignment="true">
      <alignment horizontal="center" vertical="center" wrapText="true"/>
    </xf>
    <xf numFmtId="0" fontId="151" fillId="3" borderId="52" xfId="45521" applyFont="true" applyBorder="true" applyAlignment="true">
      <alignment horizontal="center" vertical="center" wrapText="true"/>
    </xf>
    <xf numFmtId="0" fontId="151" fillId="3" borderId="53" xfId="45522" applyFont="true" applyBorder="true" applyAlignment="true">
      <alignment horizontal="center" vertical="center" wrapText="true"/>
    </xf>
    <xf numFmtId="0" fontId="151" fillId="3" borderId="1" xfId="45522" applyFont="true" applyBorder="true" applyAlignment="true">
      <alignment horizontal="center" vertical="center" wrapText="true"/>
    </xf>
    <xf numFmtId="0" fontId="151" fillId="3" borderId="81" xfId="45521" applyFont="true" applyBorder="true" applyAlignment="true">
      <alignment horizontal="center" vertical="center" wrapText="true"/>
    </xf>
    <xf numFmtId="0" fontId="151" fillId="3" borderId="82" xfId="45522" applyFont="true" applyBorder="true" applyAlignment="true">
      <alignment horizontal="center" vertical="center" wrapText="true"/>
    </xf>
    <xf numFmtId="0" fontId="179" fillId="3" borderId="10" xfId="45560" applyFont="true" applyAlignment="true">
      <alignment horizontal="center" vertical="center" wrapText="true"/>
    </xf>
    <xf numFmtId="0" fontId="179" fillId="3" borderId="10" xfId="45561" applyFont="true" applyAlignment="true">
      <alignment horizontal="center" vertical="center" wrapText="true"/>
    </xf>
    <xf numFmtId="0" fontId="179" fillId="3" borderId="10" xfId="45562" applyFont="true" applyAlignment="true">
      <alignment horizontal="center" vertical="center" wrapText="true"/>
    </xf>
    <xf numFmtId="0" fontId="178" fillId="3" borderId="57" xfId="45563" applyFont="true" applyBorder="true" applyAlignment="true">
      <alignment horizontal="left" wrapText="true"/>
    </xf>
    <xf numFmtId="0" fontId="178" fillId="3" borderId="57" xfId="45564" applyFont="true" applyBorder="true" applyAlignment="true">
      <alignment horizontal="left" wrapText="true"/>
    </xf>
    <xf numFmtId="0" fontId="151" fillId="3" borderId="10" xfId="45449" applyFont="true" applyBorder="true" applyAlignment="true">
      <alignment horizontal="center" vertical="center" wrapText="true"/>
    </xf>
    <xf numFmtId="0" fontId="151" fillId="3" borderId="52" xfId="45448" applyFont="true" applyBorder="true" applyAlignment="true">
      <alignment horizontal="center" vertical="center" wrapText="true"/>
    </xf>
    <xf numFmtId="0" fontId="151" fillId="3" borderId="53" xfId="45449" applyFont="true" applyBorder="true" applyAlignment="true">
      <alignment horizontal="center" vertical="center" wrapText="true"/>
    </xf>
    <xf numFmtId="0" fontId="151" fillId="26" borderId="101" xfId="45427" applyFont="true" applyFill="true" applyBorder="true" applyAlignment="true">
      <alignment horizontal="left" vertical="center" wrapText="true"/>
    </xf>
    <xf numFmtId="0" fontId="151" fillId="26" borderId="99" xfId="45433" applyFont="true" applyFill="true" applyBorder="true" applyAlignment="true">
      <alignment horizontal="left" vertical="center" wrapText="true"/>
    </xf>
    <xf numFmtId="0" fontId="151" fillId="3" borderId="3" xfId="45479" applyFont="true" applyBorder="true" applyAlignment="true">
      <alignment horizontal="center" vertical="center" wrapText="true"/>
    </xf>
    <xf numFmtId="0" fontId="151" fillId="26" borderId="101" xfId="45487" applyFont="true" applyFill="true" applyBorder="true" applyAlignment="true">
      <alignment horizontal="left" vertical="center" wrapText="true"/>
    </xf>
    <xf numFmtId="0" fontId="151" fillId="3" borderId="1" xfId="45449" applyFont="true" applyBorder="true" applyAlignment="true">
      <alignment horizontal="center" vertical="center" wrapText="true"/>
    </xf>
    <xf numFmtId="0" fontId="151" fillId="3" borderId="81" xfId="45448" applyFont="true" applyBorder="true" applyAlignment="true">
      <alignment horizontal="center" vertical="center" wrapText="true"/>
    </xf>
    <xf numFmtId="0" fontId="151" fillId="3" borderId="82" xfId="45449" applyFont="true" applyBorder="true" applyAlignment="true">
      <alignment horizontal="center" vertical="center" wrapText="true"/>
    </xf>
    <xf numFmtId="0" fontId="151" fillId="26" borderId="101" xfId="45457" applyFont="true" applyFill="true" applyBorder="true" applyAlignment="true">
      <alignment horizontal="left" vertical="center" wrapText="true"/>
    </xf>
    <xf numFmtId="0" fontId="151" fillId="26" borderId="99" xfId="45463" applyFont="true" applyFill="true" applyBorder="true" applyAlignment="true">
      <alignment horizontal="left" vertical="center" wrapText="true"/>
    </xf>
    <xf numFmtId="0" fontId="151" fillId="26" borderId="104" xfId="45469" applyFont="true" applyFill="true" applyBorder="true" applyAlignment="true">
      <alignment horizontal="left" vertical="center" wrapText="true"/>
    </xf>
    <xf numFmtId="0" fontId="151" fillId="3" borderId="10" xfId="45419" applyFont="true" applyBorder="true" applyAlignment="true">
      <alignment horizontal="center" vertical="center" wrapText="true"/>
    </xf>
    <xf numFmtId="0" fontId="151" fillId="3" borderId="52" xfId="45418" applyFont="true" applyBorder="true" applyAlignment="true">
      <alignment horizontal="center" vertical="center" wrapText="true"/>
    </xf>
    <xf numFmtId="0" fontId="151" fillId="3" borderId="53" xfId="45419" applyFont="true" applyBorder="true" applyAlignment="true">
      <alignment horizontal="center" vertical="center" wrapText="true"/>
    </xf>
    <xf numFmtId="0" fontId="151" fillId="3" borderId="3" xfId="45419" applyFont="true" applyBorder="true" applyAlignment="true">
      <alignment horizontal="center" vertical="center" wrapText="true"/>
    </xf>
    <xf numFmtId="0" fontId="151" fillId="26" borderId="101" xfId="45407" applyFont="true" applyFill="true" applyBorder="true" applyAlignment="true">
      <alignment horizontal="left" vertical="center" wrapText="true"/>
    </xf>
    <xf numFmtId="0" fontId="151" fillId="26" borderId="99" xfId="45407" applyFont="true" applyFill="true" applyBorder="true" applyAlignment="true">
      <alignment horizontal="left" vertical="center" wrapText="true"/>
    </xf>
    <xf numFmtId="0" fontId="151" fillId="3" borderId="10" xfId="45363" applyFont="true" applyBorder="true" applyAlignment="true">
      <alignment horizontal="center" vertical="center" wrapText="true"/>
    </xf>
    <xf numFmtId="0" fontId="151" fillId="3" borderId="52" xfId="45362" applyFont="true" applyBorder="true" applyAlignment="true">
      <alignment horizontal="center" vertical="center" wrapText="true"/>
    </xf>
    <xf numFmtId="0" fontId="151" fillId="3" borderId="53" xfId="45363" applyFont="true" applyBorder="true" applyAlignment="true">
      <alignment horizontal="center" vertical="center" wrapText="true"/>
    </xf>
    <xf numFmtId="0" fontId="151" fillId="3" borderId="10" xfId="45393" applyFont="true" applyBorder="true" applyAlignment="true">
      <alignment horizontal="center" vertical="center" wrapText="true"/>
    </xf>
    <xf numFmtId="0" fontId="151" fillId="3" borderId="52" xfId="45392" applyFont="true" applyBorder="true" applyAlignment="true">
      <alignment horizontal="center" vertical="center" wrapText="true"/>
    </xf>
    <xf numFmtId="0" fontId="151" fillId="3" borderId="53" xfId="45393" applyFont="true" applyBorder="true" applyAlignment="true">
      <alignment horizontal="center" vertical="center" wrapText="true"/>
    </xf>
    <xf numFmtId="0" fontId="151" fillId="3" borderId="3" xfId="45393" applyFont="true" applyBorder="true" applyAlignment="true">
      <alignment horizontal="center" vertical="center" wrapText="true"/>
    </xf>
    <xf numFmtId="0" fontId="151" fillId="3" borderId="1" xfId="45363" applyFont="true" applyBorder="true" applyAlignment="true">
      <alignment horizontal="center" vertical="center" wrapText="true"/>
    </xf>
    <xf numFmtId="0" fontId="151" fillId="3" borderId="81" xfId="45362" applyFont="true" applyBorder="true" applyAlignment="true">
      <alignment horizontal="center" vertical="center" wrapText="true"/>
    </xf>
    <xf numFmtId="0" fontId="151" fillId="3" borderId="82" xfId="45363" applyFont="true" applyBorder="true" applyAlignment="true">
      <alignment horizontal="center" vertical="center" wrapText="true"/>
    </xf>
    <xf numFmtId="0" fontId="151" fillId="26" borderId="101" xfId="45371" applyFont="true" applyFill="true" applyBorder="true" applyAlignment="true">
      <alignment horizontal="left" vertical="center" wrapText="true"/>
    </xf>
    <xf numFmtId="0" fontId="151" fillId="26" borderId="99" xfId="45377" applyFont="true" applyFill="true" applyBorder="true" applyAlignment="true">
      <alignment horizontal="left" vertical="center" wrapText="true"/>
    </xf>
    <xf numFmtId="0" fontId="151" fillId="26" borderId="104" xfId="45383"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5493" applyFont="true" applyFill="true" applyBorder="true" applyAlignment="true">
      <alignment horizontal="left" vertical="center" wrapText="true"/>
    </xf>
    <xf numFmtId="0" fontId="151" fillId="26" borderId="60" xfId="45499" applyFont="true" applyFill="true" applyBorder="true" applyAlignment="true">
      <alignment horizontal="left" vertical="center" wrapText="true"/>
    </xf>
    <xf numFmtId="0" fontId="151" fillId="26" borderId="59" xfId="45536" applyFont="true" applyFill="true" applyBorder="true" applyAlignment="true">
      <alignment horizontal="left" vertical="center" wrapText="true"/>
    </xf>
    <xf numFmtId="0" fontId="151" fillId="26" borderId="60" xfId="45542" applyFont="true" applyFill="true" applyBorder="true" applyAlignment="true">
      <alignment horizontal="left" vertical="center" wrapText="true"/>
    </xf>
  </cellXfs>
  <cellStyles count="4565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07898679" xfId="45579" xr:uid="{5306C9C5-8ADF-484F-BD30-B5F78B498F54}"/>
    <cellStyle name="style1492107898788" xfId="45611" xr:uid="{5CBE1947-E3B7-4741-ABCE-5EC9F5D6EFE5}"/>
    <cellStyle name="style1492107898992" xfId="45582" xr:uid="{3CBB5D9C-C186-431C-A4BA-7BE5E2D05D00}"/>
    <cellStyle name="style1492107899195" xfId="45585" xr:uid="{C1A296EB-30B5-4AF0-8C4B-B14C3211572E}"/>
    <cellStyle name="style1492107899273" xfId="45588" xr:uid="{E0292E98-294D-418F-8AF8-080567A38CAB}"/>
    <cellStyle name="style1492107899382" xfId="45594" xr:uid="{16312B29-CAE3-4E7F-9E22-FE59591A254D}"/>
    <cellStyle name="style1492107899507" xfId="45600" xr:uid="{077D1702-7D5B-4380-803A-924C84BC612D}"/>
    <cellStyle name="style1492107899601" xfId="45589" xr:uid="{8D67215C-0DAC-4657-BF9D-CD7B9AFA1191}"/>
    <cellStyle name="style1492107899679" xfId="45595" xr:uid="{4686C501-5CDB-4632-A64C-160BAFF916B9}"/>
    <cellStyle name="style1492107899757" xfId="45601" xr:uid="{9D72EBB0-7C11-466F-8787-0C71A2CEE3A5}"/>
    <cellStyle name="style1492107899835" xfId="45644" xr:uid="{28098049-C9BD-42A3-9243-E03D344B67B0}"/>
    <cellStyle name="style1492107899945" xfId="45606" xr:uid="{EAE9454D-DF5D-4B6B-95F5-F10CC5787BED}"/>
    <cellStyle name="style1492107900273" xfId="45613" xr:uid="{46B87FFF-96F6-40C8-8852-8284E89302C5}"/>
    <cellStyle name="style1492107900382" xfId="45614" xr:uid="{CE2B71E1-7ECF-4045-B9A9-8D49A0A0FBA5}"/>
    <cellStyle name="style1492107900476" xfId="45612" xr:uid="{C72A4872-645F-4EEF-971E-43B129FC3228}"/>
    <cellStyle name="style1492107900586" xfId="45615" xr:uid="{178C9673-F830-4F5E-9873-CF7FD9028FF1}"/>
    <cellStyle name="style1492107900695" xfId="45616" xr:uid="{569F116D-E3FB-449E-8DEE-E3A699643A19}"/>
    <cellStyle name="style1492107900789" xfId="45617" xr:uid="{03AB70F3-7687-48CB-A139-5B79152E7A1C}"/>
    <cellStyle name="style1492107900992" xfId="45618" xr:uid="{D6A058D6-E415-4905-8DBC-23F5CD76A939}"/>
    <cellStyle name="style1492107901070" xfId="45619" xr:uid="{AB206A9C-AEF1-4F6A-A565-D17B3AED38DE}"/>
    <cellStyle name="style1492107901179" xfId="45620" xr:uid="{034D5A7C-A0BD-43A4-8971-6A3BEF50A8CA}"/>
    <cellStyle name="style1492107901289" xfId="45621" xr:uid="{BE9B86FB-E5E6-42ED-8884-1411F2716F41}"/>
    <cellStyle name="style1492107901445" xfId="45645" xr:uid="{2ECC6EDA-EF0D-47D1-BDBA-B1A0722FEC78}"/>
    <cellStyle name="style1492107901523" xfId="45646" xr:uid="{2440D8A0-50AA-45FD-89AE-0139F7548920}"/>
    <cellStyle name="style1492107938516" xfId="45580" xr:uid="{B6A8DA8B-F733-4A9B-A009-0217E694A08D}"/>
    <cellStyle name="style1492107938594" xfId="45622" xr:uid="{C4C3B17D-896A-46C9-9BAC-64605EE04E48}"/>
    <cellStyle name="style1492107938782" xfId="45583" xr:uid="{1D7ACD2F-FE5F-4E26-9CAE-9D8A7E6CA12D}"/>
    <cellStyle name="style1492107938954" xfId="45586" xr:uid="{6E82B448-1625-45B2-8CAB-13EBBAD97C0C}"/>
    <cellStyle name="style1492107939032" xfId="45590" xr:uid="{C7F4B3D7-CA4B-4D5D-AB3A-5E7AB910F514}"/>
    <cellStyle name="style1492107939126" xfId="45596" xr:uid="{5970AF2C-56BF-4396-B536-15496B8CD7EF}"/>
    <cellStyle name="style1492107939235" xfId="45602" xr:uid="{5705506D-785C-4500-945A-2E5D1ACBF78E}"/>
    <cellStyle name="style1492107939329" xfId="45591" xr:uid="{24E24257-879C-4AB0-9B60-B481FA1C77DD}"/>
    <cellStyle name="style1492107939391" xfId="45597" xr:uid="{2EAD81AF-0D07-4233-A857-097370AA2028}"/>
    <cellStyle name="style1492107939485" xfId="45603" xr:uid="{76817908-6DBE-41ED-A571-F4B0F8601FAB}"/>
    <cellStyle name="style1492107939563" xfId="45647" xr:uid="{A73405B5-7380-47C2-A681-A9F5F1E45B2D}"/>
    <cellStyle name="style1492107939641" xfId="45607" xr:uid="{5D39226B-E0B9-489C-9492-72E35D280189}"/>
    <cellStyle name="style1492107939751" xfId="45610" xr:uid="{201BC60F-A680-4188-8015-717B404D8962}"/>
    <cellStyle name="style1492107940001" xfId="45624" xr:uid="{6171BFF7-DF6C-4AE4-A4E2-39432EE3AD91}"/>
    <cellStyle name="style1492107940095" xfId="45625" xr:uid="{AB167E3B-D9A1-4043-9A33-FF7391455969}"/>
    <cellStyle name="style1492107940188" xfId="45623" xr:uid="{DC0B8C6E-F5D4-4BF4-A82A-14297011B5F9}"/>
    <cellStyle name="style1492107940266" xfId="45630" xr:uid="{D2BC1430-EAF8-4D1C-AE58-E21445C71546}"/>
    <cellStyle name="style1492107940360" xfId="45631" xr:uid="{3C8268BD-BF57-4B9B-8A8B-80D532D7489B}"/>
    <cellStyle name="style1492107940454" xfId="45632" xr:uid="{266EC54B-DF63-4F11-ADFD-853CFC579984}"/>
    <cellStyle name="style1492107940626" xfId="45636" xr:uid="{98D0299A-BE4F-4B52-B77B-B0E0FA168ADC}"/>
    <cellStyle name="style1492107940704" xfId="45637" xr:uid="{41C2AFF6-55F5-41A4-AF14-D3D036534474}"/>
    <cellStyle name="style1492107940798" xfId="45638" xr:uid="{BF0C7BD0-9C18-4D39-B3BD-AFFE78E72360}"/>
    <cellStyle name="style1492107940876" xfId="45639" xr:uid="{D6A97B9D-B8B2-408B-97A3-0267C19861D4}"/>
    <cellStyle name="style1492107941001" xfId="45648" xr:uid="{87C2E848-310E-4A7F-8594-0000470BAA53}"/>
    <cellStyle name="style1492107941079" xfId="45651" xr:uid="{A2C1732D-5609-40EC-BCE0-081BF9BD748F}"/>
    <cellStyle name="style1492107977897" xfId="45581" xr:uid="{9F473D0E-7F08-424C-95C9-EC7C900DDF97}"/>
    <cellStyle name="style1492107977991" xfId="45626" xr:uid="{95AD7F15-17AE-45B0-BC3D-B1FF064C8DC2}"/>
    <cellStyle name="style1492107978163" xfId="45584" xr:uid="{DFAFF111-C581-4E27-86FB-BF59F329A437}"/>
    <cellStyle name="style1492107978350" xfId="45587" xr:uid="{B95EBDF9-1D2F-4A0A-A420-583872CF35B8}"/>
    <cellStyle name="style1492107978429" xfId="45592" xr:uid="{5FA366E3-1254-44AD-B636-CE1D89F37B50}"/>
    <cellStyle name="style1492107978538" xfId="45598" xr:uid="{C1B90C5B-7D9F-4F93-ABA6-0F2BA2893467}"/>
    <cellStyle name="style1492107978647" xfId="45604" xr:uid="{3B624AB9-BEDB-4EB5-BB15-6B88630C2CFF}"/>
    <cellStyle name="style1492107978741" xfId="45593" xr:uid="{EE9E821D-A653-49FC-9A70-6F974AA5DB94}"/>
    <cellStyle name="style1492107978804" xfId="45599" xr:uid="{0B6B8D2A-B00A-44DD-8710-FA42A02A0907}"/>
    <cellStyle name="style1492107978897" xfId="45605" xr:uid="{FCBE3A0C-147D-481A-9D89-1691039678D3}"/>
    <cellStyle name="style1492107978975" xfId="45649" xr:uid="{F2488037-710C-45EB-8915-AFF5D166EF72}"/>
    <cellStyle name="style1492107979069" xfId="45608" xr:uid="{5FB4E8E2-D9DD-4BD6-87B2-1D9DC12B4983}"/>
    <cellStyle name="style1492107979163" xfId="45609" xr:uid="{8E41D8D1-FCEA-4CD2-B0D4-D2F08846EA62}"/>
    <cellStyle name="style1492107979429" xfId="45628" xr:uid="{F779A014-D75F-45D2-87B0-04E07D121C4F}"/>
    <cellStyle name="style1492107979523" xfId="45629" xr:uid="{0F0B4075-71FD-4C84-B0BB-90EA15119514}"/>
    <cellStyle name="style1492107979601" xfId="45627" xr:uid="{4EB88DDF-4FD6-44B6-9C6B-5D2D996D0947}"/>
    <cellStyle name="style1492107979695" xfId="45633" xr:uid="{FB7B2CF4-3136-4125-A0B9-0A93C884B9DF}"/>
    <cellStyle name="style1492107979788" xfId="45634" xr:uid="{92FDDBF4-988E-408A-8E3C-CB851A97271D}"/>
    <cellStyle name="style1492107979867" xfId="45635" xr:uid="{115A4A52-70F0-469A-BB78-4B56B23B3CE0}"/>
    <cellStyle name="style1492107980054" xfId="45640" xr:uid="{722B9C85-6B72-4995-BA7E-3884166BD9C0}"/>
    <cellStyle name="style1492107980132" xfId="45641" xr:uid="{D5B365E3-7710-4B72-B6A7-06FFA13D8617}"/>
    <cellStyle name="style1492107980210" xfId="45642" xr:uid="{433F0044-7CE5-4316-A806-92537F7F1DB9}"/>
    <cellStyle name="style1492107980304" xfId="45643" xr:uid="{499BCD3F-9B73-40DE-AC19-E4A95BFAA9AB}"/>
    <cellStyle name="style1492107980429" xfId="45650" xr:uid="{83BD320B-0315-4F50-BC3E-F8D34FFAA8BC}"/>
    <cellStyle name="style1492107980507" xfId="45652" xr:uid="{52AE359B-0F48-4E11-A705-E055A2058838}"/>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363169324" xfId="45359" xr:uid="{13A2CD4B-5141-41B5-8EF3-50C28CE32CB7}"/>
    <cellStyle name="style1525363169439" xfId="45360" xr:uid="{0838F4F7-8BF3-41E6-B4C2-857B9906221F}"/>
    <cellStyle name="style1525363169545" xfId="45365" xr:uid="{FC1417B7-B7FB-41D0-B047-475C5D97E8F8}"/>
    <cellStyle name="style1525363169656" xfId="45366" xr:uid="{6FD91FC2-BEB5-4280-88F2-B1FC36A4702A}"/>
    <cellStyle name="style1525363169872" xfId="45362" xr:uid="{890B810C-A068-43BA-9E86-590689E9119E}"/>
    <cellStyle name="style1525363169977" xfId="45363" xr:uid="{CEE91430-FE93-4220-A022-E124F6D7A694}"/>
    <cellStyle name="style1525363170103" xfId="45361" xr:uid="{DA581494-5B99-448B-80A3-930DF5AB48FD}"/>
    <cellStyle name="style1525363170210" xfId="45364" xr:uid="{C2268331-1E15-493B-8776-52EF81901509}"/>
    <cellStyle name="style1525363170328" xfId="45367" xr:uid="{9A2832DD-3C73-4095-BDF4-D6CD363812D5}"/>
    <cellStyle name="style1525363170434" xfId="45368" xr:uid="{0F45C37D-BC7E-4B33-AE13-3A34EFF175BA}"/>
    <cellStyle name="style1525363170539" xfId="45369" xr:uid="{2DFB67F3-AE5E-4CCA-84B2-3531C452C413}"/>
    <cellStyle name="style1525363170656" xfId="45370" xr:uid="{B5E18720-C5AF-488B-B059-9A5940B1F15F}"/>
    <cellStyle name="style1525363170774" xfId="45371" xr:uid="{D85D3EEA-9879-4569-984C-455C3AE3DD62}"/>
    <cellStyle name="style1525363170890" xfId="45377" xr:uid="{117D6DB9-C82B-4DF7-9EB0-DE8F4F9F6722}"/>
    <cellStyle name="style1525363171002" xfId="45372" xr:uid="{F2BB37F0-D7EF-46F6-AED1-267857AC79EB}"/>
    <cellStyle name="style1525363171111" xfId="45378" xr:uid="{49AD786F-9143-438A-9ECC-B43FECA896FA}"/>
    <cellStyle name="style1525363171217" xfId="45383" xr:uid="{38354675-F1AF-43F1-BCF5-5B7DC9CADE19}"/>
    <cellStyle name="style1525363171323" xfId="45384" xr:uid="{C95DA5D0-C057-475E-8C3C-67FC53DA91D0}"/>
    <cellStyle name="style1525363171440" xfId="45373" xr:uid="{B3CB9AF5-1EC3-4A60-BCE6-A9EB22CD4DAF}"/>
    <cellStyle name="style1525363171550" xfId="45374" xr:uid="{E77B2545-C5CD-4588-9E58-0421C4091A32}"/>
    <cellStyle name="style1525363171663" xfId="45375" xr:uid="{CC92BBBD-C885-4096-B1E8-B07DA37420A3}"/>
    <cellStyle name="style1525363171770" xfId="45376" xr:uid="{BE6B7B44-3D78-4052-869B-3114C7011FD9}"/>
    <cellStyle name="style1525363171877" xfId="45379" xr:uid="{B5EC083E-4AF7-4DE9-BB9E-4A4FEB2ED936}"/>
    <cellStyle name="style1525363171983" xfId="45380" xr:uid="{51CE91F2-5E72-4371-A64F-FA905BC1B51F}"/>
    <cellStyle name="style1525363172088" xfId="45381" xr:uid="{C04EC75E-BC2E-4B1C-825A-FE93E2AE376D}"/>
    <cellStyle name="style1525363172195" xfId="45382" xr:uid="{DB181FF7-BDD6-43A3-8DD8-D0704A3914F0}"/>
    <cellStyle name="style1525363172312" xfId="45385" xr:uid="{8FC7B6B6-1656-4B30-BFFD-375789A78534}"/>
    <cellStyle name="style1525363172418" xfId="45386" xr:uid="{601C6607-BE8B-40A5-8C27-A309ACED7C58}"/>
    <cellStyle name="style1525363172524" xfId="45387" xr:uid="{479BB3B3-41BB-489B-9969-B0392A2C9471}"/>
    <cellStyle name="style1525363172651" xfId="45388" xr:uid="{235DFDEF-3B63-43A9-AD01-3EE43CCC4707}"/>
    <cellStyle name="style1525363213820" xfId="45389" xr:uid="{84E8938B-6658-4016-9936-D8DCD5BAAE5C}"/>
    <cellStyle name="style1525363213949" xfId="45390" xr:uid="{494E19C1-8443-41B9-BE04-65CBB4D890A5}"/>
    <cellStyle name="style1525363214078" xfId="45395" xr:uid="{7AE7688B-4432-42CF-898D-027D555A6E6C}"/>
    <cellStyle name="style1525363214203" xfId="45396" xr:uid="{25F4D4CD-B16A-483E-8C35-7ACD02BE5075}"/>
    <cellStyle name="style1525363214442" xfId="45392" xr:uid="{5D6EEAE9-A417-49C6-B61A-072A6BF6EA5E}"/>
    <cellStyle name="style1525363214559" xfId="45393" xr:uid="{3B688DD7-7EC3-451A-86E0-D48E0EA0C236}"/>
    <cellStyle name="style1525363214677" xfId="45391" xr:uid="{73BEBCF9-19D6-4B92-8D2D-739688814057}"/>
    <cellStyle name="style1525363214811" xfId="45394" xr:uid="{3DD2674B-5266-463B-8891-58CDCCF8452B}"/>
    <cellStyle name="style1525363214920" xfId="45397" xr:uid="{EADD9840-FA94-4441-A4B8-E8610D63312F}"/>
    <cellStyle name="style1525363215038" xfId="45398" xr:uid="{8027981A-A9A9-4423-BCD4-B610653E15A3}"/>
    <cellStyle name="style1525363215145" xfId="45399" xr:uid="{A9016DAD-F55F-4110-BDD9-299142A10B5F}"/>
    <cellStyle name="style1525363215268" xfId="45400" xr:uid="{87116343-0D5E-4B9A-9019-D74B50C111A1}"/>
    <cellStyle name="style1525363215372" xfId="45401" xr:uid="{6ECF5716-E7C5-447C-AA3B-2305FB588A58}"/>
    <cellStyle name="style1525363215518" xfId="45407" xr:uid="{25752296-F545-4B4E-9BB9-EC5F264C2A01}"/>
    <cellStyle name="style1525363215650" xfId="45402" xr:uid="{A3F0713B-E529-4A0C-9D81-737DEEA36D6C}"/>
    <cellStyle name="style1525363215784" xfId="45408" xr:uid="{1E14F345-85B2-46AC-98DB-4ABD47CF407C}"/>
    <cellStyle name="style1525363215920" xfId="45413" xr:uid="{28AEC642-4BC6-4E00-8202-D3309F4F9E2A}"/>
    <cellStyle name="style1525363216044" xfId="45414" xr:uid="{5BC0B830-4822-4024-8C2C-4BBBB342864A}"/>
    <cellStyle name="style1525363216157" xfId="45403" xr:uid="{B4BA16F5-E336-47B4-8D2B-7125D23820B8}"/>
    <cellStyle name="style1525363216271" xfId="45404" xr:uid="{70BFB1A6-AD56-4A89-9D10-60B3D0E7CE1D}"/>
    <cellStyle name="style1525363216363" xfId="45405" xr:uid="{823FAF7C-97CC-489B-BA84-CF8E981E45E1}"/>
    <cellStyle name="style1525363216457" xfId="45406" xr:uid="{CF52724A-6CC3-4F49-A8E8-EEF7FF0BB206}"/>
    <cellStyle name="style1525363216551" xfId="45409" xr:uid="{296369E9-F99D-4609-A3EE-E48D2E400D7F}"/>
    <cellStyle name="style1525363216646" xfId="45410" xr:uid="{6BA16731-9D49-4E3F-B593-4A9B78D708E7}"/>
    <cellStyle name="style1525363216737" xfId="45411" xr:uid="{92260F07-1C49-49D1-A7C1-51656B8B8CB6}"/>
    <cellStyle name="style1525363216829" xfId="45412" xr:uid="{E73CDF98-3C76-49A2-902F-214FDA16292C}"/>
    <cellStyle name="style1525363255551" xfId="45415" xr:uid="{9BEC3EC2-7689-48E8-8025-02878DBA305F}"/>
    <cellStyle name="style1525363255655" xfId="45416" xr:uid="{D65074C2-6D89-4622-963D-75E4A1871D93}"/>
    <cellStyle name="style1525363255745" xfId="45421" xr:uid="{94B74543-A958-4E53-9940-F0C9B15157D9}"/>
    <cellStyle name="style1525363255837" xfId="45422" xr:uid="{16D6E7E0-0D2E-4A89-AC23-69FD09BA58CE}"/>
    <cellStyle name="style1525363256019" xfId="45418" xr:uid="{9D22EE94-9281-4C4E-A180-8B9F2F54B4A3}"/>
    <cellStyle name="style1525363256111" xfId="45419" xr:uid="{B7508C2A-A123-4A10-AF31-FE457566665D}"/>
    <cellStyle name="style1525363256202" xfId="45417" xr:uid="{CC59E1EC-C8DB-491E-8CBA-F76DC8CA724D}"/>
    <cellStyle name="style1525363256298" xfId="45420" xr:uid="{5FB13C94-1168-4348-B276-4BD27AD80E8B}"/>
    <cellStyle name="style1525363256389" xfId="45423" xr:uid="{E778E62C-22FC-41B1-83E1-C3EF4733E88C}"/>
    <cellStyle name="style1525363256481" xfId="45424" xr:uid="{DE67C218-D5FF-49A6-AACA-E8BD4A05BA12}"/>
    <cellStyle name="style1525363256592" xfId="45425" xr:uid="{952ACAE2-1D7B-47F0-BE93-589978154A54}"/>
    <cellStyle name="style1525363256708" xfId="45426" xr:uid="{2E614363-B2F0-4084-AB1B-8EF054510BF1}"/>
    <cellStyle name="style1525363256809" xfId="45427" xr:uid="{350A6184-E870-4ECB-BCFE-833809F8912A}"/>
    <cellStyle name="style1525363256933" xfId="45433" xr:uid="{C1A048DC-41A3-4FB7-A426-EF48BEDC4442}"/>
    <cellStyle name="style1525363257027" xfId="45428" xr:uid="{A26FEB95-1AA2-47A0-8933-168EC50FB1B5}"/>
    <cellStyle name="style1525363257118" xfId="45434" xr:uid="{7E1BB3E0-3F9E-4498-A730-CA6D2DB6DF05}"/>
    <cellStyle name="style1525363257217" xfId="45439" xr:uid="{13E48D7A-2C75-4F8B-9926-AF8A9ECFBE6A}"/>
    <cellStyle name="style1525363257309" xfId="45440" xr:uid="{FE97824F-D250-46CC-97EA-647A5F0C03EB}"/>
    <cellStyle name="style1525363257401" xfId="45429" xr:uid="{A98E28D9-A263-4CD8-88CC-F096CAB5E1C7}"/>
    <cellStyle name="style1525363257493" xfId="45430" xr:uid="{309E22E1-24E1-43A8-843A-8C08C4BAA4EF}"/>
    <cellStyle name="style1525363257594" xfId="45431" xr:uid="{2DDEA205-62E1-40B9-BB2E-3E7FBDC3EDE3}"/>
    <cellStyle name="style1525363257688" xfId="45432" xr:uid="{D3D2B51A-8C47-4790-89D0-E6D3A719060B}"/>
    <cellStyle name="style1525363257779" xfId="45435" xr:uid="{F7C89A0E-067C-404C-AFEB-9202B9D088BF}"/>
    <cellStyle name="style1525363257871" xfId="45436" xr:uid="{ACC4E6A4-0E75-4B41-9765-0AF292C81C53}"/>
    <cellStyle name="style1525363257962" xfId="45437" xr:uid="{E4375E93-D9A7-4420-A352-E3E1A609AC9F}"/>
    <cellStyle name="style1525363258055" xfId="45438" xr:uid="{A244F0C3-ED61-4754-920B-C1B992FA9F9F}"/>
    <cellStyle name="style1525363258205" xfId="45441" xr:uid="{CFCF68FC-F793-40B6-BAD1-9B91FDDF8887}"/>
    <cellStyle name="style1525363258297" xfId="45442" xr:uid="{CBF03767-E1D7-494E-9385-89616FA8EE9B}"/>
    <cellStyle name="style1525363258390" xfId="45443" xr:uid="{CA3A4613-2674-4145-A6CF-F3232AB3FE73}"/>
    <cellStyle name="style1525363258483" xfId="45444" xr:uid="{087FAC36-974E-46CC-90C4-10EADB3D8D79}"/>
    <cellStyle name="style1525363298197" xfId="45445" xr:uid="{D78ECA64-3574-440B-8A35-9A16673015B5}"/>
    <cellStyle name="style1525363298301" xfId="45446" xr:uid="{7DBCF99C-36CF-453B-8B16-EF4248EF99FB}"/>
    <cellStyle name="style1525363298392" xfId="45451" xr:uid="{A9F2A25C-C3D9-4883-A3A4-1A497883BF5A}"/>
    <cellStyle name="style1525363298485" xfId="45452" xr:uid="{E9F98F71-7F38-498B-8110-109A60246045}"/>
    <cellStyle name="style1525363298676" xfId="45448" xr:uid="{A4269B63-FC70-4343-96ED-03E6885C7D33}"/>
    <cellStyle name="style1525363298767" xfId="45449" xr:uid="{FC954FBF-198E-4314-98FE-47BB44185370}"/>
    <cellStyle name="style1525363298858" xfId="45447" xr:uid="{BAF95606-70FC-492E-89E2-616290050BC8}"/>
    <cellStyle name="style1525363298951" xfId="45450" xr:uid="{D6DFF898-6AE8-4BE9-8BDF-C205BB69F22E}"/>
    <cellStyle name="style1525363299043" xfId="45453" xr:uid="{9370C144-38FF-40A5-8425-43D872BE581E}"/>
    <cellStyle name="style1525363299135" xfId="45454" xr:uid="{9094D99D-57A0-4BC4-8438-B1D32DB15B66}"/>
    <cellStyle name="style1525363299228" xfId="45455" xr:uid="{1D97C4BF-3E9D-41A0-A41F-9AA7C73FFD73}"/>
    <cellStyle name="style1525363299347" xfId="45456" xr:uid="{39242695-09F8-4284-AAAD-7F0DA79A5788}"/>
    <cellStyle name="style1525363299442" xfId="45457" xr:uid="{97ACA529-6A09-46B0-BC1F-49F81A066DE9}"/>
    <cellStyle name="style1525363299543" xfId="45463" xr:uid="{7DA29BFB-1175-4761-9831-F0C3F0CCEB24}"/>
    <cellStyle name="style1525363299647" xfId="45458" xr:uid="{7161DCE8-E809-4EAE-9C26-4D8381D5EB22}"/>
    <cellStyle name="style1525363299740" xfId="45464" xr:uid="{293C998F-D5A7-4D6C-9723-FAB2DBFA0FFB}"/>
    <cellStyle name="style1525363299833" xfId="45469" xr:uid="{175F7263-E0BB-47A5-9EF3-624F342C2AC3}"/>
    <cellStyle name="style1525363299926" xfId="45470" xr:uid="{302B54A8-96CD-4E7A-8614-1621F691B5E1}"/>
    <cellStyle name="style1525363300019" xfId="45459" xr:uid="{16B63D1F-DE69-42E5-95E7-FD77CE904FE9}"/>
    <cellStyle name="style1525363300111" xfId="45460" xr:uid="{6D572829-CF60-41E0-A8EE-89B21A8B4846}"/>
    <cellStyle name="style1525363300202" xfId="45461" xr:uid="{FFFC2309-21B4-4150-986C-CF7526B92175}"/>
    <cellStyle name="style1525363300295" xfId="45462" xr:uid="{F6277160-E702-46C1-83CA-BE271EBDD4A5}"/>
    <cellStyle name="style1525363300387" xfId="45465" xr:uid="{36BE9310-7322-4AE6-BDBE-897F8378E5C3}"/>
    <cellStyle name="style1525363300479" xfId="45466" xr:uid="{7E18E44F-67A0-4C11-87C9-BB4B8DD68821}"/>
    <cellStyle name="style1525363300578" xfId="45467" xr:uid="{F6430799-31F9-4F05-8AD8-63AB8E6E1B54}"/>
    <cellStyle name="style1525363300671" xfId="45468" xr:uid="{4E33AAAC-844A-418B-9A9B-F960482BD50D}"/>
    <cellStyle name="style1525363300776" xfId="45471" xr:uid="{8DB8FF18-2DEC-430F-B30F-4F4483FAEC3E}"/>
    <cellStyle name="style1525363300868" xfId="45472" xr:uid="{87D540E5-FADB-4EA5-8C3A-70150E4FC12C}"/>
    <cellStyle name="style1525363300960" xfId="45473" xr:uid="{F0A0E177-76FC-421E-8337-7E1C403DECC0}"/>
    <cellStyle name="style1525363301052" xfId="45474" xr:uid="{8C18D810-0DB8-4B63-801B-C653FE5576C1}"/>
    <cellStyle name="style1525363339593" xfId="45475" xr:uid="{32671221-2CC9-4C5B-A969-FA28D832E7A8}"/>
    <cellStyle name="style1525363339694" xfId="45476" xr:uid="{59B1C928-8695-411F-8D9D-D2F493535778}"/>
    <cellStyle name="style1525363339785" xfId="45481" xr:uid="{E2690DC2-F18C-4025-8E01-1546B561AB9F}"/>
    <cellStyle name="style1525363339876" xfId="45482" xr:uid="{E1508D9F-0843-4494-9308-282AF352C408}"/>
    <cellStyle name="style1525363340063" xfId="45478" xr:uid="{3732CA88-91DB-4241-B9F8-8A26E13471FE}"/>
    <cellStyle name="style1525363340155" xfId="45479" xr:uid="{D1779CBE-826F-45A5-B494-242D254014E9}"/>
    <cellStyle name="style1525363340246" xfId="45477" xr:uid="{12EF716C-119C-40B1-AF53-70E36412DDAB}"/>
    <cellStyle name="style1525363340338" xfId="45480" xr:uid="{9CF63D47-4181-452E-8DE4-64097DBB6553}"/>
    <cellStyle name="style1525363340429" xfId="45483" xr:uid="{B88345DF-A653-434E-88AA-2C801029C0CE}"/>
    <cellStyle name="style1525363340521" xfId="45484" xr:uid="{4D572A5A-C8A1-4F4F-9A77-547E28905EF1}"/>
    <cellStyle name="style1525363340622" xfId="45485" xr:uid="{6497CF18-4879-435C-A0A3-93F2309557AC}"/>
    <cellStyle name="style1525363340716" xfId="45486" xr:uid="{9C60ED9C-0F73-40BC-A3B5-20EEC67E8E94}"/>
    <cellStyle name="style1525363340809" xfId="45487" xr:uid="{8119B40E-EE3B-4337-BF77-CC4FF8A371A5}"/>
    <cellStyle name="style1525363340909" xfId="45493" xr:uid="{AB3470A9-6639-49D4-8195-999D6D6586DE}"/>
    <cellStyle name="style1525363341000" xfId="45488" xr:uid="{5610F305-3895-4C25-AD41-7DEA169B24A9}"/>
    <cellStyle name="style1525363341094" xfId="45494" xr:uid="{454A63F0-160A-43F6-9970-99F327CE74C5}"/>
    <cellStyle name="style1525363341195" xfId="45499" xr:uid="{9EC6BAE9-8E79-449F-A9B0-F57654E62B13}"/>
    <cellStyle name="style1525363341288" xfId="45513" xr:uid="{0567678D-3E4D-43ED-9CCA-920BC2965E00}"/>
    <cellStyle name="style1525363341379" xfId="45500" xr:uid="{53457FA4-E40A-4EED-B3CF-339FBBAF242A}"/>
    <cellStyle name="style1525363341457" xfId="45489" xr:uid="{0006C72E-B60E-4FD0-B09B-187A74C1ADE0}"/>
    <cellStyle name="style1525363341567" xfId="45490" xr:uid="{85B45377-7B26-45F3-AB30-401307F746B0}"/>
    <cellStyle name="style1525363341659" xfId="45491" xr:uid="{F2B13EEF-7661-4452-92CD-0BADC4C7A374}"/>
    <cellStyle name="style1525363341753" xfId="45492" xr:uid="{E69FA86D-6318-468E-85C3-AD73757F3E68}"/>
    <cellStyle name="style1525363341845" xfId="45495" xr:uid="{DF59F50C-B49B-498C-BE71-A9E66A2B8404}"/>
    <cellStyle name="style1525363341938" xfId="45496" xr:uid="{DF0B9957-979B-4922-BE74-57A137D30784}"/>
    <cellStyle name="style1525363342029" xfId="45497" xr:uid="{4506608E-DE9B-416D-8C00-FBD0D0050E20}"/>
    <cellStyle name="style1525363342122" xfId="45498" xr:uid="{F46ADCF9-891A-40F4-B5D9-4BC07D81801A}"/>
    <cellStyle name="style1525363342260" xfId="45501" xr:uid="{37B909FF-8857-4276-8587-6432D707A255}"/>
    <cellStyle name="style1525363342352" xfId="45502" xr:uid="{684C00B1-F34F-4B61-AE11-06330C189AD3}"/>
    <cellStyle name="style1525363342444" xfId="45503" xr:uid="{38B80F17-BFCD-477F-AAE9-4F58C5EAE5CB}"/>
    <cellStyle name="style1525363342560" xfId="45504" xr:uid="{6D0FCABE-4A0A-41C2-AABA-64ECD9D5B687}"/>
    <cellStyle name="style1525363342669" xfId="45505" xr:uid="{FC1C9367-FC89-461B-B358-B21CAB21521C}"/>
    <cellStyle name="style1525363342746" xfId="45506" xr:uid="{8B901647-7FFC-4398-933E-DBD47424BA0E}"/>
    <cellStyle name="style1525363342823" xfId="45507" xr:uid="{E14999C4-D260-4859-9371-5D9714C1C3A2}"/>
    <cellStyle name="style1525363342900" xfId="45508" xr:uid="{CC6A565E-C861-4EE5-8EC7-1E993C105EE3}"/>
    <cellStyle name="style1525363342978" xfId="45509" xr:uid="{2AB86DAE-8895-4E54-882F-64AEF7B52EE0}"/>
    <cellStyle name="style1525363343054" xfId="45510" xr:uid="{A5F4B304-C3F2-4AF8-9A37-A821DC27D942}"/>
    <cellStyle name="style1525363343133" xfId="45511" xr:uid="{2A6C2055-DDCE-4BC4-9049-65B9C51FB180}"/>
    <cellStyle name="style1525363343214" xfId="45512" xr:uid="{528C6EEA-C1D7-425A-80FB-FF4FD9E37614}"/>
    <cellStyle name="style1525363343345" xfId="45514" xr:uid="{EE81EE1E-C2B7-4501-9AFA-133BF3A755B7}"/>
    <cellStyle name="style1525363343422" xfId="45515" xr:uid="{54A44EE5-9713-473C-8A8F-13756A207573}"/>
    <cellStyle name="style1525363343498" xfId="45516" xr:uid="{667F4972-D2F7-429F-B9C9-3419ECE1C0B1}"/>
    <cellStyle name="style1525363343584" xfId="45517" xr:uid="{9E4E7640-C192-437D-951F-166573197E7E}"/>
    <cellStyle name="style1525363382685" xfId="45518" xr:uid="{A728D210-B982-4760-8F65-0B7AA7160D6A}"/>
    <cellStyle name="style1525363382789" xfId="45519" xr:uid="{0B7DD63F-6F24-418F-B7AD-6A461F139984}"/>
    <cellStyle name="style1525363382879" xfId="45524" xr:uid="{F79511BC-39B3-4F0C-AB95-9C8BCA343446}"/>
    <cellStyle name="style1525363382970" xfId="45525" xr:uid="{9D607F4D-18FA-4238-8241-C45E4D7E203D}"/>
    <cellStyle name="style1525363383152" xfId="45521" xr:uid="{1BA02FDC-33D6-4270-A058-5929CB243400}"/>
    <cellStyle name="style1525363383257" xfId="45522" xr:uid="{05048858-CBF2-4A2A-9D0A-55CBD34F63D5}"/>
    <cellStyle name="style1525363383385" xfId="45520" xr:uid="{184719D5-75BC-4A57-BC76-7F0DD5353A03}"/>
    <cellStyle name="style1525363383481" xfId="45523" xr:uid="{B9850B70-29E9-49B9-ADCB-267AD477D794}"/>
    <cellStyle name="style1525363383617" xfId="45526" xr:uid="{DA48FD31-DDEE-4464-9F20-9A3AA172F5CC}"/>
    <cellStyle name="style1525363383715" xfId="45527" xr:uid="{E31ABD34-EB7B-4495-A1C6-5E2679D25009}"/>
    <cellStyle name="style1525363383814" xfId="45528" xr:uid="{F086EDCD-5F97-4913-9B5F-5C12030098BD}"/>
    <cellStyle name="style1525363383908" xfId="45529" xr:uid="{CD853948-805A-43AE-B625-84926C65AC65}"/>
    <cellStyle name="style1525363384001" xfId="45530" xr:uid="{26816378-5E5D-4286-BD76-F9C2F18069DB}"/>
    <cellStyle name="style1525363384100" xfId="45536" xr:uid="{80C19507-133F-4D7F-B0BB-67889051A335}"/>
    <cellStyle name="style1525363384192" xfId="45531" xr:uid="{B588CF57-44C3-4897-B143-541827AC7170}"/>
    <cellStyle name="style1525363384284" xfId="45537" xr:uid="{EECD71A1-C4C2-4DBC-85EB-0759A265E5E5}"/>
    <cellStyle name="style1525363384375" xfId="45542" xr:uid="{87C5C978-F17C-42C0-8EA6-C58D13879307}"/>
    <cellStyle name="style1525363384467" xfId="45543" xr:uid="{51372C96-B549-4693-B364-CA7A402C718D}"/>
    <cellStyle name="style1525363384567" xfId="45532" xr:uid="{7A49CBCC-38CB-4DDB-BB5E-6F5398FB99A3}"/>
    <cellStyle name="style1525363384659" xfId="45533" xr:uid="{A032807A-C758-4676-86B7-FC8081EAE8D0}"/>
    <cellStyle name="style1525363384752" xfId="45534" xr:uid="{68559D3C-031E-48C5-8940-F43BBD307160}"/>
    <cellStyle name="style1525363384843" xfId="45535" xr:uid="{7A657DBE-A4E2-4C23-AB7B-E0D2D55081F8}"/>
    <cellStyle name="style1525363384937" xfId="45538" xr:uid="{81131551-90E2-49BF-8BCE-0E36BFCD7C59}"/>
    <cellStyle name="style1525363385027" xfId="45539" xr:uid="{EC04C969-17E4-4B71-BDF0-25DE7AF15287}"/>
    <cellStyle name="style1525363385120" xfId="45540" xr:uid="{38ECD06A-7F43-4355-83F3-55E15423877F}"/>
    <cellStyle name="style1525363385213" xfId="45541" xr:uid="{3AB87482-36C4-4409-8DD2-466C4B9BE5C1}"/>
    <cellStyle name="style1525363385315" xfId="45544" xr:uid="{F4E02B56-1651-4359-BEB9-4A6D312E3482}"/>
    <cellStyle name="style1525363385406" xfId="45545" xr:uid="{005D442F-CE15-4ED2-A1F4-BC8883459950}"/>
    <cellStyle name="style1525363385496" xfId="45546" xr:uid="{62E02280-BC66-4364-A08C-A1069F6A62E1}"/>
    <cellStyle name="style1525363385593" xfId="45547" xr:uid="{BE22AF4F-8FB1-4A09-8651-F66AEBA7806D}"/>
    <cellStyle name="style1525363385698" xfId="45548" xr:uid="{1691A21D-B135-4702-8AAA-8FF577E934F6}"/>
    <cellStyle name="style1525363385778" xfId="45549" xr:uid="{B10248C6-27F4-40E3-966D-1DD9AFAAFDAE}"/>
    <cellStyle name="style1525363385857" xfId="45550" xr:uid="{20C2E4B2-9C02-4C2E-8F24-8AC768DB4283}"/>
    <cellStyle name="style1525363385935" xfId="45551" xr:uid="{4ADADFE0-11F5-4C19-92D9-108D5A913709}"/>
    <cellStyle name="style1525363386013" xfId="45552" xr:uid="{42954ED7-3089-4DFC-B276-4C091C80C14C}"/>
    <cellStyle name="style1525363386098" xfId="45553" xr:uid="{A14697FD-7032-4ABA-8468-032164BE0B82}"/>
    <cellStyle name="style1525363386176" xfId="45554" xr:uid="{F4FB04E7-F20A-4AED-B1AC-15F2B478361F}"/>
    <cellStyle name="style1525363386254" xfId="45555" xr:uid="{3AE235E1-0221-4E28-A60A-A6B3E90FEBB2}"/>
    <cellStyle name="style1525363386345" xfId="45556" xr:uid="{6F8FD44B-9D9F-44D8-A2D6-F29A3F35C5C7}"/>
    <cellStyle name="style1525363386423" xfId="45557" xr:uid="{B143B91C-7088-4F54-8FF3-B89A19FA7C61}"/>
    <cellStyle name="style1525363386500" xfId="45558" xr:uid="{2B9B5968-DF4B-45D8-A8EF-FBACAFA37140}"/>
    <cellStyle name="style1525363386587" xfId="45559" xr:uid="{0DA6F539-D596-4C0B-BE2F-1512F94276FB}"/>
    <cellStyle name="style1525363425726" xfId="45561" xr:uid="{0866BE42-4D6A-40FE-94A3-55D8327582C1}"/>
    <cellStyle name="style1525363425833" xfId="45562" xr:uid="{CA8B18F1-2AAC-4C87-B843-2E1B7A48FDE1}"/>
    <cellStyle name="style1525363425925" xfId="45560" xr:uid="{0FCABA12-5C1E-4D69-827F-7FA368DCDFC2}"/>
    <cellStyle name="style1525363426032" xfId="45563" xr:uid="{0352BB3B-A489-42B5-8861-223F346F1665}"/>
    <cellStyle name="style1525363426139" xfId="45564" xr:uid="{B9AAF8B9-66B8-4F57-B46B-91AE4439E7CC}"/>
    <cellStyle name="style1525363426251" xfId="45565" xr:uid="{CED3CB1F-A193-47F9-BACD-37386C5AD8B6}"/>
    <cellStyle name="style1525363426357" xfId="45566" xr:uid="{DB8850C4-A3CE-41DC-A72E-6386C07FC942}"/>
    <cellStyle name="style1525363426456" xfId="45567" xr:uid="{2AFFBB54-D420-450B-AAE5-D9397C3CC78C}"/>
    <cellStyle name="style1525363426562" xfId="45569" xr:uid="{0ACC1976-083E-416F-AF52-19433B768DD3}"/>
    <cellStyle name="style1525363426655" xfId="45570" xr:uid="{69E9C8BF-DEB0-43A3-8F94-FE05DEB5A293}"/>
    <cellStyle name="style1525363426747" xfId="45573" xr:uid="{37AE9362-FB10-4C70-B300-FD6F8B1102CA}"/>
    <cellStyle name="style1525363426851" xfId="45572" xr:uid="{B7E01517-6B40-43D1-9AD6-A7FA5BD11581}"/>
    <cellStyle name="style1525363426932" xfId="45574" xr:uid="{B0DFDE7B-FF30-47C4-99FC-148348AFC2AB}"/>
    <cellStyle name="style1525363427023" xfId="45568" xr:uid="{A1BE18A7-7D32-4DBC-BF93-CAF36AD63407}"/>
    <cellStyle name="style1525363427129" xfId="45571" xr:uid="{2B1316B8-1516-4CDE-96A3-17154752129B}"/>
    <cellStyle name="style1525363427236" xfId="45575" xr:uid="{8EA56A3F-D7E1-4DA8-8A9B-C52AC78E4DD8}"/>
    <cellStyle name="style1525363427445" xfId="45577" xr:uid="{D687A7EA-50A6-4CDF-BC38-414AD00F815C}"/>
    <cellStyle name="style1525363427555" xfId="45578" xr:uid="{A8C77D08-BE26-469C-93C2-239A88F96354}"/>
    <cellStyle name="style1525363427668" xfId="45576" xr:uid="{6506BD37-D284-48F4-B0B2-0CEBDC7AF4A0}"/>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2658723004" xfId="45308" xr:uid="{8007C63D-076F-4FDA-A763-3B564CE54CA0}"/>
    <cellStyle name="style1542658723250" xfId="45311" xr:uid="{211FCB67-694D-4992-9FF1-61EFFCF1CC94}"/>
    <cellStyle name="style1542658723750" xfId="45314" xr:uid="{46282745-3786-44B6-AEB9-A82CFC5ED164}"/>
    <cellStyle name="style1542658723843" xfId="45317" xr:uid="{382E1ECC-E203-470C-97AC-6FE207C72498}"/>
    <cellStyle name="style1542658723941" xfId="45322" xr:uid="{64057EE7-132B-4082-A6DE-597C3B2F4CEB}"/>
    <cellStyle name="style1542658724164" xfId="45325" xr:uid="{CCFB6A8E-64A1-43C5-A3FD-9AEB72B35095}"/>
    <cellStyle name="style1542658724527" xfId="45345" xr:uid="{A106DD95-AE57-44AF-9D5C-725B3BEEBA00}"/>
    <cellStyle name="style1542658724648" xfId="45346" xr:uid="{FB6DD4C3-594B-4DB3-B481-581C2AEFA420}"/>
    <cellStyle name="style1542658724766" xfId="45344" xr:uid="{A313CA2C-5623-43FC-8CEE-107F89FC7289}"/>
    <cellStyle name="style1542658724888" xfId="45347" xr:uid="{4089CFED-75B8-48B4-8328-B80FA2A7F70F}"/>
    <cellStyle name="style1542658725017" xfId="45348" xr:uid="{D6C06400-F716-48DF-9480-7D21E58D09E7}"/>
    <cellStyle name="style1542658725141" xfId="45349" xr:uid="{881A0D09-4697-464F-A67D-8A77AB28A0AF}"/>
    <cellStyle name="style1542658725487" xfId="45350" xr:uid="{375A0785-7B82-4D1D-A48A-907B9FC51B8D}"/>
    <cellStyle name="style1542658725612" xfId="45351" xr:uid="{51A53A06-1EE0-417A-A7D3-EB8C66FC0947}"/>
    <cellStyle name="style1542658725737" xfId="45352" xr:uid="{F9586B41-0580-4862-9B56-BD103F1B3437}"/>
    <cellStyle name="style1542658725887" xfId="45357" xr:uid="{FF6732A8-B7E6-47A3-8D72-8AE46D1A44B7}"/>
    <cellStyle name="style1542658725984" xfId="45358" xr:uid="{86E782A7-223B-4357-88C1-056105E8A142}"/>
    <cellStyle name="style1542658728294" xfId="45309" xr:uid="{67B58AEF-A566-4D97-82B7-FDC328C57A94}"/>
    <cellStyle name="style1542658728505" xfId="45312" xr:uid="{D9D62B12-AAE4-487F-AB4A-7DCBB8C0E081}"/>
    <cellStyle name="style1542658728945" xfId="45315" xr:uid="{883A4CEC-10F1-44D4-BC37-037CA895C7DB}"/>
    <cellStyle name="style1542658729053" xfId="45318" xr:uid="{2FE7D19A-2B31-4D56-82A7-89686A1AE06C}"/>
    <cellStyle name="style1542658729154" xfId="45320" xr:uid="{E897F66C-2802-4A0D-8796-A4857F703B2C}"/>
    <cellStyle name="style1542658729361" xfId="45323" xr:uid="{DF56480B-6A8B-453D-8666-CAA72ECC1EAD}"/>
    <cellStyle name="style1542658729696" xfId="45327" xr:uid="{7056630E-4FDB-426A-9E1F-02161D36E54C}"/>
    <cellStyle name="style1542658729800" xfId="45328" xr:uid="{C2673E7E-6440-4643-BD01-AC31AF4D8721}"/>
    <cellStyle name="style1542658729907" xfId="45326" xr:uid="{C391CD0F-625E-43C3-96BC-E5DD4C0D29E1}"/>
    <cellStyle name="style1542658730019" xfId="45329" xr:uid="{95F02D4F-B10E-43ED-9567-02548AE7518E}"/>
    <cellStyle name="style1542658730127" xfId="45330" xr:uid="{F66FEB7F-433E-4D8A-9F06-C9EAFEF3D6AF}"/>
    <cellStyle name="style1542658730244" xfId="45331" xr:uid="{43C544D9-7813-4994-BEE0-D2C74A31C12D}"/>
    <cellStyle name="style1542658730565" xfId="45332" xr:uid="{605E40BB-4A5E-475B-94E9-31BE075AFBFB}"/>
    <cellStyle name="style1542658730668" xfId="45333" xr:uid="{1765B49C-D805-477A-BC39-FA1AC3BCC514}"/>
    <cellStyle name="style1542658730773" xfId="45334" xr:uid="{EE924930-8AB5-413A-8221-210B6B3DB36F}"/>
    <cellStyle name="style1542658730905" xfId="45353" xr:uid="{191EF21B-0BCD-40EE-BFD4-DB8B23B9C29B}"/>
    <cellStyle name="style1542658731001" xfId="45354" xr:uid="{78D39720-E7D7-4D36-A464-8E298DED6701}"/>
    <cellStyle name="style1542658733327" xfId="45310" xr:uid="{C6763FD1-D9AA-413D-BD3A-EF7449EA7092}"/>
    <cellStyle name="style1542658733543" xfId="45313" xr:uid="{563DD337-3690-45B0-9C2A-22E9EAD90D5B}"/>
    <cellStyle name="style1542658733990" xfId="45316" xr:uid="{C86C8E49-735B-4C8F-A8E6-5943EBB01354}"/>
    <cellStyle name="style1542658734080" xfId="45319" xr:uid="{BD33FF33-0B11-4FF5-BA95-01A649778CDD}"/>
    <cellStyle name="style1542658734183" xfId="45321" xr:uid="{849A323B-D627-4D78-88BD-7CAAD75A2E82}"/>
    <cellStyle name="style1542658734382" xfId="45324" xr:uid="{7D95E1AB-29C5-4AF8-8FC1-F8E095398736}"/>
    <cellStyle name="style1542658734708" xfId="45336" xr:uid="{12DDA060-E551-4127-B0B9-13FF291CCD11}"/>
    <cellStyle name="style1542658734816" xfId="45337" xr:uid="{BDC195B5-ECB7-4AA5-9963-083C4D75777C}"/>
    <cellStyle name="style1542658734928" xfId="45335" xr:uid="{096421FA-0971-4595-8B03-26A6ADAA4306}"/>
    <cellStyle name="style1542658735064" xfId="45338" xr:uid="{6A51BEEB-89A7-4B1E-81E0-2910318888C5}"/>
    <cellStyle name="style1542658735175" xfId="45339" xr:uid="{776591F1-3C4C-40AA-93AB-6BB4B1A10B77}"/>
    <cellStyle name="style1542658735280" xfId="45340" xr:uid="{C88AF075-9FBB-4BDD-8B6A-008FD9212104}"/>
    <cellStyle name="style1542658735596" xfId="45341" xr:uid="{20BBB30C-B398-47E1-ABB5-935E52A56598}"/>
    <cellStyle name="style1542658735705" xfId="45342" xr:uid="{0ACEE1A1-B681-4176-BABB-E29FE487E2A2}"/>
    <cellStyle name="style1542658735814" xfId="45343" xr:uid="{0D8620CA-FCDA-4F74-AECA-3F0CF369F3C0}"/>
    <cellStyle name="style1542658735941" xfId="45355" xr:uid="{4F2ABCB6-1D0E-4CED-87B4-860A36079FED}"/>
    <cellStyle name="style1542658736034" xfId="45356" xr:uid="{FB1BCF54-3BE2-40FD-B68E-5AD1515B92E3}"/>
    <cellStyle name="style1542659214202" xfId="45159" xr:uid="{A5E4FA29-3557-4356-A3A3-8761BAEC6A51}"/>
    <cellStyle name="style1542659214344" xfId="45160" xr:uid="{3EF2B7F4-24C9-499A-BD16-81BD2F44C574}"/>
    <cellStyle name="style1542659214463" xfId="45164" xr:uid="{D661AEE3-07C9-40C7-AFA1-8EB9B1D862E2}"/>
    <cellStyle name="style1542659214588" xfId="45165" xr:uid="{1D401A79-FBDA-4A4A-93FD-692CCE1A0017}"/>
    <cellStyle name="style1542659214828" xfId="45162" xr:uid="{FA47FEAC-3BC0-4167-A1DF-14346DEFA020}"/>
    <cellStyle name="style1542659214947" xfId="45163" xr:uid="{DDD32EDD-4AAD-40EF-9A94-9473EA2AB1B1}"/>
    <cellStyle name="style1542659215066" xfId="45161" xr:uid="{54D8916D-6DF9-4044-BAFA-EA45E56A2879}"/>
    <cellStyle name="style1542659215186" xfId="44932" xr:uid="{054DDE3F-C53A-4951-B38C-7DFDF3888E99}"/>
    <cellStyle name="style1542659215306" xfId="45166" xr:uid="{DCB472F3-0201-40C6-BED6-31BB9656AF75}"/>
    <cellStyle name="style1542659215426" xfId="45167" xr:uid="{C8B3459A-75C4-4973-BA06-553B9A2181EB}"/>
    <cellStyle name="style1542659215543" xfId="45168" xr:uid="{70C618E7-7C8F-4D31-8382-1D8244C0617D}"/>
    <cellStyle name="style1542659215671" xfId="44938" xr:uid="{19623B51-F935-429E-AF4D-7D23F9470D24}"/>
    <cellStyle name="style1542659215795" xfId="45169" xr:uid="{A9EC665F-EA05-4036-8366-5194A5517B49}"/>
    <cellStyle name="style1542659215933" xfId="45172" xr:uid="{9DB5DC4B-445B-4B67-AC30-63BCE8C9C7D1}"/>
    <cellStyle name="style1542659216067" xfId="45170" xr:uid="{D7F7A6D1-52A2-42E7-8FCF-78C334540D4B}"/>
    <cellStyle name="style1542659216185" xfId="45173" xr:uid="{2A45C248-6E1B-454D-9640-573C15B1AC79}"/>
    <cellStyle name="style1542659216306" xfId="45175" xr:uid="{167061A8-7F33-4F4A-B875-E5E1BDC5E679}"/>
    <cellStyle name="style1542659216426" xfId="45176" xr:uid="{816469A0-E05C-4251-964F-E43F6A125EF5}"/>
    <cellStyle name="style1542659216546" xfId="45171" xr:uid="{983D4D6E-868F-4D32-8A59-22260C9A62BC}"/>
    <cellStyle name="style1542659216911" xfId="44942" xr:uid="{ECBC2EB6-160F-4ED4-A85E-7E093379A487}"/>
    <cellStyle name="style1542659217031" xfId="45174" xr:uid="{8D9965A3-6C8E-4476-86B0-EC29BA6EE6D2}"/>
    <cellStyle name="style1542659217410" xfId="44946" xr:uid="{D69F9BEE-34AD-4E41-B149-3DB6B120FD6B}"/>
    <cellStyle name="style1542659217540" xfId="45177" xr:uid="{349D41EE-F967-4916-BF1E-4C4C7566EEE7}"/>
    <cellStyle name="style1542659217926" xfId="44950" xr:uid="{D4147042-6DDB-4D01-978B-69A10906D9B4}"/>
    <cellStyle name="style1542659219674" xfId="45178" xr:uid="{33C44120-85AA-4ED3-AEA6-918176787173}"/>
    <cellStyle name="style1542659219789" xfId="45179" xr:uid="{F1DE5B27-446B-4195-AED9-A329386A838D}"/>
    <cellStyle name="style1542659219895" xfId="45183" xr:uid="{B2E79856-CD60-4707-928C-695498D42ED3}"/>
    <cellStyle name="style1542659219999" xfId="45184" xr:uid="{95135CA6-9D28-402F-AA96-2C7317769A8E}"/>
    <cellStyle name="style1542659220236" xfId="45181" xr:uid="{903BFF14-31AE-488F-91F6-4820B77BDCF0}"/>
    <cellStyle name="style1542659220342" xfId="45182" xr:uid="{D140A808-9085-4557-AEAB-85612D8ADA1F}"/>
    <cellStyle name="style1542659220445" xfId="45180" xr:uid="{B7860D61-8978-4A9C-BE45-6D145C560401}"/>
    <cellStyle name="style1542659220550" xfId="44956" xr:uid="{B6062C56-8394-4134-8E04-AF56D53F942D}"/>
    <cellStyle name="style1542659220661" xfId="45185" xr:uid="{E31DF1FC-FCEB-4FB3-9F77-9D7455143657}"/>
    <cellStyle name="style1542659220767" xfId="45186" xr:uid="{1D456D75-E3F2-4405-86DF-8E174B11AF6E}"/>
    <cellStyle name="style1542659220874" xfId="45187" xr:uid="{8FCCC784-9B0F-427E-875D-2FE582C73607}"/>
    <cellStyle name="style1542659220981" xfId="44962" xr:uid="{A24FB98C-7285-4C44-96F0-CEAD2765E5DF}"/>
    <cellStyle name="style1542659221086" xfId="45188" xr:uid="{2BFAC221-212B-4D7A-845D-8B2017B25BC3}"/>
    <cellStyle name="style1542659221224" xfId="45191" xr:uid="{ED65EB75-08C8-4081-B474-51BA4794FEBD}"/>
    <cellStyle name="style1542659221330" xfId="45189" xr:uid="{ECB35FAA-5D55-4852-855D-E38E9BA99A33}"/>
    <cellStyle name="style1542659221435" xfId="45192" xr:uid="{BB9BDD1F-4052-4454-BBA2-41BE5A4AEB40}"/>
    <cellStyle name="style1542659221546" xfId="45194" xr:uid="{B37BB4E7-9C63-4A57-8204-D4E26BAC464E}"/>
    <cellStyle name="style1542659221681" xfId="45195" xr:uid="{C829198F-6DA6-4A07-BF35-664B7551EF39}"/>
    <cellStyle name="style1542659221801" xfId="45190" xr:uid="{24068CE0-805C-43C4-B94A-313B000CC4C0}"/>
    <cellStyle name="style1542659222122" xfId="44966" xr:uid="{B90BC791-50C6-4336-88C3-EF131232D57A}"/>
    <cellStyle name="style1542659222229" xfId="45193" xr:uid="{390A53E1-C8EB-47EA-B226-27B787138BB1}"/>
    <cellStyle name="style1542659222547" xfId="44970" xr:uid="{EF1E2D0A-681A-4B67-AB21-938DC257F64F}"/>
    <cellStyle name="style1542659222680" xfId="45196" xr:uid="{EE1DE913-4C15-422C-BF20-499281806B60}"/>
    <cellStyle name="style1542659223000" xfId="44974" xr:uid="{208300C7-E0D4-4AD1-93F3-6732FF75A8E6}"/>
    <cellStyle name="style1542659224701" xfId="45197" xr:uid="{E29DD32E-D595-4EB3-B2A1-AB9CECB9C4EE}"/>
    <cellStyle name="style1542659224814" xfId="45198" xr:uid="{FF0CE4D6-43AF-4D6E-A8CF-2FE375178FCF}"/>
    <cellStyle name="style1542659224923" xfId="45202" xr:uid="{2C3216D4-1199-4F43-8B90-9FB1C91FB228}"/>
    <cellStyle name="style1542659225026" xfId="45203" xr:uid="{4DB247A1-9131-49CE-AE67-2A1AA419F10C}"/>
    <cellStyle name="style1542659225235" xfId="45200" xr:uid="{3A541108-BAFF-4AED-9CA6-9C9DCE108843}"/>
    <cellStyle name="style1542659225352" xfId="45201" xr:uid="{2EE3740D-2DC4-4298-A2F0-686F021EF2A8}"/>
    <cellStyle name="style1542659225463" xfId="45199" xr:uid="{7B6B7C19-7C36-4F20-9364-A69A51AA0E86}"/>
    <cellStyle name="style1542659225570" xfId="44980" xr:uid="{36D7B12B-43EA-43A4-A5EB-C63704767CBA}"/>
    <cellStyle name="style1542659225678" xfId="45204" xr:uid="{336934A5-D8EF-4339-AC3F-EF55E3EE6B50}"/>
    <cellStyle name="style1542659225781" xfId="45205" xr:uid="{813B1FF4-8CCB-4817-94E1-560B09AFAFF8}"/>
    <cellStyle name="style1542659225902" xfId="45206" xr:uid="{31006A8E-9EDC-4972-A723-C5B909AE0914}"/>
    <cellStyle name="style1542659226009" xfId="44986" xr:uid="{6C3314CD-C7D7-424E-8037-032B8D4EC7CA}"/>
    <cellStyle name="style1542659226113" xfId="45207" xr:uid="{27E00632-B3D8-47CD-929B-C27BC9FF90D3}"/>
    <cellStyle name="style1542659226225" xfId="45212" xr:uid="{E2E91486-9E4C-4689-98CE-0BDAFFF91200}"/>
    <cellStyle name="style1542659226329" xfId="45208" xr:uid="{2616FAA5-9D1A-4AAB-A9F1-F508866E7159}"/>
    <cellStyle name="style1542659226445" xfId="45213" xr:uid="{3834708E-2375-4761-A8C7-D983F4C58BFD}"/>
    <cellStyle name="style1542659226569" xfId="45217" xr:uid="{81EF8FCA-9174-4D26-8A87-2DB7EC6C4EEA}"/>
    <cellStyle name="style1542659226669" xfId="45218" xr:uid="{56F2B8DB-4624-4659-856D-57E2F373A7AF}"/>
    <cellStyle name="style1542659226777" xfId="45219" xr:uid="{454A8520-5FFF-45E2-9C30-B9770401C1E7}"/>
    <cellStyle name="style1542659226913" xfId="45209" xr:uid="{BD097A01-57D3-47B9-828C-F1AB779673B4}"/>
    <cellStyle name="style1542659227035" xfId="45210" xr:uid="{36515003-BE9E-4B56-B52C-6851BC96B0B7}"/>
    <cellStyle name="style1542659227141" xfId="45211" xr:uid="{60F1C644-C654-4365-ABA4-3FFB483BC629}"/>
    <cellStyle name="style1542659227247" xfId="44992" xr:uid="{268226D5-1B2B-470A-AB37-668B61DACDDE}"/>
    <cellStyle name="style1542659227353" xfId="45214" xr:uid="{89DB66A9-0D2C-44D9-A00D-B52D98B8C079}"/>
    <cellStyle name="style1542659227460" xfId="45215" xr:uid="{E5701ABD-64E2-45A9-9EEE-97857F6FF595}"/>
    <cellStyle name="style1542659227577" xfId="45216" xr:uid="{B41A332D-F5AF-4C1F-879B-206522D22D55}"/>
    <cellStyle name="style1542659227695" xfId="44998" xr:uid="{DB1A0928-4950-4520-A951-0CB7CC7B6111}"/>
    <cellStyle name="style1542659227858" xfId="45220" xr:uid="{3D53C455-60ED-4837-A469-5A0A3421DC3E}"/>
    <cellStyle name="style1542659227971" xfId="45221" xr:uid="{DB52B7B4-041F-4374-AF66-0E68B7C9EF28}"/>
    <cellStyle name="style1542659228078" xfId="45222" xr:uid="{9559C301-DB53-49DB-A294-308D09A98FB4}"/>
    <cellStyle name="style1542659228196" xfId="45004" xr:uid="{D5DA2958-FCD7-4F5E-A669-C631EADCEE7D}"/>
    <cellStyle name="style1542659230303" xfId="45223" xr:uid="{75A1DC55-EB58-4036-9013-566FFA176612}"/>
    <cellStyle name="style1542659230417" xfId="45224" xr:uid="{A18CA573-05C1-4EA0-8FF7-DABAB637003D}"/>
    <cellStyle name="style1542659230519" xfId="45228" xr:uid="{57B1451D-6FA9-4972-AF95-1E176A3D7A32}"/>
    <cellStyle name="style1542659230628" xfId="45229" xr:uid="{4B1ECB2F-31D8-4FE6-9659-01133D99FD2E}"/>
    <cellStyle name="style1542659230845" xfId="45226" xr:uid="{EA7C1C2A-3281-4160-8208-CF2184B39FFB}"/>
    <cellStyle name="style1542659230951" xfId="45227" xr:uid="{CA4B3E27-58AC-47F5-B3E5-EF2613AD3136}"/>
    <cellStyle name="style1542659231065" xfId="45225" xr:uid="{7352D58B-AC6F-4781-8211-ECB5D1E1C56A}"/>
    <cellStyle name="style1542659231171" xfId="45010" xr:uid="{FF175167-BC90-4171-B91C-2E962F988652}"/>
    <cellStyle name="style1542659231278" xfId="45230" xr:uid="{2027DACB-54A9-4741-8300-705D2A1CB185}"/>
    <cellStyle name="style1542659231383" xfId="45231" xr:uid="{ADB2F536-A0CC-4752-B2B1-91FFE6983B95}"/>
    <cellStyle name="style1542659231489" xfId="45232" xr:uid="{DEA9BB41-8B76-40DA-8AE5-6DA575D0E67B}"/>
    <cellStyle name="style1542659231596" xfId="45016" xr:uid="{E4CF530A-7813-4B55-B538-8255C43B95C7}"/>
    <cellStyle name="style1542659231702" xfId="45233" xr:uid="{8906766E-3948-48D1-BFFF-C8533BA77AB7}"/>
    <cellStyle name="style1542659231814" xfId="45236" xr:uid="{9B4FF5F7-25C3-43A8-8B44-D4F0075184B4}"/>
    <cellStyle name="style1542659231955" xfId="45234" xr:uid="{BFFEA761-8244-46A5-86D1-404636EDE587}"/>
    <cellStyle name="style1542659232073" xfId="45237" xr:uid="{4067E2FD-A300-4880-AE1F-63997EF63DFB}"/>
    <cellStyle name="style1542659232183" xfId="45239" xr:uid="{512E89EF-FBCE-4519-9355-E9105BDA7871}"/>
    <cellStyle name="style1542659232288" xfId="45240" xr:uid="{EC16C157-872D-48E7-91AD-6FDBF75DA6C3}"/>
    <cellStyle name="style1542659232393" xfId="45235" xr:uid="{09E325A0-DBE9-454D-AE3E-DEE1AB180AB5}"/>
    <cellStyle name="style1542659232711" xfId="45020" xr:uid="{5C1FBEE7-6223-4195-86B2-5ACDE6A122BE}"/>
    <cellStyle name="style1542659232815" xfId="45238" xr:uid="{C647B1B2-E30C-4A65-A7DE-F7637F4EE5C3}"/>
    <cellStyle name="style1542659233168" xfId="45024" xr:uid="{A727E630-57A4-4DD0-9F10-4FF39830D552}"/>
    <cellStyle name="style1542659233281" xfId="45241" xr:uid="{F17786FD-3D21-44D7-A3B2-478BB2793B2E}"/>
    <cellStyle name="style1542659233621" xfId="45028" xr:uid="{DAD67CA3-8AE4-4926-BB83-34909FA4607F}"/>
    <cellStyle name="style1542659235333" xfId="45242" xr:uid="{5B9B5C3F-6C08-4BAB-97D7-9B18F2B27016}"/>
    <cellStyle name="style1542659235445" xfId="45243" xr:uid="{A696D3AA-BC1B-4B08-86CC-8B2C8F32A8B6}"/>
    <cellStyle name="style1542659235551" xfId="45247" xr:uid="{D5D3DBFC-BA87-419A-9764-47045DC9AC29}"/>
    <cellStyle name="style1542659235655" xfId="45248" xr:uid="{136203C4-A761-47FD-B861-C72C296DE799}"/>
    <cellStyle name="style1542659235861" xfId="45245" xr:uid="{3E36D9D0-05AF-4DF9-A3E7-8ED18EA66C60}"/>
    <cellStyle name="style1542659235967" xfId="45246" xr:uid="{EBAA4973-F30E-429F-9524-17E4DF891E92}"/>
    <cellStyle name="style1542659236073" xfId="45244" xr:uid="{DC26B28A-0138-40FE-80FE-6F50813A40B2}"/>
    <cellStyle name="style1542659236195" xfId="45034" xr:uid="{B3690FAF-3DF4-4998-96E3-A9B3DF5E18BE}"/>
    <cellStyle name="style1542659236299" xfId="45249" xr:uid="{BB9EC939-C243-4F63-B64F-4A8C9554041F}"/>
    <cellStyle name="style1542659236402" xfId="45250" xr:uid="{A93BDA59-B376-4EAB-878C-9E1DA0D248E3}"/>
    <cellStyle name="style1542659236508" xfId="45251" xr:uid="{DF3683B0-1A90-40A7-8B12-6073FEEB0A1B}"/>
    <cellStyle name="style1542659236621" xfId="45040" xr:uid="{B2DBAF3F-2D24-4D8E-9FC9-57F066C3BE7F}"/>
    <cellStyle name="style1542659236724" xfId="45252" xr:uid="{6E6D5CEA-11F1-41C9-A9B9-7C1DE782F119}"/>
    <cellStyle name="style1542659236836" xfId="45255" xr:uid="{DF06EAD9-7A63-4862-8F50-EC36684561EB}"/>
    <cellStyle name="style1542659236941" xfId="45253" xr:uid="{E6B03587-D9D5-4F71-9790-22C78E2E5D63}"/>
    <cellStyle name="style1542659237046" xfId="45256" xr:uid="{43E1F81C-FF95-4008-9B79-68DE679629D5}"/>
    <cellStyle name="style1542659237155" xfId="45260" xr:uid="{7E27645A-A548-4B77-8BBB-CD032AA1030C}"/>
    <cellStyle name="style1542659237260" xfId="45261" xr:uid="{1F5A3578-90C0-4742-89ED-FADFBD1885FD}"/>
    <cellStyle name="style1542659237365" xfId="45254" xr:uid="{4977C371-7316-4150-B002-BE6B810C0980}"/>
    <cellStyle name="style1542659237689" xfId="45044" xr:uid="{892C3B7B-BD27-4CFB-BDE7-358E046F8061}"/>
    <cellStyle name="style1542659237793" xfId="45257" xr:uid="{A37AD6BD-A80D-499B-B4ED-997086007242}"/>
    <cellStyle name="style1542659237897" xfId="45258" xr:uid="{95233803-F9A1-428D-9352-2B479316F2FC}"/>
    <cellStyle name="style1542659238003" xfId="45259" xr:uid="{C66F851E-AB2D-4DA7-92DB-959E1D74E185}"/>
    <cellStyle name="style1542659238107" xfId="45048" xr:uid="{CDDAA7AD-6480-45F7-B29E-CA5D113886A8}"/>
    <cellStyle name="style1542659238238" xfId="45262" xr:uid="{FBFD3625-8A01-4024-9F7D-D1FDA5CF1733}"/>
    <cellStyle name="style1542659238341" xfId="45263" xr:uid="{24DEEEBB-DD61-437F-90DD-20A101913199}"/>
    <cellStyle name="style1542659238446" xfId="45264" xr:uid="{F8629B99-3D8F-48D0-92AD-7CCE7B3DE47F}"/>
    <cellStyle name="style1542659238562" xfId="45056" xr:uid="{FCE83581-16C5-4673-A5F3-FD926F308DFC}"/>
    <cellStyle name="style1542659238685" xfId="45265" xr:uid="{B3FFFF36-D4EA-491F-9FAA-368CB1E8C320}"/>
    <cellStyle name="style1542659238774" xfId="45266" xr:uid="{A787B281-F89E-4922-90FA-A52B153DDB4D}"/>
    <cellStyle name="style1542659238867" xfId="45267" xr:uid="{0D803C1B-7D42-4CAE-AF22-458E580DE37F}"/>
    <cellStyle name="style1542659238965" xfId="45060" xr:uid="{2AE6BF93-F9AB-4022-9763-45C8FD1214DF}"/>
    <cellStyle name="style1542659239056" xfId="45268" xr:uid="{604A6686-74F2-4A50-A4F9-90030E9594E4}"/>
    <cellStyle name="style1542659239144" xfId="45269" xr:uid="{0F1F312F-186F-47B3-914F-AB329FF83287}"/>
    <cellStyle name="style1542659239235" xfId="45270" xr:uid="{2C9A8983-F70E-402C-9B57-1A95030EF5B7}"/>
    <cellStyle name="style1542659239325" xfId="45064" xr:uid="{6E30924B-BD16-4C61-8F7F-D165098C12DC}"/>
    <cellStyle name="style1542659239421" xfId="45271" xr:uid="{ADD4BF29-48C2-4E08-899A-D2AF4CCA14CD}"/>
    <cellStyle name="style1542659239529" xfId="45272" xr:uid="{EBD38194-64E7-4966-83B1-B554B2D65A9B}"/>
    <cellStyle name="style1542659239627" xfId="45273" xr:uid="{09CD94E3-A6A4-4799-90AD-151250130406}"/>
    <cellStyle name="style1542659239718" xfId="45068" xr:uid="{D9802C3C-2F6A-4830-9CC1-F3147808D1FD}"/>
    <cellStyle name="style1542659241693" xfId="45274" xr:uid="{4B4646C0-9AE8-4C64-BC49-59B7B1BB637C}"/>
    <cellStyle name="style1542659241812" xfId="45275" xr:uid="{62C336C4-76E0-4C52-8FF1-D02B2C197561}"/>
    <cellStyle name="style1542659241917" xfId="45279" xr:uid="{BC84B87F-4FA4-462C-8F20-3809142A4A94}"/>
    <cellStyle name="style1542659242022" xfId="45280" xr:uid="{11E4EF21-489B-4CF9-A147-4A9C1B120BA6}"/>
    <cellStyle name="style1542659242232" xfId="45277" xr:uid="{AB8E3D94-0EB0-4471-B1B9-6C98375DA1ED}"/>
    <cellStyle name="style1542659242336" xfId="45278" xr:uid="{2FBA2AFB-3825-4431-A059-B089448B6FC7}"/>
    <cellStyle name="style1542659242441" xfId="45276" xr:uid="{7F9F54CD-0BFA-4281-AC04-A654980DDC7C}"/>
    <cellStyle name="style1542659242548" xfId="45074" xr:uid="{3C6F3088-EAF9-463F-9F16-424F55A3FF47}"/>
    <cellStyle name="style1542659242666" xfId="45281" xr:uid="{6580C253-BBB4-42D0-91DC-A349FD0123F1}"/>
    <cellStyle name="style1542659242771" xfId="45282" xr:uid="{9CE66FF4-DB91-4AD4-9B10-0BB408CE8394}"/>
    <cellStyle name="style1542659242875" xfId="45283" xr:uid="{0543959A-A083-4D2A-A130-1FD20392C75E}"/>
    <cellStyle name="style1542659242983" xfId="45080" xr:uid="{6B6148BA-1856-462B-926C-8B48724C8E2E}"/>
    <cellStyle name="style1542659243087" xfId="45284" xr:uid="{CA5F7F7D-2052-483E-AFA3-5ABAFF4113D4}"/>
    <cellStyle name="style1542659243198" xfId="45286" xr:uid="{9BB01103-E4EA-45BB-AA00-2837A3CD95CB}"/>
    <cellStyle name="style1542659243301" xfId="45288" xr:uid="{7B567692-07D4-4F1B-B1AA-2934F3C82720}"/>
    <cellStyle name="style1542659243405" xfId="45285" xr:uid="{7DF97EC6-9D7C-426B-8E3A-BB134982FBB5}"/>
    <cellStyle name="style1542659243509" xfId="45287" xr:uid="{FA40E5DA-440C-4655-9FD3-839D7917CB2C}"/>
    <cellStyle name="style1542659243618" xfId="45289" xr:uid="{899DBAAA-77A5-4BF7-907C-A429B010BFE5}"/>
    <cellStyle name="style1542659247874" xfId="45291" xr:uid="{328F8B78-90F2-41B5-8DC9-F27867A25023}"/>
    <cellStyle name="style1542659247992" xfId="45292" xr:uid="{ED09CE15-1C0F-4A74-9A7A-97417E17C0AA}"/>
    <cellStyle name="style1542659248099" xfId="45290" xr:uid="{4B42451C-4E05-4826-BE69-F0862705A1F0}"/>
    <cellStyle name="style1542659248225" xfId="45293" xr:uid="{33C07096-4B9B-44E4-A53C-15E8EF8298FC}"/>
    <cellStyle name="style1542659248342" xfId="45294" xr:uid="{170B477C-BFC3-4E50-B600-18690D1D5B83}"/>
    <cellStyle name="style1542659248459" xfId="45295" xr:uid="{A06F2EB8-0CE8-40D9-AC07-2EAEF432664C}"/>
    <cellStyle name="style1542659248579" xfId="45296" xr:uid="{1D1F5ABA-2168-4D7B-AD16-E485A9861BE3}"/>
    <cellStyle name="style1542659248695" xfId="45297" xr:uid="{5E991C32-17DC-4AB0-86AC-B773C8147593}"/>
    <cellStyle name="style1542659248801" xfId="45299" xr:uid="{D5B07FCC-CD9E-4CEB-8899-5799A86B5496}"/>
    <cellStyle name="style1542659248907" xfId="45300" xr:uid="{A9F8F10F-9608-4F0F-AC5C-50CADE489402}"/>
    <cellStyle name="style1542659249012" xfId="45302" xr:uid="{A1B16574-5D0B-418C-B9C8-1992EECDA831}"/>
    <cellStyle name="style1542659249118" xfId="45303" xr:uid="{24D07A3B-4784-4337-B326-F8B02252F3EA}"/>
    <cellStyle name="style1542659249222" xfId="45298" xr:uid="{F1E3EBF2-B199-463C-818B-F33BF6FAD0BA}"/>
    <cellStyle name="style1542659249342" xfId="45301" xr:uid="{50CA720D-469A-4036-B0CA-FAA4FC0B5C08}"/>
    <cellStyle name="style1542659249461" xfId="45304" xr:uid="{522D0FB4-2D8F-4E44-941A-DFC14557AF7F}"/>
    <cellStyle name="style1542659249700" xfId="45306" xr:uid="{3E2314D8-145D-4E73-AC15-20260F37A578}"/>
    <cellStyle name="style1542659249833" xfId="45307" xr:uid="{A2099C57-700C-47E0-80A8-90E154863D22}"/>
    <cellStyle name="style1542659249959" xfId="45305" xr:uid="{3112C943-CD9B-405F-B801-A90199F72056}"/>
    <cellStyle name="style1542662697617" xfId="45108" xr:uid="{A3446B9E-7A8B-4BC6-BC7D-30B3BCE309A8}"/>
    <cellStyle name="style1542662697867" xfId="45111" xr:uid="{C4F0B981-FB9C-4A02-90B8-A7B4682E45D2}"/>
    <cellStyle name="style1542662698345" xfId="45114" xr:uid="{BF5CE1C0-CD80-457D-AA83-40EAB03A8343}"/>
    <cellStyle name="style1542662698446" xfId="45117" xr:uid="{BEC17DEB-A68E-4A7A-BAF7-3131157F0897}"/>
    <cellStyle name="style1542662698544" xfId="45121" xr:uid="{66C266A6-74BF-47EA-9D77-D2282ED1C7D7}"/>
    <cellStyle name="style1542662698758" xfId="45124" xr:uid="{DBC15BF8-D1B9-41AE-B1D3-8C998E4B4E43}"/>
    <cellStyle name="style1542662699116" xfId="45136" xr:uid="{6DA60F52-4F2E-4AB0-ABC4-B23EA553B47E}"/>
    <cellStyle name="style1542662699234" xfId="45137" xr:uid="{080A9AAB-98E5-491F-8AF2-C337911E365D}"/>
    <cellStyle name="style1542662699352" xfId="45135" xr:uid="{124BDC7F-84EC-4736-8217-5D56E414EFCD}"/>
    <cellStyle name="style1542662699473" xfId="45141" xr:uid="{B96C922B-65AB-4E8F-829B-2C22BEE42CCE}"/>
    <cellStyle name="style1542662699599" xfId="45142" xr:uid="{8AC20002-C230-422C-9BE3-E02A34B244C7}"/>
    <cellStyle name="style1542662699716" xfId="45143" xr:uid="{A5E040E3-5646-4B3B-A877-8C820A0D793C}"/>
    <cellStyle name="style1542662700065" xfId="45147" xr:uid="{0DDDC8AB-207F-4A08-A349-124593305AC5}"/>
    <cellStyle name="style1542662700188" xfId="45148" xr:uid="{4E99AE8E-6F55-4539-B04C-F80A214E2F7C}"/>
    <cellStyle name="style1542662700306" xfId="45149" xr:uid="{9A16836B-CEE9-4CB2-8092-5BA489313AD6}"/>
    <cellStyle name="style1542662700460" xfId="45155" xr:uid="{980B750A-C8E0-4966-8D03-59AD1B48C406}"/>
    <cellStyle name="style1542662700549" xfId="45157" xr:uid="{2B1E627B-81A9-4A4C-AC94-23469CE88CA1}"/>
    <cellStyle name="style1542662702782" xfId="45109" xr:uid="{E6AFD285-A6CA-4D52-BD72-A7D23C579400}"/>
    <cellStyle name="style1542662702994" xfId="45112" xr:uid="{B699D3F6-6961-449A-90DF-844C18343371}"/>
    <cellStyle name="style1542662703419" xfId="45115" xr:uid="{FE6A1E27-AFC5-4BD9-80F6-334D2EA16B0F}"/>
    <cellStyle name="style1542662703509" xfId="45118" xr:uid="{B379E817-8DDA-4365-805E-A1859B39CE86}"/>
    <cellStyle name="style1542662703604" xfId="45122" xr:uid="{AE4BC5D7-25F4-4860-9DC8-2920432EFFBB}"/>
    <cellStyle name="style1542662703807" xfId="45125" xr:uid="{02C1DF81-0D78-4078-90B1-AA74BF24239B}"/>
    <cellStyle name="style1542662704148" xfId="45139" xr:uid="{F39B9E58-8645-4696-BD69-B436D8A78192}"/>
    <cellStyle name="style1542662704252" xfId="45140" xr:uid="{948CCF61-EE4E-41AA-A656-DC0DA82CBB09}"/>
    <cellStyle name="style1542662704356" xfId="45138" xr:uid="{915B6E1E-21EC-471B-BA83-97A7453BDCC5}"/>
    <cellStyle name="style1542662704461" xfId="45144" xr:uid="{286DC392-EAA5-414A-94BA-F7CC69006FBF}"/>
    <cellStyle name="style1542662704563" xfId="45145" xr:uid="{7FAE6825-B302-4C0D-A3D7-005E1DDC0728}"/>
    <cellStyle name="style1542662704666" xfId="45146" xr:uid="{CDBD30F8-7B0E-4746-AD18-4F188B8F468C}"/>
    <cellStyle name="style1542662704985" xfId="45150" xr:uid="{E1F63FBA-39FF-4F1C-94DD-F375FD400CB3}"/>
    <cellStyle name="style1542662705089" xfId="45151" xr:uid="{4B51CD13-0A7B-404C-B3E6-F4F5B1B14956}"/>
    <cellStyle name="style1542662705193" xfId="45152" xr:uid="{17163153-E72C-4AA0-980E-AED272E7369B}"/>
    <cellStyle name="style1542662705323" xfId="45156" xr:uid="{5F32FD0A-B0ED-499A-B2B1-DC6D3510A5F7}"/>
    <cellStyle name="style1542662705415" xfId="45158" xr:uid="{A694DF62-66E1-400A-85F9-8807BFD18C81}"/>
    <cellStyle name="style1542662707663" xfId="45110" xr:uid="{3339DA16-60D1-4392-A236-6C8993B8FEFB}"/>
    <cellStyle name="style1542662707932" xfId="45113" xr:uid="{351E2ADB-D943-4736-97B9-9ABB2721CEB8}"/>
    <cellStyle name="style1542662708383" xfId="45116" xr:uid="{5466D76A-D26A-4A58-B543-AA6B4188E05D}"/>
    <cellStyle name="style1542662708482" xfId="45119" xr:uid="{54638B42-030A-40E9-B152-EB23E536A62A}"/>
    <cellStyle name="style1542662708591" xfId="45120" xr:uid="{8773CF9E-E2D4-4A1D-AA07-88686B2D726C}"/>
    <cellStyle name="style1542662708815" xfId="45123" xr:uid="{34E1EE10-E476-45FC-ABCF-71C01DE2C2F3}"/>
    <cellStyle name="style1542662709169" xfId="45127" xr:uid="{A613667B-8925-47B3-B2D2-86E7BB264A7A}"/>
    <cellStyle name="style1542662709287" xfId="45128" xr:uid="{EE805758-2FA5-4575-956B-13720166E630}"/>
    <cellStyle name="style1542662709393" xfId="45126" xr:uid="{170AABAA-6E83-4A72-A49D-0A5A70570E86}"/>
    <cellStyle name="style1542662709497" xfId="45129" xr:uid="{2AE0CD11-EAD0-4EBF-896B-82290F6ED904}"/>
    <cellStyle name="style1542662709601" xfId="45130" xr:uid="{646459EB-AB9E-4073-A352-07A71B50F90E}"/>
    <cellStyle name="style1542662709710" xfId="45131" xr:uid="{F29DB936-A7D8-4FD8-8609-CBFE7B4B8B91}"/>
    <cellStyle name="style1542662710097" xfId="45132" xr:uid="{7FB40E68-83FC-476A-BCB5-5883C66C3DF7}"/>
    <cellStyle name="style1542662710208" xfId="45133" xr:uid="{ED50D6D6-362B-49D9-8399-6E6729EE2745}"/>
    <cellStyle name="style1542662710312" xfId="45134" xr:uid="{F30F4C4E-80B7-4CDE-80F5-7C6891A755AF}"/>
    <cellStyle name="style1542662710437" xfId="45153" xr:uid="{A343D6EF-A0F9-4ACA-8592-4ACA52795DCE}"/>
    <cellStyle name="style1542662710536" xfId="45154" xr:uid="{06C5DB68-CC3F-4E9A-B07E-A9AFC44998C9}"/>
    <cellStyle name="style1542662733368" xfId="44927" xr:uid="{3F752244-E2C8-4428-AC9E-6137E3404437}"/>
    <cellStyle name="style1542662733514" xfId="44928" xr:uid="{045F73D1-E156-4513-A402-74FB5DBE73C9}"/>
    <cellStyle name="style1542662733637" xfId="44933" xr:uid="{8774A0B7-3F4C-42E9-92D3-2D4BCA0676B1}"/>
    <cellStyle name="style1542662733762" xfId="44934" xr:uid="{FFBE2C57-50C3-472F-93CC-18905218EA82}"/>
    <cellStyle name="style1542662734047" xfId="44930" xr:uid="{0A313544-4C27-42AA-AFC2-4DCF6103C7A6}"/>
    <cellStyle name="style1542662734167" xfId="44931" xr:uid="{262E6968-DACA-4CC9-B878-4E9CF4FB536E}"/>
    <cellStyle name="style1542662734287" xfId="44929" xr:uid="{5BA6AE05-543D-43DF-962E-5A02E6EFFD8A}"/>
    <cellStyle name="style1542662734529" xfId="44935" xr:uid="{4402024B-9302-49EB-933A-A699DDA7218B}"/>
    <cellStyle name="style1542662734648" xfId="44936" xr:uid="{0ACBEC84-4578-4BD5-A025-25836E756CF5}"/>
    <cellStyle name="style1542662734767" xfId="44937" xr:uid="{5CEA2CA4-F2E7-49AE-938F-682A49C1FF8D}"/>
    <cellStyle name="style1542662735216" xfId="44939" xr:uid="{F6F3EBF3-894B-4924-8D00-1ECF0E3415FB}"/>
    <cellStyle name="style1542662735353" xfId="44943" xr:uid="{64396414-E310-45D9-B971-9954DCB0066C}"/>
    <cellStyle name="style1542662735472" xfId="44940" xr:uid="{A05AC4B2-C5F6-41D5-96C2-D65C50555EA9}"/>
    <cellStyle name="style1542662735592" xfId="44944" xr:uid="{7228BE64-3E92-4ABE-8B0D-0E61CBB25D12}"/>
    <cellStyle name="style1542662735712" xfId="44947" xr:uid="{C3ADFA48-EC31-493A-ABF4-9C8044FB8E77}"/>
    <cellStyle name="style1542662735833" xfId="44948" xr:uid="{17B89177-5634-448E-A1EA-9F7B9457098A}"/>
    <cellStyle name="style1542662735956" xfId="44941" xr:uid="{79B1B2D4-642C-4A8F-A708-FF73C46BBABE}"/>
    <cellStyle name="style1542662736473" xfId="44945" xr:uid="{D76FE67D-530B-4539-BF62-EDB850E0CB19}"/>
    <cellStyle name="style1542662737003" xfId="44949" xr:uid="{549D4A33-E85F-4F5C-AF67-E79F781F1BE3}"/>
    <cellStyle name="style1542662739235" xfId="44951" xr:uid="{4F859D3D-373D-42E2-A853-4D84956F64D0}"/>
    <cellStyle name="style1542662739388" xfId="44952" xr:uid="{319FA635-E7AF-4FEC-9C09-9799917F18BB}"/>
    <cellStyle name="style1542662739500" xfId="44957" xr:uid="{EFCDC6AE-600C-4642-AD9B-90BD428C275F}"/>
    <cellStyle name="style1542662739605" xfId="44958" xr:uid="{94B3F7D8-A83A-4C3F-A950-47FD0BB19CFD}"/>
    <cellStyle name="style1542662739813" xfId="44954" xr:uid="{AD5020FB-0498-4BB3-B506-A3213B983886}"/>
    <cellStyle name="style1542662739920" xfId="44955" xr:uid="{8FF7EEB0-CBA0-4FDC-B0B0-8B64F1C665E7}"/>
    <cellStyle name="style1542662740024" xfId="44953" xr:uid="{4940DBEE-6CB9-4903-8A5D-617FE8FF788B}"/>
    <cellStyle name="style1542662740239" xfId="44959" xr:uid="{F901C8D9-68D0-4E46-A897-3FD4293FF76B}"/>
    <cellStyle name="style1542662740342" xfId="44960" xr:uid="{02F2A740-DCE3-4285-A40C-9913632460CD}"/>
    <cellStyle name="style1542662740447" xfId="44961" xr:uid="{90C08DCE-B1F0-4432-AA16-CFAF91714598}"/>
    <cellStyle name="style1542662740844" xfId="44963" xr:uid="{CDB58CC3-AB5E-46D5-AB17-9592456699E7}"/>
    <cellStyle name="style1542662740966" xfId="44967" xr:uid="{304961DF-2F98-48D4-9518-85F1F1DF082F}"/>
    <cellStyle name="style1542662741068" xfId="44964" xr:uid="{CEA38F19-36E0-4D4F-A42D-51A70DC945FB}"/>
    <cellStyle name="style1542662741173" xfId="44968" xr:uid="{48EFCAD4-3A00-4B7D-B072-797736B30238}"/>
    <cellStyle name="style1542662741299" xfId="44971" xr:uid="{1B1197D3-1F38-4B3B-BAFF-91E9379EF7C0}"/>
    <cellStyle name="style1542662741403" xfId="44972" xr:uid="{C293ED1B-16C0-4748-85AC-9134590734FE}"/>
    <cellStyle name="style1542662741510" xfId="44965" xr:uid="{1C1C2126-24AD-46C3-9851-752238C609DE}"/>
    <cellStyle name="style1542662741948" xfId="44969" xr:uid="{7CAA8ED1-CF09-4508-A0DA-7025A52AB60A}"/>
    <cellStyle name="style1542662742456" xfId="44973" xr:uid="{D3A8702B-210A-4185-B20C-734883AD3445}"/>
    <cellStyle name="style1542662744957" xfId="44975" xr:uid="{302714C3-B166-4DB7-B7BC-75C3560BCD54}"/>
    <cellStyle name="style1542662745071" xfId="44976" xr:uid="{59C333FA-37F8-42B7-9A94-661AD46E47C6}"/>
    <cellStyle name="style1542662745187" xfId="44981" xr:uid="{BC21A216-5FD0-48F4-82E8-264C8628E4D1}"/>
    <cellStyle name="style1542662745291" xfId="44982" xr:uid="{A46D7DDA-4726-4532-92E4-43D39409BE13}"/>
    <cellStyle name="style1542662745501" xfId="44978" xr:uid="{9F544E88-943C-40B6-AB1C-26FADFDAFA95}"/>
    <cellStyle name="style1542662745604" xfId="44979" xr:uid="{6E874A17-2CC3-4578-AD4E-25B66EFE18DD}"/>
    <cellStyle name="style1542662745711" xfId="44977" xr:uid="{4013397C-CCEE-4381-AD3A-4B41C3300195}"/>
    <cellStyle name="style1542662745925" xfId="44983" xr:uid="{C4322254-4F57-41B2-8CCF-2A2BD4D1C463}"/>
    <cellStyle name="style1542662746033" xfId="44984" xr:uid="{1D7493F5-BA4E-48F3-A7A4-20F31DDED4CA}"/>
    <cellStyle name="style1542662746143" xfId="44985" xr:uid="{3A7B9ECD-D23D-4664-810D-A808CF500E50}"/>
    <cellStyle name="style1542662746541" xfId="44987" xr:uid="{204762DB-8A01-436A-AA38-00CF302B1ECC}"/>
    <cellStyle name="style1542662746654" xfId="44993" xr:uid="{828FA53C-6E90-4A68-9B8D-A869E1CD913C}"/>
    <cellStyle name="style1542662746761" xfId="44988" xr:uid="{C1090870-4617-45BF-A0BF-3D6C5FBD6D9B}"/>
    <cellStyle name="style1542662746866" xfId="44994" xr:uid="{A895E0D3-61E6-48D2-84A4-361646FE93F1}"/>
    <cellStyle name="style1542662746975" xfId="44999" xr:uid="{4DDBE1FE-566A-4EDE-9466-96C9B1575679}"/>
    <cellStyle name="style1542662747094" xfId="45000" xr:uid="{00526477-648C-4667-A32C-468FB09C2C2D}"/>
    <cellStyle name="style1542662747206" xfId="44989" xr:uid="{F4995491-97B5-42CD-B420-79F1DFD04861}"/>
    <cellStyle name="style1542662747310" xfId="44990" xr:uid="{5D1E3293-449F-4682-A9FA-096D181BBE82}"/>
    <cellStyle name="style1542662747428" xfId="44991" xr:uid="{B104C4F3-E54D-4F1D-A7BB-6F482BF465F4}"/>
    <cellStyle name="style1542662747638" xfId="44995" xr:uid="{F1D3C160-3188-4863-8BE4-C870C0AB4503}"/>
    <cellStyle name="style1542662747742" xfId="44996" xr:uid="{606452CD-4A4E-4D31-A6F1-FCEE687D6484}"/>
    <cellStyle name="style1542662747846" xfId="44997" xr:uid="{6A214F3C-C928-4AC9-9961-8AEA71FD7D23}"/>
    <cellStyle name="style1542662748133" xfId="45001" xr:uid="{7532349C-4C9C-4EA8-9039-3809B63EA1D9}"/>
    <cellStyle name="style1542662748238" xfId="45002" xr:uid="{3885CEFB-0E33-4ACB-BF72-4175781ED336}"/>
    <cellStyle name="style1542662748343" xfId="45003" xr:uid="{75458DE2-D8DF-45E8-A2E2-041E3A3D8F4D}"/>
    <cellStyle name="style1542662750635" xfId="45005" xr:uid="{D51A1A83-1842-46C0-AC88-FD9571DBD772}"/>
    <cellStyle name="style1542662750747" xfId="45006" xr:uid="{602D7EF8-E548-41F7-B2E6-5ACC3243F25F}"/>
    <cellStyle name="style1542662750850" xfId="45011" xr:uid="{62763018-6699-4CD3-BC57-A608AE1A520B}"/>
    <cellStyle name="style1542662750954" xfId="45012" xr:uid="{9EFE6E83-1B62-4846-ADF3-D6B840C0D7DD}"/>
    <cellStyle name="style1542662751163" xfId="45008" xr:uid="{113E4B22-BDCC-41CE-84F5-C4C098C42436}"/>
    <cellStyle name="style1542662751266" xfId="45009" xr:uid="{58B1B575-D31D-438E-8335-7FAC2657F65F}"/>
    <cellStyle name="style1542662751369" xfId="45007" xr:uid="{4C5D52D1-2D94-4805-B7A3-15B614AD4AE0}"/>
    <cellStyle name="style1542662751580" xfId="45013" xr:uid="{D85C4D84-A03E-43D5-9375-1107AE8D2552}"/>
    <cellStyle name="style1542662751683" xfId="45014" xr:uid="{7FD58F12-B8DB-4D8C-BE5D-9CE545392A2C}"/>
    <cellStyle name="style1542662751788" xfId="45015" xr:uid="{FE154ED7-38A3-46A2-A11B-4002DB00F82F}"/>
    <cellStyle name="style1542662752200" xfId="45017" xr:uid="{9984F398-DFCA-41F0-8A38-1DD53691EA7D}"/>
    <cellStyle name="style1542662752315" xfId="45021" xr:uid="{31E4B1BD-0DD4-48CD-874A-8A047957F76A}"/>
    <cellStyle name="style1542662752416" xfId="45018" xr:uid="{4DC25980-A4C1-408B-99A1-9F46E6C71C04}"/>
    <cellStyle name="style1542662752522" xfId="45022" xr:uid="{4C5C366C-1696-4603-A70F-2AEF6E56799B}"/>
    <cellStyle name="style1542662752638" xfId="45025" xr:uid="{5791B3A3-6B07-49E0-A711-510529C6446E}"/>
    <cellStyle name="style1542662752761" xfId="45026" xr:uid="{B31320D9-DC32-433B-99E8-722E606623BF}"/>
    <cellStyle name="style1542662752880" xfId="45019" xr:uid="{A6CA8811-924D-4F54-A1D5-9954BBDCFFC2}"/>
    <cellStyle name="style1542662753307" xfId="45023" xr:uid="{F9264BDF-D0E9-437A-AC9E-723C0998FD75}"/>
    <cellStyle name="style1542662753759" xfId="45027" xr:uid="{5D09F30C-FC73-4B9D-9143-FEAFE98BB7FE}"/>
    <cellStyle name="style1542662756088" xfId="45029" xr:uid="{93FE8DE6-43D0-42F3-8426-15F0D4028EA6}"/>
    <cellStyle name="style1542662756205" xfId="45030" xr:uid="{AD60C037-4A3E-4A23-9681-7D271C59DC6F}"/>
    <cellStyle name="style1542662756312" xfId="45035" xr:uid="{2CE7E16F-466B-4908-A05B-8008D19C7AF9}"/>
    <cellStyle name="style1542662756415" xfId="45036" xr:uid="{98F2F9F7-4BF6-4728-A384-AEBD99D70EA9}"/>
    <cellStyle name="style1542662756621" xfId="45032" xr:uid="{B27AD552-4806-4564-B2EF-419116895D9C}"/>
    <cellStyle name="style1542662756732" xfId="45033" xr:uid="{2C154055-6994-4CEB-B51E-B7BF2CFAF5F3}"/>
    <cellStyle name="style1542662756851" xfId="45031" xr:uid="{507013F5-9A2D-4BEB-A8BD-A2C7AE3F5977}"/>
    <cellStyle name="style1542662757099" xfId="45037" xr:uid="{09A5B91D-CBAC-415D-8F53-E39BBC1C9982}"/>
    <cellStyle name="style1542662757212" xfId="45038" xr:uid="{431C7C40-9427-413E-A5E2-0C22999B8FA2}"/>
    <cellStyle name="style1542662757372" xfId="45039" xr:uid="{CF9744FD-9F7D-4474-ADBE-5AD2F3FD3830}"/>
    <cellStyle name="style1542662757788" xfId="45041" xr:uid="{3573129C-216C-45A4-8EE4-937A8C2D57D4}"/>
    <cellStyle name="style1542662757907" xfId="45045" xr:uid="{21429450-3E2A-4E89-A3E2-71FED3DDE64E}"/>
    <cellStyle name="style1542662758015" xfId="45042" xr:uid="{DF609B64-E4BE-4F13-8639-2D7BF0D6AED0}"/>
    <cellStyle name="style1542662758120" xfId="45046" xr:uid="{15A44235-2E9D-4C24-BCFE-90E64F3E9D70}"/>
    <cellStyle name="style1542662758231" xfId="45051" xr:uid="{51429BA4-2683-4788-A73D-0ABFC4AADCC4}"/>
    <cellStyle name="style1542662758335" xfId="45052" xr:uid="{BB527412-7808-4EB4-B5E1-228230EA60D7}"/>
    <cellStyle name="style1542662758477" xfId="45043" xr:uid="{5357CE7D-12E4-45BA-9884-2C534F91DCB2}"/>
    <cellStyle name="style1542662758899" xfId="45047" xr:uid="{9CA999EB-F32A-4C0D-91AE-07AAD826E293}"/>
    <cellStyle name="style1542662759004" xfId="45049" xr:uid="{D92D15B5-5104-4BAF-B9AB-E3A47FD7F0BF}"/>
    <cellStyle name="style1542662759113" xfId="45050" xr:uid="{727C8962-464E-4E7A-B130-88B1383FEF67}"/>
    <cellStyle name="style1542662759386" xfId="45053" xr:uid="{BEF9062E-DA0D-41E4-85C3-92CB2010D556}"/>
    <cellStyle name="style1542662759492" xfId="45054" xr:uid="{F8C72EAE-C1A7-4527-A587-8447763D5F10}"/>
    <cellStyle name="style1542662759597" xfId="45055" xr:uid="{46B73FF7-3F84-4D35-8206-CF358A693801}"/>
    <cellStyle name="style1542662759848" xfId="45057" xr:uid="{FAFAE4B6-8549-43C1-A52F-8E1848240008}"/>
    <cellStyle name="style1542662759937" xfId="45058" xr:uid="{227027D5-C3B8-4C4C-B351-74FBB0FA73AD}"/>
    <cellStyle name="style1542662760039" xfId="45059" xr:uid="{5FDE3CD1-D278-477D-BEE1-B6B6CAD453C9}"/>
    <cellStyle name="style1542662760236" xfId="45061" xr:uid="{FBA8CBA3-6302-4356-ABF5-2A1A28C3669D}"/>
    <cellStyle name="style1542662760325" xfId="45062" xr:uid="{BCC98565-F64B-4E93-8D70-E5163C64A72C}"/>
    <cellStyle name="style1542662760415" xfId="45063" xr:uid="{DFE4F0D5-66D0-4199-BCD0-97DAC23A74D8}"/>
    <cellStyle name="style1542662760616" xfId="45065" xr:uid="{D924CF7F-50EE-4896-9A9D-EA7722775BFB}"/>
    <cellStyle name="style1542662760704" xfId="45066" xr:uid="{9B8DC0F1-18CE-4E87-8607-23AC706622DD}"/>
    <cellStyle name="style1542662760792" xfId="45067" xr:uid="{DC465ED9-101A-442C-90D0-1FE5F20DFDAA}"/>
    <cellStyle name="style1542662763114" xfId="45069" xr:uid="{F4CEABE1-402B-4EFD-8A0D-B0AE9A184486}"/>
    <cellStyle name="style1542662763229" xfId="45070" xr:uid="{1BDB2F02-67D1-408E-96CC-EF30FC74F6F3}"/>
    <cellStyle name="style1542662763333" xfId="45075" xr:uid="{2022706D-8707-4D10-9A66-7699754D00A0}"/>
    <cellStyle name="style1542662763439" xfId="45076" xr:uid="{26D77D71-A073-4E5E-88E6-F0E36C156834}"/>
    <cellStyle name="style1542662763647" xfId="45072" xr:uid="{EBB318FF-BE76-4305-A4F5-99EFFA9CDD99}"/>
    <cellStyle name="style1542662763752" xfId="45073" xr:uid="{20A77E56-1F80-4A21-B9D0-1EBD0EAF9407}"/>
    <cellStyle name="style1542662763856" xfId="45071" xr:uid="{8ECE7253-D6DA-4795-9293-E43C8E06EDDF}"/>
    <cellStyle name="style1542662764068" xfId="45077" xr:uid="{F58D0164-BB31-499B-9016-A2396A7570A5}"/>
    <cellStyle name="style1542662764178" xfId="45078" xr:uid="{ED46F122-006F-46AC-B6E4-F67EB428185B}"/>
    <cellStyle name="style1542662764285" xfId="45079" xr:uid="{6D3CAD6D-A949-40FE-914B-62827BA04B4D}"/>
    <cellStyle name="style1542662764681" xfId="45081" xr:uid="{3A6C2373-87A9-423D-8554-435680147A78}"/>
    <cellStyle name="style1542662764796" xfId="45084" xr:uid="{A0760EBF-50F8-4080-87A0-601F0CEC7BFA}"/>
    <cellStyle name="style1542662764900" xfId="45087" xr:uid="{EF671A35-38D2-457A-BBB0-24C828604B5C}"/>
    <cellStyle name="style1542662765003" xfId="45082" xr:uid="{79EFA17D-D297-4D16-BAE0-5DFD52DE63E8}"/>
    <cellStyle name="style1542662765107" xfId="45085" xr:uid="{7C0ACDD8-7A33-41D8-B684-F53725501FD1}"/>
    <cellStyle name="style1542662765210" xfId="45088" xr:uid="{646C8B9E-2584-4EDF-BDBA-6B19D6A35159}"/>
    <cellStyle name="style1542662765330" xfId="45083" xr:uid="{3AC35AA8-6260-4CAE-B918-82E2E0EF6CCD}"/>
    <cellStyle name="style1542662765772" xfId="45086" xr:uid="{D1AC92DE-0C44-4A43-A500-165005ABC573}"/>
    <cellStyle name="style1542662766205" xfId="45089" xr:uid="{05E73F51-BC75-499C-8A5B-817FF72DF199}"/>
    <cellStyle name="style1542662769849" xfId="45091" xr:uid="{753E31CF-20C2-41DE-AA8A-4B65A3D660A2}"/>
    <cellStyle name="style1542662769968" xfId="45092" xr:uid="{CD0E59D1-4AFD-4779-BF85-304DD0B88924}"/>
    <cellStyle name="style1542662770083" xfId="45090" xr:uid="{506C5140-5C33-4981-A961-3162FFDEEC06}"/>
    <cellStyle name="style1542662770210" xfId="45093" xr:uid="{367B5C5B-29FF-4666-9F6E-3401388DF9B7}"/>
    <cellStyle name="style1542662770341" xfId="45094" xr:uid="{FC383306-2989-4096-945F-45D7DA064D8C}"/>
    <cellStyle name="style1542662770460" xfId="45095" xr:uid="{C4788A60-669B-4584-B3E8-5341E669FB60}"/>
    <cellStyle name="style1542662770579" xfId="45096" xr:uid="{75E88B94-5D54-4665-98B2-586CF2B08C96}"/>
    <cellStyle name="style1542662770692" xfId="45097" xr:uid="{B5181C61-27BF-4EB3-A3D5-63B5C1421166}"/>
    <cellStyle name="style1542662770820" xfId="45099" xr:uid="{24F8A0D4-B48E-4A45-971F-9F6FCCAC122D}"/>
    <cellStyle name="style1542662770933" xfId="45100" xr:uid="{C4DC8F1C-6593-4F97-9379-A7516C313682}"/>
    <cellStyle name="style1542662771041" xfId="45102" xr:uid="{520FD91E-51DA-49FF-9BE8-70381C54BF24}"/>
    <cellStyle name="style1542662771154" xfId="45103" xr:uid="{3381EC29-28C1-482D-82A1-905662292AA8}"/>
    <cellStyle name="style1542662771257" xfId="45098" xr:uid="{BDD3B11E-B309-4679-A25E-1289FB3F44CF}"/>
    <cellStyle name="style1542662771374" xfId="45101" xr:uid="{D55BB9A6-5AC5-4232-8C6B-D1667171FFE6}"/>
    <cellStyle name="style1542662771492" xfId="45104" xr:uid="{A1A26310-6C9D-4EF7-A81E-1E16C44ACAA3}"/>
    <cellStyle name="style1542662771730" xfId="45106" xr:uid="{C6D0180C-5E29-4819-93DD-6ABF21D781F8}"/>
    <cellStyle name="style1542662771847" xfId="45107" xr:uid="{921B92C8-4491-4A0C-BE3A-F28E175188D7}"/>
    <cellStyle name="style1542662771963" xfId="45105" xr:uid="{37D76E66-F4FE-4782-B480-251B0230F715}"/>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 Target="worksheets/sheet8.xml" Type="http://schemas.openxmlformats.org/officeDocument/2006/relationships/worksheet" Id="rId13"/></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1997</c:v>
                </c:pt>
                <c:pt idx="1">
                  <c:v>2007</c:v>
                </c:pt>
                <c:pt idx="2">
                  <c:v>2011</c:v>
                </c:pt>
              </c:numCache>
            </c:numRef>
          </c:xVal>
          <c:yVal>
            <c:numRef>
              <c:f>Water!$AB$105:$AB$116</c:f>
              <c:numCache>
                <c:formatCode>0.0</c:formatCode>
                <c:ptCount val="12"/>
                <c:pt idx="0">
                  <c:v>3.5621601690541875</c:v>
                </c:pt>
                <c:pt idx="1">
                  <c:v>0.74558647734314776</c:v>
                </c:pt>
                <c:pt idx="2">
                  <c:v>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1997</c:v>
                </c:pt>
                <c:pt idx="1">
                  <c:v>2007</c:v>
                </c:pt>
                <c:pt idx="2">
                  <c:v>2011</c:v>
                </c:pt>
              </c:numCache>
            </c:numRef>
          </c:xVal>
          <c:yVal>
            <c:numRef>
              <c:f>Water!$W$105:$W$116</c:f>
              <c:numCache>
                <c:formatCode>0.0</c:formatCode>
                <c:ptCount val="12"/>
                <c:pt idx="0">
                  <c:v>4.9884497196849908</c:v>
                </c:pt>
                <c:pt idx="1">
                  <c:v>4.3266000584004107</c:v>
                </c:pt>
                <c:pt idx="2">
                  <c:v>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1997</c:v>
                </c:pt>
                <c:pt idx="1">
                  <c:v>2007</c:v>
                </c:pt>
                <c:pt idx="2">
                  <c:v>2011</c:v>
                </c:pt>
              </c:numCache>
            </c:numRef>
          </c:xVal>
          <c:yVal>
            <c:numRef>
              <c:f>Water!$R$105:$R$116</c:f>
              <c:numCache>
                <c:formatCode>0.0</c:formatCode>
                <c:ptCount val="12"/>
                <c:pt idx="0">
                  <c:v>3.7938150603978413</c:v>
                </c:pt>
                <c:pt idx="1">
                  <c:v>4.0774634555233593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1997</c:v>
                </c:pt>
                <c:pt idx="1">
                  <c:v>2007</c:v>
                </c:pt>
                <c:pt idx="2">
                  <c:v>2011</c:v>
                </c:pt>
              </c:numCache>
            </c:numRef>
          </c:xVal>
          <c:yVal>
            <c:numRef>
              <c:f>Water!$M$105:$M$116</c:f>
              <c:numCache>
                <c:formatCode>0.0</c:formatCode>
                <c:ptCount val="12"/>
                <c:pt idx="0">
                  <c:v>4.2434377967700589</c:v>
                </c:pt>
                <c:pt idx="1">
                  <c:v>5.8566499038326238</c:v>
                </c:pt>
                <c:pt idx="2">
                  <c:v>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1997</c:v>
                </c:pt>
                <c:pt idx="1">
                  <c:v>2007</c:v>
                </c:pt>
                <c:pt idx="2">
                  <c:v>2011</c:v>
                </c:pt>
              </c:numCache>
            </c:numRef>
          </c:xVal>
          <c:yVal>
            <c:numRef>
              <c:f>Water!$H$105:$H$116</c:f>
              <c:numCache>
                <c:formatCode>0.0</c:formatCode>
                <c:ptCount val="12"/>
                <c:pt idx="0">
                  <c:v>2.6421113906775435</c:v>
                </c:pt>
                <c:pt idx="1">
                  <c:v>4.7953734136089201</c:v>
                </c:pt>
                <c:pt idx="2">
                  <c:v>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1997</c:v>
                </c:pt>
                <c:pt idx="1">
                  <c:v>2007</c:v>
                </c:pt>
                <c:pt idx="2">
                  <c:v>2011</c:v>
                </c:pt>
              </c:numCache>
            </c:numRef>
          </c:xVal>
          <c:yVal>
            <c:numRef>
              <c:f>Water!$X$105:$X$116</c:f>
              <c:numCache>
                <c:formatCode>0.0</c:formatCode>
                <c:ptCount val="12"/>
                <c:pt idx="0">
                  <c:v>95.368558580822054</c:v>
                </c:pt>
                <c:pt idx="1">
                  <c:v>96.663688552218218</c:v>
                </c:pt>
                <c:pt idx="2">
                  <c:v>99.1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1997</c:v>
                </c:pt>
                <c:pt idx="1">
                  <c:v>2007</c:v>
                </c:pt>
                <c:pt idx="2">
                  <c:v>2011</c:v>
                </c:pt>
              </c:numCache>
            </c:numRef>
          </c:xVal>
          <c:yVal>
            <c:numRef>
              <c:f>Water!$S$105:$S$116</c:f>
              <c:numCache>
                <c:formatCode>0.0</c:formatCode>
                <c:ptCount val="12"/>
                <c:pt idx="0">
                  <c:v>91.036915798022065</c:v>
                </c:pt>
                <c:pt idx="1">
                  <c:v>92.447039140985041</c:v>
                </c:pt>
                <c:pt idx="2">
                  <c:v>96.8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1997</c:v>
                </c:pt>
                <c:pt idx="1">
                  <c:v>2007</c:v>
                </c:pt>
                <c:pt idx="2">
                  <c:v>2011</c:v>
                </c:pt>
              </c:numCache>
            </c:numRef>
          </c:xVal>
          <c:yVal>
            <c:numRef>
              <c:f>Water!$N$105:$N$116</c:f>
              <c:numCache>
                <c:formatCode>0.0</c:formatCode>
                <c:ptCount val="12"/>
                <c:pt idx="0">
                  <c:v>92.304807058757831</c:v>
                </c:pt>
                <c:pt idx="1">
                  <c:v>92.442485968698549</c:v>
                </c:pt>
                <c:pt idx="2">
                  <c:v>99.9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1997</c:v>
                </c:pt>
                <c:pt idx="1">
                  <c:v>2007</c:v>
                </c:pt>
                <c:pt idx="2">
                  <c:v>2011</c:v>
                </c:pt>
              </c:numCache>
            </c:numRef>
          </c:xVal>
          <c:yVal>
            <c:numRef>
              <c:f>Water!$I$105:$I$116</c:f>
              <c:numCache>
                <c:formatCode>0.0</c:formatCode>
                <c:ptCount val="12"/>
                <c:pt idx="0">
                  <c:v>93.468477536272971</c:v>
                </c:pt>
                <c:pt idx="1">
                  <c:v>91.12655358477204</c:v>
                </c:pt>
                <c:pt idx="2">
                  <c:v>96.1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1997</c:v>
                </c:pt>
                <c:pt idx="1">
                  <c:v>2007</c:v>
                </c:pt>
                <c:pt idx="2">
                  <c:v>2011</c:v>
                </c:pt>
              </c:numCache>
            </c:numRef>
          </c:xVal>
          <c:yVal>
            <c:numRef>
              <c:f>Water!$D$105:$D$116</c:f>
              <c:numCache>
                <c:formatCode>0.0</c:formatCode>
                <c:ptCount val="12"/>
                <c:pt idx="0">
                  <c:v>92.157282790885517</c:v>
                </c:pt>
                <c:pt idx="1">
                  <c:v>86.708435162138358</c:v>
                </c:pt>
                <c:pt idx="2">
                  <c:v>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87.405271270399481</c:v>
                </c:pt>
                <c:pt idx="1">
                  <c:v>85.981343882061879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3.45259907305112</c:v>
                </c:pt>
                <c:pt idx="1">
                  <c:v>3.3963524610377851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5.991198297194174</c:v>
                </c:pt>
                <c:pt idx="1">
                  <c:v>6.9646403348204302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3.1509313593552264</c:v>
                </c:pt>
                <c:pt idx="1">
                  <c:v>3.6576633220799124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90.05410707541516</c:v>
                </c:pt>
                <c:pt idx="1">
                  <c:v>91.397846787817755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2.9769952752203386</c:v>
                </c:pt>
                <c:pt idx="1">
                  <c:v>3.0214164227377802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2.5063266257744061</c:v>
                </c:pt>
                <c:pt idx="1">
                  <c:v>3.4474410866662737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4.462571023590101</c:v>
                </c:pt>
                <c:pt idx="1">
                  <c:v>2.1332957027781845</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92.678271611684181</c:v>
                </c:pt>
                <c:pt idx="1">
                  <c:v>98.409086045100935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3.6308730381945225</c:v>
                </c:pt>
                <c:pt idx="1">
                  <c:v>0.67450780129473742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3.6908553501212964</c:v>
                </c:pt>
                <c:pt idx="1">
                  <c:v>0.91640615360432776</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90.347148508644821</c:v>
                </c:pt>
                <c:pt idx="1">
                  <c:v>94.956544680047898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1.282819552861088</c:v>
                </c:pt>
                <c:pt idx="1">
                  <c:v>1.3482673686822273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3.7489385361509449</c:v>
                </c:pt>
                <c:pt idx="1">
                  <c:v>2.7558942540116504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4.6210934023431491</c:v>
                </c:pt>
                <c:pt idx="1">
                  <c:v>0.93929369725822198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94.884741584033975</c:v>
                </c:pt>
                <c:pt idx="1">
                  <c:v>97.975881505694105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0.95843173317206043</c:v>
                </c:pt>
                <c:pt idx="1">
                  <c:v>0.98965536874438498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1.4135661789749747</c:v>
                </c:pt>
                <c:pt idx="1">
                  <c:v>1.0344631255615155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2.7432605038189877</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1997</c:v>
                </c:pt>
                <c:pt idx="1">
                  <c:v>2007</c:v>
                </c:pt>
                <c:pt idx="2">
                  <c:v>2011</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1997</c:v>
                </c:pt>
                <c:pt idx="1">
                  <c:v>2007</c:v>
                </c:pt>
                <c:pt idx="2">
                  <c:v>2011</c:v>
                </c:pt>
              </c:numCache>
            </c:numRef>
          </c:xVal>
          <c:yVal>
            <c:numRef>
              <c:f>Water!$W$205:$W$216</c:f>
              <c:numCache>
                <c:formatCode>0.0</c:formatCode>
                <c:ptCount val="12"/>
                <c:pt idx="0">
                  <c:v>0</c:v>
                </c:pt>
                <c:pt idx="1">
                  <c:v>0.42762722399205144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1997</c:v>
                </c:pt>
                <c:pt idx="1">
                  <c:v>2007</c:v>
                </c:pt>
                <c:pt idx="2">
                  <c:v>2011</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1997</c:v>
                </c:pt>
                <c:pt idx="1">
                  <c:v>2007</c:v>
                </c:pt>
                <c:pt idx="2">
                  <c:v>2011</c:v>
                </c:pt>
              </c:numCache>
            </c:numRef>
          </c:xVal>
          <c:yVal>
            <c:numRef>
              <c:f>Water!$M$205:$M$216</c:f>
              <c:numCache>
                <c:formatCode>0.0</c:formatCode>
                <c:ptCount val="12"/>
                <c:pt idx="0">
                  <c:v>0.74096737890667297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1997</c:v>
                </c:pt>
                <c:pt idx="1">
                  <c:v>2007</c:v>
                </c:pt>
                <c:pt idx="2">
                  <c:v>2011</c:v>
                </c:pt>
              </c:numCache>
            </c:numRef>
          </c:xVal>
          <c:yVal>
            <c:numRef>
              <c:f>Water!$H$205:$H$216</c:f>
              <c:numCache>
                <c:formatCode>0.0</c:formatCode>
                <c:ptCount val="12"/>
                <c:pt idx="0">
                  <c:v>0</c:v>
                </c:pt>
                <c:pt idx="1">
                  <c:v>0.5627609955285634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1997</c:v>
                </c:pt>
                <c:pt idx="1">
                  <c:v>2007</c:v>
                </c:pt>
                <c:pt idx="2">
                  <c:v>2011</c:v>
                </c:pt>
              </c:numCache>
            </c:numRef>
          </c:xVal>
          <c:yVal>
            <c:numRef>
              <c:f>Water!$X$205:$X$216</c:f>
              <c:numCache>
                <c:formatCode>0.0</c:formatCode>
                <c:ptCount val="12"/>
                <c:pt idx="0">
                  <c:v>99.328305465944496</c:v>
                </c:pt>
                <c:pt idx="1">
                  <c:v>96.284712062331153</c:v>
                </c:pt>
                <c:pt idx="2">
                  <c:v>99.3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1997</c:v>
                </c:pt>
                <c:pt idx="1">
                  <c:v>2007</c:v>
                </c:pt>
                <c:pt idx="2">
                  <c:v>2011</c:v>
                </c:pt>
              </c:numCache>
            </c:numRef>
          </c:xVal>
          <c:yVal>
            <c:numRef>
              <c:f>Water!$S$205:$S$216</c:f>
              <c:numCache>
                <c:formatCode>0.0</c:formatCode>
                <c:ptCount val="12"/>
                <c:pt idx="0">
                  <c:v>96.782955128330897</c:v>
                </c:pt>
                <c:pt idx="1">
                  <c:v>99.572372776007953</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1997</c:v>
                </c:pt>
                <c:pt idx="1">
                  <c:v>2007</c:v>
                </c:pt>
                <c:pt idx="2">
                  <c:v>2011</c:v>
                </c:pt>
              </c:numCache>
            </c:numRef>
          </c:xVal>
          <c:yVal>
            <c:numRef>
              <c:f>Water!$N$205:$N$216</c:f>
              <c:numCache>
                <c:formatCode>0.0</c:formatCode>
                <c:ptCount val="12"/>
                <c:pt idx="0">
                  <c:v>99.000241944985305</c:v>
                </c:pt>
                <c:pt idx="1">
                  <c:v>96.277917720046773</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1997</c:v>
                </c:pt>
                <c:pt idx="1">
                  <c:v>2007</c:v>
                </c:pt>
                <c:pt idx="2">
                  <c:v>2011</c:v>
                </c:pt>
              </c:numCache>
            </c:numRef>
          </c:xVal>
          <c:yVal>
            <c:numRef>
              <c:f>Water!$I$205:$I$216</c:f>
              <c:numCache>
                <c:formatCode>0.0</c:formatCode>
                <c:ptCount val="12"/>
                <c:pt idx="0">
                  <c:v>98.144415027041944</c:v>
                </c:pt>
                <c:pt idx="1">
                  <c:v>98.312863406261201</c:v>
                </c:pt>
                <c:pt idx="2">
                  <c:v>99.7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1997</c:v>
                </c:pt>
                <c:pt idx="1">
                  <c:v>2007</c:v>
                </c:pt>
                <c:pt idx="2">
                  <c:v>2011</c:v>
                </c:pt>
              </c:numCache>
            </c:numRef>
          </c:xVal>
          <c:yVal>
            <c:numRef>
              <c:f>Water!$D$205:$D$216</c:f>
              <c:numCache>
                <c:formatCode>0.0</c:formatCode>
                <c:ptCount val="12"/>
                <c:pt idx="0">
                  <c:v>96.303374288446037</c:v>
                </c:pt>
                <c:pt idx="1">
                  <c:v>91.08241402148488</c:v>
                </c:pt>
                <c:pt idx="2">
                  <c:v>98.7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94.220884401986453</c:v>
                </c:pt>
                <c:pt idx="1">
                  <c:v>94.708191326742394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0.95172610507057032</c:v>
                </c:pt>
                <c:pt idx="1">
                  <c:v>0.95664839723982231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4.6939141286188857</c:v>
                </c:pt>
                <c:pt idx="1">
                  <c:v>4.0609946628115665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0.13347536432408447</c:v>
                </c:pt>
                <c:pt idx="1">
                  <c:v>0.27416561320622534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98.057661078219496</c:v>
                </c:pt>
                <c:pt idx="1">
                  <c:v>99.264044301093818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0.19650833883411001</c:v>
                </c:pt>
                <c:pt idx="1">
                  <c:v>0.19892594048315676</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1.213854003218529</c:v>
                </c:pt>
                <c:pt idx="1">
                  <c:v>0.53702975842303147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0.53197657972786772</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97.513828608966435</c:v>
                </c:pt>
                <c:pt idx="1">
                  <c:v>97.582442956627588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0.88559481077770286</c:v>
                </c:pt>
                <c:pt idx="1">
                  <c:v>0.8862179481429403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1.6005765802558614</c:v>
                </c:pt>
                <c:pt idx="1">
                  <c:v>1.5313390952294696</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96.61301332958017</c:v>
                </c:pt>
                <c:pt idx="1">
                  <c:v>98.794180885882781</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0.97588902353111284</c:v>
                </c:pt>
                <c:pt idx="1">
                  <c:v>0.99792101904932096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2.309673241198297</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0.10142440569042321</c:v>
                </c:pt>
                <c:pt idx="1">
                  <c:v>0.20789809506790291</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98.605157426231003</c:v>
                </c:pt>
                <c:pt idx="1">
                  <c:v>97.823029975869289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1.3948425737689973</c:v>
                </c:pt>
                <c:pt idx="1">
                  <c:v>2.1769700241307106</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1997</c:v>
                </c:pt>
                <c:pt idx="1">
                  <c:v>2007</c:v>
                </c:pt>
                <c:pt idx="2">
                  <c:v>2011</c:v>
                </c:pt>
              </c:numCache>
            </c:numRef>
          </c:xVal>
          <c:yVal>
            <c:numRef>
              <c:f>Water!$AB$305:$AB$316</c:f>
              <c:numCache>
                <c:formatCode>0.0</c:formatCode>
                <c:ptCount val="12"/>
                <c:pt idx="0">
                  <c:v>6.2086627879104332</c:v>
                </c:pt>
                <c:pt idx="1">
                  <c:v>3.4654616776616085</c:v>
                </c:pt>
                <c:pt idx="2">
                  <c:v>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1997</c:v>
                </c:pt>
                <c:pt idx="1">
                  <c:v>2007</c:v>
                </c:pt>
                <c:pt idx="2">
                  <c:v>2011</c:v>
                </c:pt>
              </c:numCache>
            </c:numRef>
          </c:xVal>
          <c:yVal>
            <c:numRef>
              <c:f>Water!$W$305:$W$316</c:f>
              <c:numCache>
                <c:formatCode>0.0</c:formatCode>
                <c:ptCount val="12"/>
                <c:pt idx="0">
                  <c:v>7.4164886559325058</c:v>
                </c:pt>
                <c:pt idx="1">
                  <c:v>8.6634756164318958</c:v>
                </c:pt>
                <c:pt idx="2">
                  <c:v>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1997</c:v>
                </c:pt>
                <c:pt idx="1">
                  <c:v>2007</c:v>
                </c:pt>
                <c:pt idx="2">
                  <c:v>2011</c:v>
                </c:pt>
              </c:numCache>
            </c:numRef>
          </c:xVal>
          <c:yVal>
            <c:numRef>
              <c:f>Water!$R$305:$R$316</c:f>
              <c:numCache>
                <c:formatCode>0.0</c:formatCode>
                <c:ptCount val="12"/>
                <c:pt idx="0">
                  <c:v>11.233307383630372</c:v>
                </c:pt>
                <c:pt idx="1">
                  <c:v>10.336583564909226</c:v>
                </c:pt>
                <c:pt idx="2">
                  <c:v>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1997</c:v>
                </c:pt>
                <c:pt idx="1">
                  <c:v>2007</c:v>
                </c:pt>
                <c:pt idx="2">
                  <c:v>2011</c:v>
                </c:pt>
              </c:numCache>
            </c:numRef>
          </c:xVal>
          <c:yVal>
            <c:numRef>
              <c:f>Water!$M$305:$M$316</c:f>
              <c:numCache>
                <c:formatCode>0.0</c:formatCode>
                <c:ptCount val="12"/>
                <c:pt idx="0">
                  <c:v>5.6871464435868688</c:v>
                </c:pt>
                <c:pt idx="1">
                  <c:v>10.568575859172457</c:v>
                </c:pt>
                <c:pt idx="2">
                  <c:v>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1997</c:v>
                </c:pt>
                <c:pt idx="1">
                  <c:v>2007</c:v>
                </c:pt>
                <c:pt idx="2">
                  <c:v>2011</c:v>
                </c:pt>
              </c:numCache>
            </c:numRef>
          </c:xVal>
          <c:yVal>
            <c:numRef>
              <c:f>Water!$H$305:$H$316</c:f>
              <c:numCache>
                <c:formatCode>0.0</c:formatCode>
                <c:ptCount val="12"/>
                <c:pt idx="0">
                  <c:v>9.651125794855627</c:v>
                </c:pt>
                <c:pt idx="1">
                  <c:v>8.1169436341588685</c:v>
                </c:pt>
                <c:pt idx="2">
                  <c:v>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1997</c:v>
                </c:pt>
                <c:pt idx="1">
                  <c:v>2007</c:v>
                </c:pt>
                <c:pt idx="2">
                  <c:v>2011</c:v>
                </c:pt>
              </c:numCache>
            </c:numRef>
          </c:xVal>
          <c:yVal>
            <c:numRef>
              <c:f>Water!$X$305:$X$316</c:f>
              <c:numCache>
                <c:formatCode>0.0</c:formatCode>
                <c:ptCount val="12"/>
                <c:pt idx="0">
                  <c:v>92.426669388830177</c:v>
                </c:pt>
                <c:pt idx="1">
                  <c:v>94.280078795978355</c:v>
                </c:pt>
                <c:pt idx="2">
                  <c:v>98.6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1997</c:v>
                </c:pt>
                <c:pt idx="1">
                  <c:v>2007</c:v>
                </c:pt>
                <c:pt idx="2">
                  <c:v>2011</c:v>
                </c:pt>
              </c:numCache>
            </c:numRef>
          </c:xVal>
          <c:yVal>
            <c:numRef>
              <c:f>Water!$S$305:$S$316</c:f>
              <c:numCache>
                <c:formatCode>0.0</c:formatCode>
                <c:ptCount val="12"/>
                <c:pt idx="0">
                  <c:v>88.051488414527654</c:v>
                </c:pt>
                <c:pt idx="1">
                  <c:v>88.229004268817675</c:v>
                </c:pt>
                <c:pt idx="2">
                  <c:v>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1997</c:v>
                </c:pt>
                <c:pt idx="1">
                  <c:v>2007</c:v>
                </c:pt>
                <c:pt idx="2">
                  <c:v>2011</c:v>
                </c:pt>
              </c:numCache>
            </c:numRef>
          </c:xVal>
          <c:yVal>
            <c:numRef>
              <c:f>Water!$N$305:$N$316</c:f>
              <c:numCache>
                <c:formatCode>0.0</c:formatCode>
                <c:ptCount val="12"/>
                <c:pt idx="0">
                  <c:v>82.830314876320756</c:v>
                </c:pt>
                <c:pt idx="1">
                  <c:v>84.547870200438652</c:v>
                </c:pt>
                <c:pt idx="2">
                  <c:v>93.4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1997</c:v>
                </c:pt>
                <c:pt idx="1">
                  <c:v>2007</c:v>
                </c:pt>
                <c:pt idx="2">
                  <c:v>2011</c:v>
                </c:pt>
              </c:numCache>
            </c:numRef>
          </c:xVal>
          <c:yVal>
            <c:numRef>
              <c:f>Water!$I$305:$I$316</c:f>
              <c:numCache>
                <c:formatCode>0.0</c:formatCode>
                <c:ptCount val="12"/>
                <c:pt idx="0">
                  <c:v>89.412997384243667</c:v>
                </c:pt>
                <c:pt idx="1">
                  <c:v>82.852518553472876</c:v>
                </c:pt>
                <c:pt idx="2">
                  <c:v>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1997</c:v>
                </c:pt>
                <c:pt idx="1">
                  <c:v>2007</c:v>
                </c:pt>
                <c:pt idx="2">
                  <c:v>2011</c:v>
                </c:pt>
              </c:numCache>
            </c:numRef>
          </c:xVal>
          <c:yVal>
            <c:numRef>
              <c:f>Water!$D$305:$D$316</c:f>
              <c:numCache>
                <c:formatCode>0.0</c:formatCode>
                <c:ptCount val="12"/>
                <c:pt idx="0">
                  <c:v>82.205413355444819</c:v>
                </c:pt>
                <c:pt idx="1">
                  <c:v>85.409768344696971</c:v>
                </c:pt>
                <c:pt idx="2">
                  <c:v>87.1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78.859426941578889</c:v>
                </c:pt>
                <c:pt idx="1">
                  <c:v>83.098910178310291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4.32562257485454</c:v>
                </c:pt>
                <c:pt idx="1">
                  <c:v>4.5581680688524662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7.7678158458248845</c:v>
                </c:pt>
                <c:pt idx="1">
                  <c:v>7.6926770014115391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9.0471346377416921</c:v>
                </c:pt>
                <c:pt idx="1">
                  <c:v>4.6502447514257028</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85.640670028816672</c:v>
                </c:pt>
                <c:pt idx="1">
                  <c:v>88.119398579825742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2.4670151860152929</c:v>
                </c:pt>
                <c:pt idx="1">
                  <c:v>2.5384188891307802</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5.2397653718916928</c:v>
                </c:pt>
                <c:pt idx="1">
                  <c:v>4.684635596560895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6.652549413276347</c:v>
                </c:pt>
                <c:pt idx="1">
                  <c:v>4.6575469344825819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79.610078249035212</c:v>
                </c:pt>
                <c:pt idx="1">
                  <c:v>87.557254941808637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4.1018862609913045</c:v>
                </c:pt>
                <c:pt idx="1">
                  <c:v>4.5113622420069701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5.7355738305616342</c:v>
                </c:pt>
                <c:pt idx="1">
                  <c:v>5.4280826491756216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10.552461659411847</c:v>
                </c:pt>
                <c:pt idx="1">
                  <c:v>2.5033001670087742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87.079205273124174</c:v>
                </c:pt>
                <c:pt idx="1">
                  <c:v>93.726875723358177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1.4159220369613634</c:v>
                </c:pt>
                <c:pt idx="1">
                  <c:v>1.5240142394041922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4.0984923868861642</c:v>
                </c:pt>
                <c:pt idx="1">
                  <c:v>2.1433494860337845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7.4063803030282997</c:v>
                </c:pt>
                <c:pt idx="1">
                  <c:v>2.6057605512038435</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91.839262747321698</c:v>
                </c:pt>
                <c:pt idx="1">
                  <c:v>96.861306153143801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1.3040057590897658</c:v>
                </c:pt>
                <c:pt idx="1">
                  <c:v>1.3753126634320676</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1.5683192223100377</c:v>
                </c:pt>
                <c:pt idx="1">
                  <c:v>1.6672662806406464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5.2884122712785029</c:v>
                </c:pt>
                <c:pt idx="1">
                  <c:v>9.6114902783483558E-2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78.859426941578889</c:v>
                </c:pt>
                <c:pt idx="1">
                  <c:v>83.098910178310291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4.32562257485454</c:v>
                </c:pt>
                <c:pt idx="1">
                  <c:v>4.5581680688524662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7.7678158458248845</c:v>
                </c:pt>
                <c:pt idx="1">
                  <c:v>7.6926770014115391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9.0471346377416921</c:v>
                </c:pt>
                <c:pt idx="1">
                  <c:v>4.6502447514257028</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85.640670028816672</c:v>
                </c:pt>
                <c:pt idx="1">
                  <c:v>88.119398579825742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2.4670151860152929</c:v>
                </c:pt>
                <c:pt idx="1">
                  <c:v>2.5384188891307802</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5.2397653718916928</c:v>
                </c:pt>
                <c:pt idx="1">
                  <c:v>4.684635596560895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6.652549413276347</c:v>
                </c:pt>
                <c:pt idx="1">
                  <c:v>4.6575469344825819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79.610078249035212</c:v>
                </c:pt>
                <c:pt idx="1">
                  <c:v>87.557254941808637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4.1018862609913045</c:v>
                </c:pt>
                <c:pt idx="1">
                  <c:v>4.5113622420069701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5.7355738305616342</c:v>
                </c:pt>
                <c:pt idx="1">
                  <c:v>5.4280826491756216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10.552461659411847</c:v>
                </c:pt>
                <c:pt idx="1">
                  <c:v>2.5033001670087742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87.079205273124174</c:v>
                </c:pt>
                <c:pt idx="1">
                  <c:v>93.726875723358177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1.4159220369613634</c:v>
                </c:pt>
                <c:pt idx="1">
                  <c:v>1.5240142394041922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4.0984923868861642</c:v>
                </c:pt>
                <c:pt idx="1">
                  <c:v>2.1433494860337845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7.4063803030282997</c:v>
                </c:pt>
                <c:pt idx="1">
                  <c:v>2.6057605512038435</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91.839262747321698</c:v>
                </c:pt>
                <c:pt idx="1">
                  <c:v>96.861306153143801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1.3040057590897658</c:v>
                </c:pt>
                <c:pt idx="1">
                  <c:v>1.3753126634320676</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1.5683192223100377</c:v>
                </c:pt>
                <c:pt idx="1">
                  <c:v>1.6672662806406464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5.2884122712785029</c:v>
                </c:pt>
                <c:pt idx="1">
                  <c:v>9.6114902783483558E-2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87.405271270399481</c:v>
                </c:pt>
                <c:pt idx="1">
                  <c:v>85.981343882061879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3.45259907305112</c:v>
                </c:pt>
                <c:pt idx="1">
                  <c:v>3.3963524610377851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5.991198297194174</c:v>
                </c:pt>
                <c:pt idx="1">
                  <c:v>6.9646403348204302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3.1509313593552264</c:v>
                </c:pt>
                <c:pt idx="1">
                  <c:v>3.6576633220799124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90.05410707541516</c:v>
                </c:pt>
                <c:pt idx="1">
                  <c:v>91.397846787817755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2.9769952752203386</c:v>
                </c:pt>
                <c:pt idx="1">
                  <c:v>3.0214164227377802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2.5063266257744061</c:v>
                </c:pt>
                <c:pt idx="1">
                  <c:v>3.4474410866662737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4.462571023590101</c:v>
                </c:pt>
                <c:pt idx="1">
                  <c:v>2.1332957027781845</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92.678271611684181</c:v>
                </c:pt>
                <c:pt idx="1">
                  <c:v>98.409086045100935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3.6308730381945225</c:v>
                </c:pt>
                <c:pt idx="1">
                  <c:v>0.67450780129473742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3.6908553501212964</c:v>
                </c:pt>
                <c:pt idx="1">
                  <c:v>0.91640615360432776</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90.347148508644821</c:v>
                </c:pt>
                <c:pt idx="1">
                  <c:v>94.956544680047898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1.282819552861088</c:v>
                </c:pt>
                <c:pt idx="1">
                  <c:v>1.3482673686822273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3.7489385361509449</c:v>
                </c:pt>
                <c:pt idx="1">
                  <c:v>2.7558942540116504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4.6210934023431491</c:v>
                </c:pt>
                <c:pt idx="1">
                  <c:v>0.93929369725822198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94.884741584033975</c:v>
                </c:pt>
                <c:pt idx="1">
                  <c:v>97.975881505694105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0.95843173317206043</c:v>
                </c:pt>
                <c:pt idx="1">
                  <c:v>0.98965536874438498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1.4135661789749747</c:v>
                </c:pt>
                <c:pt idx="1">
                  <c:v>1.0344631255615155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2.7432605038189877</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94.220884401986453</c:v>
                </c:pt>
                <c:pt idx="1">
                  <c:v>94.708191326742394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0.95172610507057032</c:v>
                </c:pt>
                <c:pt idx="1">
                  <c:v>0.95664839723982231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4.6939141286188857</c:v>
                </c:pt>
                <c:pt idx="1">
                  <c:v>4.0609946628115665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0.13347536432408447</c:v>
                </c:pt>
                <c:pt idx="1">
                  <c:v>0.27416561320622534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98.057661078219496</c:v>
                </c:pt>
                <c:pt idx="1">
                  <c:v>99.264044301093818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0.19650833883411001</c:v>
                </c:pt>
                <c:pt idx="1">
                  <c:v>0.19892594048315676</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1.213854003218529</c:v>
                </c:pt>
                <c:pt idx="1">
                  <c:v>0.53702975842303147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0.53197657972786772</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97.513828608966435</c:v>
                </c:pt>
                <c:pt idx="1">
                  <c:v>97.582442956627588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0.88559481077770286</c:v>
                </c:pt>
                <c:pt idx="1">
                  <c:v>0.8862179481429403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1.6005765802558614</c:v>
                </c:pt>
                <c:pt idx="1">
                  <c:v>1.5313390952294696</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96.61301332958017</c:v>
                </c:pt>
                <c:pt idx="1">
                  <c:v>98.794180885882781</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0.97588902353111284</c:v>
                </c:pt>
                <c:pt idx="1">
                  <c:v>0.99792101904932096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2.309673241198297</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0.10142440569042321</c:v>
                </c:pt>
                <c:pt idx="1">
                  <c:v>0.20789809506790291</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98.605157426231003</c:v>
                </c:pt>
                <c:pt idx="1">
                  <c:v>97.823029975869289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1.3948425737689973</c:v>
                </c:pt>
                <c:pt idx="1">
                  <c:v>2.1769700241307106</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1997</c:v>
                </c:pt>
                <c:pt idx="1">
                  <c:v>2007</c:v>
                </c:pt>
                <c:pt idx="2">
                  <c:v>2011</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1997</c:v>
                </c:pt>
                <c:pt idx="1">
                  <c:v>2007</c:v>
                </c:pt>
                <c:pt idx="2">
                  <c:v>2011</c:v>
                </c:pt>
              </c:numCache>
            </c:numRef>
          </c:xVal>
          <c:yVal>
            <c:numRef>
              <c:f>Sanitation!$W$105:$W$116</c:f>
              <c:numCache>
                <c:formatCode>0.0</c:formatCode>
                <c:ptCount val="12"/>
                <c:pt idx="0">
                  <c:v>0.55928950852055337</c:v>
                </c:pt>
                <c:pt idx="1">
                  <c:v>0.18225176797680742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1997</c:v>
                </c:pt>
                <c:pt idx="1">
                  <c:v>2007</c:v>
                </c:pt>
                <c:pt idx="2">
                  <c:v>2011</c:v>
                </c:pt>
              </c:numCache>
            </c:numRef>
          </c:xVal>
          <c:yVal>
            <c:numRef>
              <c:f>Sanitation!$R$105:$R$116</c:f>
              <c:numCache>
                <c:formatCode>0.0</c:formatCode>
                <c:ptCount val="12"/>
                <c:pt idx="0">
                  <c:v>0.64921262771167287</c:v>
                </c:pt>
                <c:pt idx="1">
                  <c:v>0.40117757229648288</c:v>
                </c:pt>
                <c:pt idx="2">
                  <c:v>0.13878386480268454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1997</c:v>
                </c:pt>
                <c:pt idx="1">
                  <c:v>2007</c:v>
                </c:pt>
                <c:pt idx="2">
                  <c:v>2011</c:v>
                </c:pt>
              </c:numCache>
            </c:numRef>
          </c:xVal>
          <c:yVal>
            <c:numRef>
              <c:f>Sanitation!$M$105:$M$116</c:f>
              <c:numCache>
                <c:formatCode>0.0</c:formatCode>
                <c:ptCount val="12"/>
                <c:pt idx="0">
                  <c:v>4.7109980812382624</c:v>
                </c:pt>
                <c:pt idx="1">
                  <c:v>1.6000427546186673</c:v>
                </c:pt>
                <c:pt idx="2">
                  <c:v>0.17084957857340693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1997</c:v>
                </c:pt>
                <c:pt idx="1">
                  <c:v>2007</c:v>
                </c:pt>
                <c:pt idx="2">
                  <c:v>2011</c:v>
                </c:pt>
              </c:numCache>
            </c:numRef>
          </c:xVal>
          <c:yVal>
            <c:numRef>
              <c:f>Sanitation!$H$105:$H$116</c:f>
              <c:numCache>
                <c:formatCode>0.0</c:formatCode>
                <c:ptCount val="12"/>
                <c:pt idx="0">
                  <c:v>2.9829232254563891</c:v>
                </c:pt>
                <c:pt idx="1">
                  <c:v>5.5720412418817107</c:v>
                </c:pt>
                <c:pt idx="2">
                  <c:v>0.99321628066849599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1997</c:v>
                </c:pt>
                <c:pt idx="1">
                  <c:v>2007</c:v>
                </c:pt>
                <c:pt idx="2">
                  <c:v>2011</c:v>
                </c:pt>
              </c:numCache>
            </c:numRef>
          </c:xVal>
          <c:yVal>
            <c:numRef>
              <c:f>Sanitation!$X$105:$X$116</c:f>
              <c:numCache>
                <c:formatCode>0.0</c:formatCode>
                <c:ptCount val="12"/>
                <c:pt idx="0">
                  <c:v>100</c:v>
                </c:pt>
                <c:pt idx="1">
                  <c:v>99.999999999999986</c:v>
                </c:pt>
                <c:pt idx="2">
                  <c:v>99.699865579320019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1997</c:v>
                </c:pt>
                <c:pt idx="1">
                  <c:v>2007</c:v>
                </c:pt>
                <c:pt idx="2">
                  <c:v>2011</c:v>
                </c:pt>
              </c:numCache>
            </c:numRef>
          </c:xVal>
          <c:yVal>
            <c:numRef>
              <c:f>Sanitation!$S$105:$S$116</c:f>
              <c:numCache>
                <c:formatCode>0.0</c:formatCode>
                <c:ptCount val="12"/>
                <c:pt idx="0">
                  <c:v>98.8814209829589</c:v>
                </c:pt>
                <c:pt idx="1">
                  <c:v>99.817748232023206</c:v>
                </c:pt>
                <c:pt idx="2">
                  <c:v>99.646660872775001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1997</c:v>
                </c:pt>
                <c:pt idx="1">
                  <c:v>2007</c:v>
                </c:pt>
                <c:pt idx="2">
                  <c:v>2011</c:v>
                </c:pt>
              </c:numCache>
            </c:numRef>
          </c:xVal>
          <c:yVal>
            <c:numRef>
              <c:f>Sanitation!$N$105:$N$116</c:f>
              <c:numCache>
                <c:formatCode>0.0</c:formatCode>
                <c:ptCount val="12"/>
                <c:pt idx="0">
                  <c:v>98.182857518798386</c:v>
                </c:pt>
                <c:pt idx="1">
                  <c:v>99.257017934272724</c:v>
                </c:pt>
                <c:pt idx="2">
                  <c:v>99.338241192330742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1997</c:v>
                </c:pt>
                <c:pt idx="1">
                  <c:v>2007</c:v>
                </c:pt>
                <c:pt idx="2">
                  <c:v>2011</c:v>
                </c:pt>
              </c:numCache>
            </c:numRef>
          </c:xVal>
          <c:yVal>
            <c:numRef>
              <c:f>Sanitation!$I$105:$I$116</c:f>
              <c:numCache>
                <c:formatCode>0.0</c:formatCode>
                <c:ptCount val="12"/>
                <c:pt idx="0">
                  <c:v>94.098477589788303</c:v>
                </c:pt>
                <c:pt idx="1">
                  <c:v>96.824048609791873</c:v>
                </c:pt>
                <c:pt idx="2">
                  <c:v>98.701164653615791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1997</c:v>
                </c:pt>
                <c:pt idx="1">
                  <c:v>2007</c:v>
                </c:pt>
                <c:pt idx="2">
                  <c:v>2011</c:v>
                </c:pt>
              </c:numCache>
            </c:numRef>
          </c:xVal>
          <c:yVal>
            <c:numRef>
              <c:f>Sanitation!$D$105:$D$116</c:f>
              <c:numCache>
                <c:formatCode>0.0</c:formatCode>
                <c:ptCount val="12"/>
                <c:pt idx="0">
                  <c:v>96.050147554150058</c:v>
                </c:pt>
                <c:pt idx="1">
                  <c:v>92.538179072193174</c:v>
                </c:pt>
                <c:pt idx="2">
                  <c:v>97.126589386503468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74.311544528022736</c:v>
                </c:pt>
                <c:pt idx="1">
                  <c:v>74.2564258318382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20.953938019679061</c:v>
                </c:pt>
                <c:pt idx="1">
                  <c:v>20.938395969639437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1.2267902653404121</c:v>
                </c:pt>
                <c:pt idx="1">
                  <c:v>2.1424517160491519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3.5077271869577942</c:v>
                </c:pt>
                <c:pt idx="1">
                  <c:v>2.6627264824732038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79.772069266122358</c:v>
                </c:pt>
                <c:pt idx="1">
                  <c:v>83.244691178366381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15.179388690248835</c:v>
                </c:pt>
                <c:pt idx="1">
                  <c:v>15.84017483087629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1.2791233636955894</c:v>
                </c:pt>
                <c:pt idx="1">
                  <c:v>0.91513399075732593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3.7694186799332101</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83.183332282448305</c:v>
                </c:pt>
                <c:pt idx="1">
                  <c:v>84.142008963907287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15.306138192037745</c:v>
                </c:pt>
                <c:pt idx="1">
                  <c:v>15.482539369596623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0.94304957979410631</c:v>
                </c:pt>
                <c:pt idx="1">
                  <c:v>0.25280205681178813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0.56747994571983895</c:v>
                </c:pt>
                <c:pt idx="1">
                  <c:v>0.12264960968430216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94.048331459528981</c:v>
                </c:pt>
                <c:pt idx="1">
                  <c:v>94.814861755300157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5.0895048275587236</c:v>
                </c:pt>
                <c:pt idx="1">
                  <c:v>5.1309862614156989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0.41739614644149015</c:v>
                </c:pt>
                <c:pt idx="1">
                  <c:v>5.4151983284143057E-2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0.44476756647080151</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99.16338142136145</c:v>
                </c:pt>
                <c:pt idx="1">
                  <c:v>98.94013377506127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0.82315100847985168</c:v>
                </c:pt>
                <c:pt idx="1">
                  <c:v>0.82129783927002142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1.3467570158695708E-2</c:v>
                </c:pt>
                <c:pt idx="1">
                  <c:v>0.23856838566871374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1997</c:v>
                </c:pt>
                <c:pt idx="1">
                  <c:v>2007</c:v>
                </c:pt>
                <c:pt idx="2">
                  <c:v>2011</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1997</c:v>
                </c:pt>
                <c:pt idx="1">
                  <c:v>2007</c:v>
                </c:pt>
                <c:pt idx="2">
                  <c:v>2011</c:v>
                </c:pt>
              </c:numCache>
            </c:numRef>
          </c:xVal>
          <c:yVal>
            <c:numRef>
              <c:f>Sanitation!$W$205:$W$216</c:f>
              <c:numCache>
                <c:formatCode>0.0</c:formatCode>
                <c:ptCount val="12"/>
                <c:pt idx="0">
                  <c:v>0.79273053036344343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1997</c:v>
                </c:pt>
                <c:pt idx="1">
                  <c:v>2007</c:v>
                </c:pt>
                <c:pt idx="2">
                  <c:v>2011</c:v>
                </c:pt>
              </c:numCache>
            </c:numRef>
          </c:xVal>
          <c:yVal>
            <c:numRef>
              <c:f>Sanitation!$R$205:$R$216</c:f>
              <c:numCache>
                <c:formatCode>0.0</c:formatCode>
                <c:ptCount val="12"/>
                <c:pt idx="0">
                  <c:v>0.97198699819498535</c:v>
                </c:pt>
                <c:pt idx="1">
                  <c:v>0.32201793454331057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1997</c:v>
                </c:pt>
                <c:pt idx="1">
                  <c:v>2007</c:v>
                </c:pt>
                <c:pt idx="2">
                  <c:v>2011</c:v>
                </c:pt>
              </c:numCache>
            </c:numRef>
          </c:xVal>
          <c:yVal>
            <c:numRef>
              <c:f>Sanitation!$M$205:$M$216</c:f>
              <c:numCache>
                <c:formatCode>0.0</c:formatCode>
                <c:ptCount val="12"/>
                <c:pt idx="0">
                  <c:v>2.8861122639435215</c:v>
                </c:pt>
                <c:pt idx="1">
                  <c:v>1.2610441488548616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1997</c:v>
                </c:pt>
                <c:pt idx="1">
                  <c:v>2007</c:v>
                </c:pt>
                <c:pt idx="2">
                  <c:v>2011</c:v>
                </c:pt>
              </c:numCache>
            </c:numRef>
          </c:xVal>
          <c:yVal>
            <c:numRef>
              <c:f>Sanitation!$H$205:$H$216</c:f>
              <c:numCache>
                <c:formatCode>0.0</c:formatCode>
                <c:ptCount val="12"/>
                <c:pt idx="0">
                  <c:v>2.2721315826003217</c:v>
                </c:pt>
                <c:pt idx="1">
                  <c:v>5.660324151951091</c:v>
                </c:pt>
                <c:pt idx="2">
                  <c:v>1.0479011784684558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1997</c:v>
                </c:pt>
                <c:pt idx="1">
                  <c:v>2007</c:v>
                </c:pt>
                <c:pt idx="2">
                  <c:v>2011</c:v>
                </c:pt>
              </c:numCache>
            </c:numRef>
          </c:xVal>
          <c:yVal>
            <c:numRef>
              <c:f>Sanitation!$X$205:$X$216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1997</c:v>
                </c:pt>
                <c:pt idx="1">
                  <c:v>2007</c:v>
                </c:pt>
                <c:pt idx="2">
                  <c:v>2011</c:v>
                </c:pt>
              </c:numCache>
            </c:numRef>
          </c:xVal>
          <c:yVal>
            <c:numRef>
              <c:f>Sanitation!$S$205:$S$216</c:f>
              <c:numCache>
                <c:formatCode>0.0</c:formatCode>
                <c:ptCount val="12"/>
                <c:pt idx="0">
                  <c:v>98.390848141874841</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1997</c:v>
                </c:pt>
                <c:pt idx="1">
                  <c:v>2007</c:v>
                </c:pt>
                <c:pt idx="2">
                  <c:v>2011</c:v>
                </c:pt>
              </c:numCache>
            </c:numRef>
          </c:xVal>
          <c:yVal>
            <c:numRef>
              <c:f>Sanitation!$N$205:$N$216</c:f>
              <c:numCache>
                <c:formatCode>0.0</c:formatCode>
                <c:ptCount val="12"/>
                <c:pt idx="0">
                  <c:v>98.579403618544958</c:v>
                </c:pt>
                <c:pt idx="1">
                  <c:v>99.677982065456689</c:v>
                </c:pt>
                <c:pt idx="2">
                  <c:v>99.665800157542208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1997</c:v>
                </c:pt>
                <c:pt idx="1">
                  <c:v>2007</c:v>
                </c:pt>
                <c:pt idx="2">
                  <c:v>2011</c:v>
                </c:pt>
              </c:numCache>
            </c:numRef>
          </c:xVal>
          <c:yVal>
            <c:numRef>
              <c:f>Sanitation!$I$205:$I$216</c:f>
              <c:numCache>
                <c:formatCode>0.0</c:formatCode>
                <c:ptCount val="12"/>
                <c:pt idx="0">
                  <c:v>96.169870289434641</c:v>
                </c:pt>
                <c:pt idx="1">
                  <c:v>96.844814757032481</c:v>
                </c:pt>
                <c:pt idx="2">
                  <c:v>98.134838373029567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1997</c:v>
                </c:pt>
                <c:pt idx="1">
                  <c:v>2007</c:v>
                </c:pt>
                <c:pt idx="2">
                  <c:v>2011</c:v>
                </c:pt>
              </c:numCache>
            </c:numRef>
          </c:xVal>
          <c:yVal>
            <c:numRef>
              <c:f>Sanitation!$D$205:$D$216</c:f>
              <c:numCache>
                <c:formatCode>0.0</c:formatCode>
                <c:ptCount val="12"/>
                <c:pt idx="0">
                  <c:v>96.876204327799528</c:v>
                </c:pt>
                <c:pt idx="1">
                  <c:v>91.783911163876525</c:v>
                </c:pt>
                <c:pt idx="2">
                  <c:v>96.393922780107857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Sanitation!$E$199:$E$200</c:f>
              <c:numCache>
                <c:formatCode>0.0</c:formatCode>
                <c:ptCount val="2"/>
                <c:pt idx="0">
                  <c:v>65.398331298050181</c:v>
                </c:pt>
                <c:pt idx="1">
                  <c:v>64.280550023670955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Sanitation!$F$199:$F$200</c:f>
              <c:numCache>
                <c:formatCode>0.0</c:formatCode>
                <c:ptCount val="2"/>
                <c:pt idx="0">
                  <c:v>30.248444709884012</c:v>
                </c:pt>
                <c:pt idx="1">
                  <c:v>29.731441532513763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Sanitation!$G$199:$G$200</c:f>
              <c:numCache>
                <c:formatCode>0.0</c:formatCode>
                <c:ptCount val="2"/>
                <c:pt idx="0">
                  <c:v>1.3324160489715382</c:v>
                </c:pt>
                <c:pt idx="1">
                  <c:v>3.0383251614822342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Sanitation!$H$199:$H$200</c:f>
              <c:numCache>
                <c:formatCode>0.0</c:formatCode>
                <c:ptCount val="2"/>
                <c:pt idx="0">
                  <c:v>3.0208079430942654</c:v>
                </c:pt>
                <c:pt idx="1">
                  <c:v>2.9496832823330585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Sanitation!$J$199:$J$200</c:f>
              <c:numCache>
                <c:formatCode>0.0</c:formatCode>
                <c:ptCount val="2"/>
                <c:pt idx="0">
                  <c:v>80.747915951247975</c:v>
                </c:pt>
                <c:pt idx="1">
                  <c:v>82.123439465580816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Sanitation!$K$199:$K$200</c:f>
              <c:numCache>
                <c:formatCode>0.0</c:formatCode>
                <c:ptCount val="2"/>
                <c:pt idx="0">
                  <c:v>15.670208965662875</c:v>
                </c:pt>
                <c:pt idx="1">
                  <c:v>15.937147630925672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Sanitation!$L$199:$L$200</c:f>
              <c:numCache>
                <c:formatCode>0.0</c:formatCode>
                <c:ptCount val="2"/>
                <c:pt idx="0">
                  <c:v>1.2107006787987444</c:v>
                </c:pt>
                <c:pt idx="1">
                  <c:v>1.939412903493519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Sanitation!$M$199:$M$200</c:f>
              <c:numCache>
                <c:formatCode>0.0</c:formatCode>
                <c:ptCount val="2"/>
                <c:pt idx="0">
                  <c:v>2.3711744042904002</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Sanitation!$O$199:$O$200</c:f>
              <c:numCache>
                <c:formatCode>0.0</c:formatCode>
                <c:ptCount val="2"/>
                <c:pt idx="0">
                  <c:v>91.658327120584829</c:v>
                </c:pt>
                <c:pt idx="1">
                  <c:v>92.668113072907943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Sanitation!$P$199:$P$200</c:f>
              <c:numCache>
                <c:formatCode>0.0</c:formatCode>
                <c:ptCount val="2"/>
                <c:pt idx="0">
                  <c:v>7.2303853332723929</c:v>
                </c:pt>
                <c:pt idx="1">
                  <c:v>7.3100413969251399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Sanitation!$Q$199:$Q$200</c:f>
              <c:numCache>
                <c:formatCode>0.0</c:formatCode>
                <c:ptCount val="2"/>
                <c:pt idx="0">
                  <c:v>0.33707467834825877</c:v>
                </c:pt>
                <c:pt idx="1">
                  <c:v>2.1845530166913818E-2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Sanitation!$R$199:$R$200</c:f>
              <c:numCache>
                <c:formatCode>0.0</c:formatCode>
                <c:ptCount val="2"/>
                <c:pt idx="0">
                  <c:v>0.77421286779451748</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Sanitation!$T$199:$T$200</c:f>
              <c:numCache>
                <c:formatCode>0.0</c:formatCode>
                <c:ptCount val="2"/>
                <c:pt idx="0">
                  <c:v>98.122375474530855</c:v>
                </c:pt>
                <c:pt idx="1">
                  <c:v>99.269221386677557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Sanitation!$U$199:$U$200</c:f>
              <c:numCache>
                <c:formatCode>0.0</c:formatCode>
                <c:ptCount val="2"/>
                <c:pt idx="0">
                  <c:v>0.72233601194341157</c:v>
                </c:pt>
                <c:pt idx="1">
                  <c:v>0.73077861332242833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Sanitation!$V$199:$V$200</c:f>
              <c:numCache>
                <c:formatCode>0.0</c:formatCode>
                <c:ptCount val="2"/>
                <c:pt idx="0">
                  <c:v>0.58614864557249291</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Sanitation!$W$199:$W$200</c:f>
              <c:numCache>
                <c:formatCode>0.0</c:formatCode>
                <c:ptCount val="2"/>
                <c:pt idx="0">
                  <c:v>0.56913986795323979</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Sanitation!$Y$199:$Y$200</c:f>
              <c:numCache>
                <c:formatCode>0.0</c:formatCode>
                <c:ptCount val="2"/>
                <c:pt idx="0">
                  <c:v>99.772656178099169</c:v>
                </c:pt>
                <c:pt idx="1">
                  <c:v>99.772656178099169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Sanitation!$Z$199:$Z$200</c:f>
              <c:numCache>
                <c:formatCode>0.0</c:formatCode>
                <c:ptCount val="2"/>
                <c:pt idx="0">
                  <c:v>0.22734382190083124</c:v>
                </c:pt>
                <c:pt idx="1">
                  <c:v>0.22734382190083124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1997</c:v>
                </c:pt>
                <c:pt idx="1">
                  <c:v>2007</c:v>
                </c:pt>
                <c:pt idx="2">
                  <c:v>2011</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1997</c:v>
                </c:pt>
                <c:pt idx="1">
                  <c:v>2007</c:v>
                </c:pt>
                <c:pt idx="2">
                  <c:v>2011</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1997</c:v>
                </c:pt>
                <c:pt idx="1">
                  <c:v>2007</c:v>
                </c:pt>
                <c:pt idx="2">
                  <c:v>2011</c:v>
                </c:pt>
              </c:numCache>
            </c:numRef>
          </c:xVal>
          <c:yVal>
            <c:numRef>
              <c:f>Sanitation!$R$305:$R$316</c:f>
              <c:numCache>
                <c:formatCode>0.0</c:formatCode>
                <c:ptCount val="12"/>
                <c:pt idx="0">
                  <c:v>1.3645305267010148</c:v>
                </c:pt>
                <c:pt idx="1">
                  <c:v>0.30354372388802575</c:v>
                </c:pt>
                <c:pt idx="2">
                  <c:v>0.25188271270089391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1997</c:v>
                </c:pt>
                <c:pt idx="1">
                  <c:v>2007</c:v>
                </c:pt>
                <c:pt idx="2">
                  <c:v>2011</c:v>
                </c:pt>
              </c:numCache>
            </c:numRef>
          </c:xVal>
          <c:yVal>
            <c:numRef>
              <c:f>Sanitation!$M$305:$M$316</c:f>
              <c:numCache>
                <c:formatCode>0.0</c:formatCode>
                <c:ptCount val="12"/>
                <c:pt idx="0">
                  <c:v>1.5313842604768531</c:v>
                </c:pt>
                <c:pt idx="1">
                  <c:v>1.5280183610088076</c:v>
                </c:pt>
                <c:pt idx="2">
                  <c:v>0.20091936102918728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1997</c:v>
                </c:pt>
                <c:pt idx="1">
                  <c:v>2007</c:v>
                </c:pt>
                <c:pt idx="2">
                  <c:v>2011</c:v>
                </c:pt>
              </c:numCache>
            </c:numRef>
          </c:xVal>
          <c:yVal>
            <c:numRef>
              <c:f>Sanitation!$H$305:$H$316</c:f>
              <c:numCache>
                <c:formatCode>0.0</c:formatCode>
                <c:ptCount val="12"/>
                <c:pt idx="0">
                  <c:v>8.0963781438039444</c:v>
                </c:pt>
                <c:pt idx="1">
                  <c:v>6.4649269749909646</c:v>
                </c:pt>
                <c:pt idx="2">
                  <c:v>1.5230201810603123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1997</c:v>
                </c:pt>
                <c:pt idx="1">
                  <c:v>2007</c:v>
                </c:pt>
                <c:pt idx="2">
                  <c:v>2011</c:v>
                </c:pt>
              </c:numCache>
            </c:numRef>
          </c:xVal>
          <c:yVal>
            <c:numRef>
              <c:f>Sanitation!$X$305:$X$316</c:f>
              <c:numCache>
                <c:formatCode>0.0</c:formatCode>
                <c:ptCount val="12"/>
                <c:pt idx="0">
                  <c:v>100</c:v>
                </c:pt>
                <c:pt idx="1">
                  <c:v>99.999999999999986</c:v>
                </c:pt>
                <c:pt idx="2">
                  <c:v>99.566436625103123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1997</c:v>
                </c:pt>
                <c:pt idx="1">
                  <c:v>2007</c:v>
                </c:pt>
                <c:pt idx="2">
                  <c:v>2011</c:v>
                </c:pt>
              </c:numCache>
            </c:numRef>
          </c:xVal>
          <c:yVal>
            <c:numRef>
              <c:f>Sanitation!$S$305:$S$316</c:f>
              <c:numCache>
                <c:formatCode>0.0</c:formatCode>
                <c:ptCount val="12"/>
                <c:pt idx="0">
                  <c:v>100</c:v>
                </c:pt>
                <c:pt idx="1">
                  <c:v>100</c:v>
                </c:pt>
                <c:pt idx="2">
                  <c:v>99.442965156007048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1997</c:v>
                </c:pt>
                <c:pt idx="1">
                  <c:v>2007</c:v>
                </c:pt>
                <c:pt idx="2">
                  <c:v>2011</c:v>
                </c:pt>
              </c:numCache>
            </c:numRef>
          </c:xVal>
          <c:yVal>
            <c:numRef>
              <c:f>Sanitation!$N$305:$N$316</c:f>
              <c:numCache>
                <c:formatCode>0.0</c:formatCode>
                <c:ptCount val="12"/>
                <c:pt idx="0">
                  <c:v>97.239970959281749</c:v>
                </c:pt>
                <c:pt idx="1">
                  <c:v>98.451608293718749</c:v>
                </c:pt>
                <c:pt idx="2">
                  <c:v>99.089581637490724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1997</c:v>
                </c:pt>
                <c:pt idx="1">
                  <c:v>2007</c:v>
                </c:pt>
                <c:pt idx="2">
                  <c:v>2011</c:v>
                </c:pt>
              </c:numCache>
            </c:numRef>
          </c:xVal>
          <c:yVal>
            <c:numRef>
              <c:f>Sanitation!$I$305:$I$316</c:f>
              <c:numCache>
                <c:formatCode>0.0</c:formatCode>
                <c:ptCount val="12"/>
                <c:pt idx="0">
                  <c:v>96.985372180712062</c:v>
                </c:pt>
                <c:pt idx="1">
                  <c:v>97.97359541770561</c:v>
                </c:pt>
                <c:pt idx="2">
                  <c:v>98.559061763427934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1997</c:v>
                </c:pt>
                <c:pt idx="1">
                  <c:v>2007</c:v>
                </c:pt>
                <c:pt idx="2">
                  <c:v>2011</c:v>
                </c:pt>
              </c:numCache>
            </c:numRef>
          </c:xVal>
          <c:yVal>
            <c:numRef>
              <c:f>Sanitation!$D$305:$D$316</c:f>
              <c:numCache>
                <c:formatCode>0.0</c:formatCode>
                <c:ptCount val="12"/>
                <c:pt idx="0">
                  <c:v>90.127138658416797</c:v>
                </c:pt>
                <c:pt idx="1">
                  <c:v>92.133040881427718</c:v>
                </c:pt>
                <c:pt idx="2">
                  <c:v>96.543352655816562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Sanitation!$E$299:$E$300</c:f>
              <c:numCache>
                <c:formatCode>0.0</c:formatCode>
                <c:ptCount val="2"/>
                <c:pt idx="0">
                  <c:v>70.672537605490973</c:v>
                </c:pt>
                <c:pt idx="1">
                  <c:v>74.804178266646204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Sanitation!$F$299:$F$300</c:f>
              <c:numCache>
                <c:formatCode>0.0</c:formatCode>
                <c:ptCount val="2"/>
                <c:pt idx="0">
                  <c:v>20.218266951856581</c:v>
                </c:pt>
                <c:pt idx="1">
                  <c:v>21.400262344503854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Sanitation!$G$299:$G$300</c:f>
              <c:numCache>
                <c:formatCode>0.0</c:formatCode>
                <c:ptCount val="2"/>
                <c:pt idx="0">
                  <c:v>1.6947224205489562</c:v>
                </c:pt>
                <c:pt idx="1">
                  <c:v>1.7189676310074447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Sanitation!$H$299:$H$300</c:f>
              <c:numCache>
                <c:formatCode>0.0</c:formatCode>
                <c:ptCount val="2"/>
                <c:pt idx="0">
                  <c:v>7.4144730221034933</c:v>
                </c:pt>
                <c:pt idx="1">
                  <c:v>2.0765917578424933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Sanitation!$J$299:$J$300</c:f>
              <c:numCache>
                <c:formatCode>0.0</c:formatCode>
                <c:ptCount val="2"/>
                <c:pt idx="0">
                  <c:v>79.061910026234685</c:v>
                </c:pt>
                <c:pt idx="1">
                  <c:v>80.221807754401866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Sanitation!$K$299:$K$300</c:f>
              <c:numCache>
                <c:formatCode>0.0</c:formatCode>
                <c:ptCount val="2"/>
                <c:pt idx="0">
                  <c:v>18.22846271119386</c:v>
                </c:pt>
                <c:pt idx="1">
                  <c:v>18.495887979311952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Sanitation!$L$299:$L$300</c:f>
              <c:numCache>
                <c:formatCode>0.0</c:formatCode>
                <c:ptCount val="2"/>
                <c:pt idx="0">
                  <c:v>1.2387416724564986</c:v>
                </c:pt>
                <c:pt idx="1">
                  <c:v>0.81010882562398479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Sanitation!$M$299:$M$300</c:f>
              <c:numCache>
                <c:formatCode>0.0</c:formatCode>
                <c:ptCount val="2"/>
                <c:pt idx="0">
                  <c:v>1.4708855901149605</c:v>
                </c:pt>
                <c:pt idx="1">
                  <c:v>0.47219544066220465</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Sanitation!$O$299:$O$300</c:f>
              <c:numCache>
                <c:formatCode>0.0</c:formatCode>
                <c:ptCount val="2"/>
                <c:pt idx="0">
                  <c:v>86.736885474852897</c:v>
                </c:pt>
                <c:pt idx="1">
                  <c:v>88.238729558215624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Sanitation!$P$299:$P$300</c:f>
              <c:numCache>
                <c:formatCode>0.0</c:formatCode>
                <c:ptCount val="2"/>
                <c:pt idx="0">
                  <c:v>10.873456357003425</c:v>
                </c:pt>
                <c:pt idx="1">
                  <c:v>11.061729615906675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Sanitation!$Q$299:$Q$300</c:f>
              <c:numCache>
                <c:formatCode>0.0</c:formatCode>
                <c:ptCount val="2"/>
                <c:pt idx="0">
                  <c:v>1.3266984517124172</c:v>
                </c:pt>
                <c:pt idx="1">
                  <c:v>0.69954082587770472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Sanitation!$R$299:$R$300</c:f>
              <c:numCache>
                <c:formatCode>0.0</c:formatCode>
                <c:ptCount val="2"/>
                <c:pt idx="0">
                  <c:v>1.0629597164312656</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Sanitation!$T$299:$T$300</c:f>
              <c:numCache>
                <c:formatCode>0.0</c:formatCode>
                <c:ptCount val="2"/>
                <c:pt idx="0">
                  <c:v>97.291402456584152</c:v>
                </c:pt>
                <c:pt idx="1">
                  <c:v>96.884840576899791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Sanitation!$U$299:$U$300</c:f>
              <c:numCache>
                <c:formatCode>0.0</c:formatCode>
                <c:ptCount val="2"/>
                <c:pt idx="0">
                  <c:v>2.6836023901597512</c:v>
                </c:pt>
                <c:pt idx="1">
                  <c:v>2.6723881368493867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Sanitation!$V$299:$V$300</c:f>
              <c:numCache>
                <c:formatCode>0.0</c:formatCode>
                <c:ptCount val="2"/>
                <c:pt idx="0">
                  <c:v>2.4995153256099911E-2</c:v>
                </c:pt>
                <c:pt idx="1">
                  <c:v>0.4427712862508173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Sanitation!$Y$299:$Y$300</c:f>
              <c:numCache>
                <c:formatCode>0.0</c:formatCode>
                <c:ptCount val="2"/>
                <c:pt idx="0">
                  <c:v>98.994245501898163</c:v>
                </c:pt>
                <c:pt idx="1">
                  <c:v>98.672280770596643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Sanitation!$Z$299:$Z$300</c:f>
              <c:numCache>
                <c:formatCode>0.0</c:formatCode>
                <c:ptCount val="2"/>
                <c:pt idx="0">
                  <c:v>0.98629973127952497</c:v>
                </c:pt>
                <c:pt idx="1">
                  <c:v>0.98309193140838902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Sanitation!$AA$299:$AA$300</c:f>
              <c:numCache>
                <c:formatCode>0.0</c:formatCode>
                <c:ptCount val="2"/>
                <c:pt idx="0">
                  <c:v>1.9454766822306624E-2</c:v>
                </c:pt>
                <c:pt idx="1">
                  <c:v>0.34462729799496117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Sanitation!$E$299:$E$300</c:f>
              <c:numCache>
                <c:formatCode>0.0</c:formatCode>
                <c:ptCount val="2"/>
                <c:pt idx="0">
                  <c:v>70.672537605490973</c:v>
                </c:pt>
                <c:pt idx="1">
                  <c:v>74.804178266646204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Sanitation!$F$299:$F$300</c:f>
              <c:numCache>
                <c:formatCode>0.0</c:formatCode>
                <c:ptCount val="2"/>
                <c:pt idx="0">
                  <c:v>20.218266951856581</c:v>
                </c:pt>
                <c:pt idx="1">
                  <c:v>21.400262344503854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Sanitation!$G$299:$G$300</c:f>
              <c:numCache>
                <c:formatCode>0.0</c:formatCode>
                <c:ptCount val="2"/>
                <c:pt idx="0">
                  <c:v>1.6947224205489562</c:v>
                </c:pt>
                <c:pt idx="1">
                  <c:v>1.7189676310074447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Sanitation!$H$299:$H$300</c:f>
              <c:numCache>
                <c:formatCode>0.0</c:formatCode>
                <c:ptCount val="2"/>
                <c:pt idx="0">
                  <c:v>7.4144730221034933</c:v>
                </c:pt>
                <c:pt idx="1">
                  <c:v>2.0765917578424933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Sanitation!$J$299:$J$300</c:f>
              <c:numCache>
                <c:formatCode>0.0</c:formatCode>
                <c:ptCount val="2"/>
                <c:pt idx="0">
                  <c:v>79.061910026234685</c:v>
                </c:pt>
                <c:pt idx="1">
                  <c:v>80.221807754401866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Sanitation!$K$299:$K$300</c:f>
              <c:numCache>
                <c:formatCode>0.0</c:formatCode>
                <c:ptCount val="2"/>
                <c:pt idx="0">
                  <c:v>18.22846271119386</c:v>
                </c:pt>
                <c:pt idx="1">
                  <c:v>18.495887979311952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Sanitation!$L$299:$L$300</c:f>
              <c:numCache>
                <c:formatCode>0.0</c:formatCode>
                <c:ptCount val="2"/>
                <c:pt idx="0">
                  <c:v>1.2387416724564986</c:v>
                </c:pt>
                <c:pt idx="1">
                  <c:v>0.81010882562398479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Sanitation!$M$299:$M$300</c:f>
              <c:numCache>
                <c:formatCode>0.0</c:formatCode>
                <c:ptCount val="2"/>
                <c:pt idx="0">
                  <c:v>1.4708855901149605</c:v>
                </c:pt>
                <c:pt idx="1">
                  <c:v>0.47219544066220465</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Sanitation!$O$299:$O$300</c:f>
              <c:numCache>
                <c:formatCode>0.0</c:formatCode>
                <c:ptCount val="2"/>
                <c:pt idx="0">
                  <c:v>86.736885474852897</c:v>
                </c:pt>
                <c:pt idx="1">
                  <c:v>88.238729558215624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Sanitation!$P$299:$P$300</c:f>
              <c:numCache>
                <c:formatCode>0.0</c:formatCode>
                <c:ptCount val="2"/>
                <c:pt idx="0">
                  <c:v>10.873456357003425</c:v>
                </c:pt>
                <c:pt idx="1">
                  <c:v>11.061729615906675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Sanitation!$Q$299:$Q$300</c:f>
              <c:numCache>
                <c:formatCode>0.0</c:formatCode>
                <c:ptCount val="2"/>
                <c:pt idx="0">
                  <c:v>1.3266984517124172</c:v>
                </c:pt>
                <c:pt idx="1">
                  <c:v>0.69954082587770472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Sanitation!$R$299:$R$300</c:f>
              <c:numCache>
                <c:formatCode>0.0</c:formatCode>
                <c:ptCount val="2"/>
                <c:pt idx="0">
                  <c:v>1.0629597164312656</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Sanitation!$T$299:$T$300</c:f>
              <c:numCache>
                <c:formatCode>0.0</c:formatCode>
                <c:ptCount val="2"/>
                <c:pt idx="0">
                  <c:v>97.291402456584152</c:v>
                </c:pt>
                <c:pt idx="1">
                  <c:v>96.884840576899791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Sanitation!$U$299:$U$300</c:f>
              <c:numCache>
                <c:formatCode>0.0</c:formatCode>
                <c:ptCount val="2"/>
                <c:pt idx="0">
                  <c:v>2.6836023901597512</c:v>
                </c:pt>
                <c:pt idx="1">
                  <c:v>2.6723881368493867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Sanitation!$V$299:$V$300</c:f>
              <c:numCache>
                <c:formatCode>0.0</c:formatCode>
                <c:ptCount val="2"/>
                <c:pt idx="0">
                  <c:v>2.4995153256099911E-2</c:v>
                </c:pt>
                <c:pt idx="1">
                  <c:v>0.4427712862508173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Sanitation!$Y$299:$Y$300</c:f>
              <c:numCache>
                <c:formatCode>0.0</c:formatCode>
                <c:ptCount val="2"/>
                <c:pt idx="0">
                  <c:v>98.994245501898163</c:v>
                </c:pt>
                <c:pt idx="1">
                  <c:v>98.672280770596643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Sanitation!$Z$299:$Z$300</c:f>
              <c:numCache>
                <c:formatCode>0.0</c:formatCode>
                <c:ptCount val="2"/>
                <c:pt idx="0">
                  <c:v>0.98629973127952497</c:v>
                </c:pt>
                <c:pt idx="1">
                  <c:v>0.98309193140838902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Sanitation!$AA$299:$AA$300</c:f>
              <c:numCache>
                <c:formatCode>0.0</c:formatCode>
                <c:ptCount val="2"/>
                <c:pt idx="0">
                  <c:v>1.9454766822306624E-2</c:v>
                </c:pt>
                <c:pt idx="1">
                  <c:v>0.34462729799496117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74.311544528022736</c:v>
                </c:pt>
                <c:pt idx="1">
                  <c:v>74.2564258318382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20.953938019679061</c:v>
                </c:pt>
                <c:pt idx="1">
                  <c:v>20.938395969639437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1.2267902653404121</c:v>
                </c:pt>
                <c:pt idx="1">
                  <c:v>2.1424517160491519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3.5077271869577942</c:v>
                </c:pt>
                <c:pt idx="1">
                  <c:v>2.6627264824732038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79.772069266122358</c:v>
                </c:pt>
                <c:pt idx="1">
                  <c:v>83.244691178366381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15.179388690248835</c:v>
                </c:pt>
                <c:pt idx="1">
                  <c:v>15.84017483087629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1.2791233636955894</c:v>
                </c:pt>
                <c:pt idx="1">
                  <c:v>0.91513399075732593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3.7694186799332101</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83.183332282448305</c:v>
                </c:pt>
                <c:pt idx="1">
                  <c:v>84.142008963907287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15.306138192037745</c:v>
                </c:pt>
                <c:pt idx="1">
                  <c:v>15.482539369596623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0.94304957979410631</c:v>
                </c:pt>
                <c:pt idx="1">
                  <c:v>0.25280205681178813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0.56747994571983895</c:v>
                </c:pt>
                <c:pt idx="1">
                  <c:v>0.12264960968430216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94.048331459528981</c:v>
                </c:pt>
                <c:pt idx="1">
                  <c:v>94.814861755300157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5.0895048275587236</c:v>
                </c:pt>
                <c:pt idx="1">
                  <c:v>5.1309862614156989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0.41739614644149015</c:v>
                </c:pt>
                <c:pt idx="1">
                  <c:v>5.4151983284143057E-2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0.44476756647080151</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99.16338142136145</c:v>
                </c:pt>
                <c:pt idx="1">
                  <c:v>98.94013377506127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0.82315100847985168</c:v>
                </c:pt>
                <c:pt idx="1">
                  <c:v>0.82129783927002142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1.3467570158695708E-2</c:v>
                </c:pt>
                <c:pt idx="1">
                  <c:v>0.23856838566871374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Sanitation!$E$199:$E$200</c:f>
              <c:numCache>
                <c:formatCode>0.0</c:formatCode>
                <c:ptCount val="2"/>
                <c:pt idx="0">
                  <c:v>65.398331298050181</c:v>
                </c:pt>
                <c:pt idx="1">
                  <c:v>64.280550023670955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Sanitation!$F$199:$F$200</c:f>
              <c:numCache>
                <c:formatCode>0.0</c:formatCode>
                <c:ptCount val="2"/>
                <c:pt idx="0">
                  <c:v>30.248444709884012</c:v>
                </c:pt>
                <c:pt idx="1">
                  <c:v>29.731441532513763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Sanitation!$G$199:$G$200</c:f>
              <c:numCache>
                <c:formatCode>0.0</c:formatCode>
                <c:ptCount val="2"/>
                <c:pt idx="0">
                  <c:v>1.3324160489715382</c:v>
                </c:pt>
                <c:pt idx="1">
                  <c:v>3.0383251614822342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Sanitation!$H$199:$H$200</c:f>
              <c:numCache>
                <c:formatCode>0.0</c:formatCode>
                <c:ptCount val="2"/>
                <c:pt idx="0">
                  <c:v>3.0208079430942654</c:v>
                </c:pt>
                <c:pt idx="1">
                  <c:v>2.9496832823330585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Sanitation!$J$199:$J$200</c:f>
              <c:numCache>
                <c:formatCode>0.0</c:formatCode>
                <c:ptCount val="2"/>
                <c:pt idx="0">
                  <c:v>80.747915951247975</c:v>
                </c:pt>
                <c:pt idx="1">
                  <c:v>82.123439465580816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Sanitation!$K$199:$K$200</c:f>
              <c:numCache>
                <c:formatCode>0.0</c:formatCode>
                <c:ptCount val="2"/>
                <c:pt idx="0">
                  <c:v>15.670208965662875</c:v>
                </c:pt>
                <c:pt idx="1">
                  <c:v>15.937147630925672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Sanitation!$L$199:$L$200</c:f>
              <c:numCache>
                <c:formatCode>0.0</c:formatCode>
                <c:ptCount val="2"/>
                <c:pt idx="0">
                  <c:v>1.2107006787987444</c:v>
                </c:pt>
                <c:pt idx="1">
                  <c:v>1.939412903493519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Sanitation!$M$199:$M$200</c:f>
              <c:numCache>
                <c:formatCode>0.0</c:formatCode>
                <c:ptCount val="2"/>
                <c:pt idx="0">
                  <c:v>2.3711744042904002</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Sanitation!$O$199:$O$200</c:f>
              <c:numCache>
                <c:formatCode>0.0</c:formatCode>
                <c:ptCount val="2"/>
                <c:pt idx="0">
                  <c:v>91.658327120584829</c:v>
                </c:pt>
                <c:pt idx="1">
                  <c:v>92.668113072907943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Sanitation!$P$199:$P$200</c:f>
              <c:numCache>
                <c:formatCode>0.0</c:formatCode>
                <c:ptCount val="2"/>
                <c:pt idx="0">
                  <c:v>7.2303853332723929</c:v>
                </c:pt>
                <c:pt idx="1">
                  <c:v>7.3100413969251399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Sanitation!$Q$199:$Q$200</c:f>
              <c:numCache>
                <c:formatCode>0.0</c:formatCode>
                <c:ptCount val="2"/>
                <c:pt idx="0">
                  <c:v>0.33707467834825877</c:v>
                </c:pt>
                <c:pt idx="1">
                  <c:v>2.1845530166913818E-2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Sanitation!$R$199:$R$200</c:f>
              <c:numCache>
                <c:formatCode>0.0</c:formatCode>
                <c:ptCount val="2"/>
                <c:pt idx="0">
                  <c:v>0.77421286779451748</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Sanitation!$T$199:$T$200</c:f>
              <c:numCache>
                <c:formatCode>0.0</c:formatCode>
                <c:ptCount val="2"/>
                <c:pt idx="0">
                  <c:v>98.122375474530855</c:v>
                </c:pt>
                <c:pt idx="1">
                  <c:v>99.269221386677557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Sanitation!$U$199:$U$200</c:f>
              <c:numCache>
                <c:formatCode>0.0</c:formatCode>
                <c:ptCount val="2"/>
                <c:pt idx="0">
                  <c:v>0.72233601194341157</c:v>
                </c:pt>
                <c:pt idx="1">
                  <c:v>0.73077861332242833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Sanitation!$V$199:$V$200</c:f>
              <c:numCache>
                <c:formatCode>0.0</c:formatCode>
                <c:ptCount val="2"/>
                <c:pt idx="0">
                  <c:v>0.58614864557249291</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Sanitation!$W$199:$W$200</c:f>
              <c:numCache>
                <c:formatCode>0.0</c:formatCode>
                <c:ptCount val="2"/>
                <c:pt idx="0">
                  <c:v>0.56913986795323979</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Sanitation!$Y$199:$Y$200</c:f>
              <c:numCache>
                <c:formatCode>0.0</c:formatCode>
                <c:ptCount val="2"/>
                <c:pt idx="0">
                  <c:v>99.772656178099169</c:v>
                </c:pt>
                <c:pt idx="1">
                  <c:v>99.772656178099169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Sanitation!$Z$199:$Z$200</c:f>
              <c:numCache>
                <c:formatCode>0.0</c:formatCode>
                <c:ptCount val="2"/>
                <c:pt idx="0">
                  <c:v>0.22734382190083124</c:v>
                </c:pt>
                <c:pt idx="1">
                  <c:v>0.22734382190083124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44.372457475879287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30.235636763412799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25.391905760707857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56.828210602514929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20.429644931766042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22.742144465719001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64.525321574247258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17.750846526918618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17.723831898834145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69.196133666332599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14.466713721673733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16.337152611993734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82.780552105592022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8.6738925769372859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8.5455553174706687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52.80439641344865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24.30003276990448</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22.895570816647037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60.324840068374108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18.86547069825734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20.809689233368495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66.780010809459867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16.735562568305497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16.484426622234448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71.391637916409294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13.76899609836142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14.839365985229341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81.91020626061777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6.9005675993806301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11.189226140001542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66.586003435913483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13.666963468587037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19.747033095499493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59.121738389811021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19.872910797447766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21.005350812741259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79.27732753235118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8.8280855246297119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11.894586943019112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79.089724937656584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5.2733972601089061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15.636877802234489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87.200101292975134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2.9761140233918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9.8237846836330451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'SLC97'!$M$15:$Q$15</c:f>
              <c:strCache>
                <c:ptCount val="5"/>
                <c:pt idx="0">
                  <c:v>Poorest</c:v>
                </c:pt>
                <c:pt idx="1">
                  <c:v>Poor</c:v>
                </c:pt>
                <c:pt idx="2">
                  <c:v>Middle</c:v>
                </c:pt>
                <c:pt idx="3">
                  <c:v>Rich</c:v>
                </c:pt>
                <c:pt idx="4">
                  <c:v>Richest</c:v>
                </c:pt>
              </c:strCache>
            </c:strRef>
          </c:cat>
          <c:val>
            <c:numRef>
              <c:f>'SLC97'!$M$18:$Q$18</c:f>
              <c:numCache>
                <c:formatCode>###0.0</c:formatCode>
                <c:ptCount val="5"/>
                <c:pt idx="0">
                  <c:v>77.930731860961686</c:v>
                </c:pt>
                <c:pt idx="1">
                  <c:v>86.909433457484852</c:v>
                </c:pt>
                <c:pt idx="2">
                  <c:v>78.771629447381031</c:v>
                </c:pt>
                <c:pt idx="3">
                  <c:v>86.642664599895213</c:v>
                </c:pt>
                <c:pt idx="4">
                  <c:v>91.13269601738655</c:v>
                </c:pt>
              </c:numCache>
            </c:numRef>
          </c:val>
          <c:extLst>
            <c:ext xmlns:c16="http://schemas.microsoft.com/office/drawing/2014/chart" uri="{C3380CC4-5D6E-409C-BE32-E72D297353CC}">
              <c16:uniqueId val="{00000000-3E8A-46DE-AD42-C9EE24F64501}"/>
            </c:ext>
          </c:extLst>
        </c:ser>
        <c:ser>
          <c:idx val="1"/>
          <c:order val="1"/>
          <c:tx>
            <c:strRef>
              <c:f>'SLC97'!$B$19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'SLC97'!$M$15:$Q$15</c:f>
              <c:strCache>
                <c:ptCount val="5"/>
                <c:pt idx="0">
                  <c:v>Poorest</c:v>
                </c:pt>
                <c:pt idx="1">
                  <c:v>Poor</c:v>
                </c:pt>
                <c:pt idx="2">
                  <c:v>Middle</c:v>
                </c:pt>
                <c:pt idx="3">
                  <c:v>Rich</c:v>
                </c:pt>
                <c:pt idx="4">
                  <c:v>Richest</c:v>
                </c:pt>
              </c:strCache>
            </c:strRef>
          </c:cat>
          <c:val>
            <c:numRef>
              <c:f>'SLC97'!$M$19:$Q$19</c:f>
              <c:numCache>
                <c:formatCode>###0.0</c:formatCode>
                <c:ptCount val="5"/>
                <c:pt idx="0">
                  <c:v>4.2746814944831302</c:v>
                </c:pt>
                <c:pt idx="1">
                  <c:v>2.5035639267588228</c:v>
                </c:pt>
                <c:pt idx="2">
                  <c:v>4.0586854289397172</c:v>
                </c:pt>
                <c:pt idx="3">
                  <c:v>1.4088238146324426</c:v>
                </c:pt>
                <c:pt idx="4">
                  <c:v>1.2939733714436223</c:v>
                </c:pt>
              </c:numCache>
            </c:numRef>
          </c:val>
          <c:extLst>
            <c:ext xmlns:c16="http://schemas.microsoft.com/office/drawing/2014/chart" uri="{C3380CC4-5D6E-409C-BE32-E72D297353CC}">
              <c16:uniqueId val="{00000001-3E8A-46DE-AD42-C9EE24F64501}"/>
            </c:ext>
          </c:extLst>
        </c:ser>
        <c:ser>
          <c:idx val="2"/>
          <c:order val="2"/>
          <c:tx>
            <c:strRef>
              <c:f>'SLC97'!$B$20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'SLC97'!$M$15:$Q$15</c:f>
              <c:strCache>
                <c:ptCount val="5"/>
                <c:pt idx="0">
                  <c:v>Poorest</c:v>
                </c:pt>
                <c:pt idx="1">
                  <c:v>Poor</c:v>
                </c:pt>
                <c:pt idx="2">
                  <c:v>Middle</c:v>
                </c:pt>
                <c:pt idx="3">
                  <c:v>Rich</c:v>
                </c:pt>
                <c:pt idx="4">
                  <c:v>Richest</c:v>
                </c:pt>
              </c:strCache>
            </c:strRef>
          </c:cat>
          <c:val>
            <c:numRef>
              <c:f>'SLC97'!$M$20:$Q$20</c:f>
              <c:numCache>
                <c:formatCode>###0.0</c:formatCode>
                <c:ptCount val="5"/>
                <c:pt idx="0">
                  <c:v>8.1434608496995509</c:v>
                </c:pt>
                <c:pt idx="1">
                  <c:v>4.89985617216945</c:v>
                </c:pt>
                <c:pt idx="2">
                  <c:v>5.9363777400488829</c:v>
                </c:pt>
                <c:pt idx="3">
                  <c:v>4.5320229295398349</c:v>
                </c:pt>
                <c:pt idx="4">
                  <c:v>1.3646678232593956</c:v>
                </c:pt>
              </c:numCache>
            </c:numRef>
          </c:val>
          <c:extLst>
            <c:ext xmlns:c16="http://schemas.microsoft.com/office/drawing/2014/chart" uri="{C3380CC4-5D6E-409C-BE32-E72D297353CC}">
              <c16:uniqueId val="{00000002-3E8A-46DE-AD42-C9EE24F64501}"/>
            </c:ext>
          </c:extLst>
        </c:ser>
        <c:ser>
          <c:idx val="3"/>
          <c:order val="3"/>
          <c:tx>
            <c:strRef>
              <c:f>'SLC97'!$B$21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'SLC97'!$M$15:$Q$15</c:f>
              <c:strCache>
                <c:ptCount val="5"/>
                <c:pt idx="0">
                  <c:v>Poorest</c:v>
                </c:pt>
                <c:pt idx="1">
                  <c:v>Poor</c:v>
                </c:pt>
                <c:pt idx="2">
                  <c:v>Middle</c:v>
                </c:pt>
                <c:pt idx="3">
                  <c:v>Rich</c:v>
                </c:pt>
                <c:pt idx="4">
                  <c:v>Richest</c:v>
                </c:pt>
              </c:strCache>
            </c:strRef>
          </c:cat>
          <c:val>
            <c:numRef>
              <c:f>'SLC97'!$M$21:$Q$21</c:f>
              <c:numCache>
                <c:formatCode>###0.0</c:formatCode>
                <c:ptCount val="5"/>
                <c:pt idx="0">
                  <c:v>9.651125794855627</c:v>
                </c:pt>
                <c:pt idx="1">
                  <c:v>5.6871464435868688</c:v>
                </c:pt>
                <c:pt idx="2">
                  <c:v>11.233307383630372</c:v>
                </c:pt>
                <c:pt idx="3">
                  <c:v>7.4164886559325058</c:v>
                </c:pt>
                <c:pt idx="4">
                  <c:v>6.2086627879104332</c:v>
                </c:pt>
              </c:numCache>
            </c:numRef>
          </c:val>
          <c:extLst>
            <c:ext xmlns:c16="http://schemas.microsoft.com/office/drawing/2014/chart" uri="{C3380CC4-5D6E-409C-BE32-E72D297353CC}">
              <c16:uniqueId val="{00000003-3E8A-46DE-AD42-C9EE24F64501}"/>
            </c:ext>
          </c:extLst>
        </c:ser>
        <c:dLbls>
          <c:showLegendKey val="0"/>
          <c:showVal val="0"/>
          <c:showCatName val="0"/>
          <c:showSerName val="0"/>
          <c:showPercent val="0"/>
          <c:showBubbleSize val="0"/>
        </c:dLbls>
        <c:gapWidth val="50"/>
        <c:overlap val="100"/>
        <c:axId val="220911872"/>
        <c:axId val="221011968"/>
      </c:barChart>
      <c:catAx>
        <c:axId val="22091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1968"/>
        <c:crosses val="autoZero"/>
        <c:auto val="1"/>
        <c:lblAlgn val="ctr"/>
        <c:lblOffset val="100"/>
        <c:tickLblSkip val="1"/>
        <c:tickMarkSkip val="1"/>
        <c:noMultiLvlLbl val="0"/>
      </c:catAx>
      <c:valAx>
        <c:axId val="22101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'SLC97'!$C$15:$G$15</c:f>
              <c:strCache>
                <c:ptCount val="5"/>
                <c:pt idx="0">
                  <c:v>Poorest</c:v>
                </c:pt>
                <c:pt idx="1">
                  <c:v>Poor</c:v>
                </c:pt>
                <c:pt idx="2">
                  <c:v>Middle</c:v>
                </c:pt>
                <c:pt idx="3">
                  <c:v>Rich</c:v>
                </c:pt>
                <c:pt idx="4">
                  <c:v>Richest</c:v>
                </c:pt>
              </c:strCache>
            </c:strRef>
          </c:cat>
          <c:val>
            <c:numRef>
              <c:f>'SLC97'!$C$18:$G$18</c:f>
              <c:numCache>
                <c:formatCode>###0.0</c:formatCode>
                <c:ptCount val="5"/>
                <c:pt idx="0">
                  <c:v>88.655306044831875</c:v>
                </c:pt>
                <c:pt idx="1">
                  <c:v>90.47748625511224</c:v>
                </c:pt>
                <c:pt idx="2">
                  <c:v>92.304807058757831</c:v>
                </c:pt>
                <c:pt idx="3">
                  <c:v>89.762398976849738</c:v>
                </c:pt>
                <c:pt idx="4">
                  <c:v>94.414872995013823</c:v>
                </c:pt>
              </c:numCache>
            </c:numRef>
          </c:val>
          <c:extLst>
            <c:ext xmlns:c16="http://schemas.microsoft.com/office/drawing/2014/chart" uri="{C3380CC4-5D6E-409C-BE32-E72D297353CC}">
              <c16:uniqueId val="{00000000-5A5E-4A52-B65A-29B102458C8C}"/>
            </c:ext>
          </c:extLst>
        </c:ser>
        <c:ser>
          <c:idx val="1"/>
          <c:order val="1"/>
          <c:tx>
            <c:strRef>
              <c:f>'SLC97'!$B$19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'SLC97'!$C$15:$G$15</c:f>
              <c:strCache>
                <c:ptCount val="5"/>
                <c:pt idx="0">
                  <c:v>Poorest</c:v>
                </c:pt>
                <c:pt idx="1">
                  <c:v>Poor</c:v>
                </c:pt>
                <c:pt idx="2">
                  <c:v>Middle</c:v>
                </c:pt>
                <c:pt idx="3">
                  <c:v>Rich</c:v>
                </c:pt>
                <c:pt idx="4">
                  <c:v>Richest</c:v>
                </c:pt>
              </c:strCache>
            </c:strRef>
          </c:cat>
          <c:val>
            <c:numRef>
              <c:f>'SLC97'!$C$19:$G$19</c:f>
              <c:numCache>
                <c:formatCode>###0.0</c:formatCode>
                <c:ptCount val="5"/>
                <c:pt idx="0">
                  <c:v>3.5019767460536495</c:v>
                </c:pt>
                <c:pt idx="1">
                  <c:v>2.9909912811607353</c:v>
                </c:pt>
                <c:pt idx="2">
                  <c:v>0</c:v>
                </c:pt>
                <c:pt idx="3">
                  <c:v>1.2745168211723088</c:v>
                </c:pt>
                <c:pt idx="4">
                  <c:v>0.95368558580822049</c:v>
                </c:pt>
              </c:numCache>
            </c:numRef>
          </c:val>
          <c:extLst>
            <c:ext xmlns:c16="http://schemas.microsoft.com/office/drawing/2014/chart" uri="{C3380CC4-5D6E-409C-BE32-E72D297353CC}">
              <c16:uniqueId val="{00000001-5A5E-4A52-B65A-29B102458C8C}"/>
            </c:ext>
          </c:extLst>
        </c:ser>
        <c:ser>
          <c:idx val="2"/>
          <c:order val="2"/>
          <c:tx>
            <c:strRef>
              <c:f>'SLC97'!$B$20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'SLC97'!$C$15:$G$15</c:f>
              <c:strCache>
                <c:ptCount val="5"/>
                <c:pt idx="0">
                  <c:v>Poorest</c:v>
                </c:pt>
                <c:pt idx="1">
                  <c:v>Poor</c:v>
                </c:pt>
                <c:pt idx="2">
                  <c:v>Middle</c:v>
                </c:pt>
                <c:pt idx="3">
                  <c:v>Rich</c:v>
                </c:pt>
                <c:pt idx="4">
                  <c:v>Richest</c:v>
                </c:pt>
              </c:strCache>
            </c:strRef>
          </c:cat>
          <c:val>
            <c:numRef>
              <c:f>'SLC97'!$C$20:$G$20</c:f>
              <c:numCache>
                <c:formatCode>###0.0</c:formatCode>
                <c:ptCount val="5"/>
                <c:pt idx="0">
                  <c:v>5.2006058184369408</c:v>
                </c:pt>
                <c:pt idx="1">
                  <c:v>2.2880846669569763</c:v>
                </c:pt>
                <c:pt idx="2">
                  <c:v>3.901377880844322</c:v>
                </c:pt>
                <c:pt idx="3">
                  <c:v>3.9746344822929558</c:v>
                </c:pt>
                <c:pt idx="4">
                  <c:v>1.0692812501237796</c:v>
                </c:pt>
              </c:numCache>
            </c:numRef>
          </c:val>
          <c:extLst>
            <c:ext xmlns:c16="http://schemas.microsoft.com/office/drawing/2014/chart" uri="{C3380CC4-5D6E-409C-BE32-E72D297353CC}">
              <c16:uniqueId val="{00000002-5A5E-4A52-B65A-29B102458C8C}"/>
            </c:ext>
          </c:extLst>
        </c:ser>
        <c:ser>
          <c:idx val="3"/>
          <c:order val="3"/>
          <c:tx>
            <c:strRef>
              <c:f>'SLC97'!$B$21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'SLC97'!$C$15:$G$15</c:f>
              <c:strCache>
                <c:ptCount val="5"/>
                <c:pt idx="0">
                  <c:v>Poorest</c:v>
                </c:pt>
                <c:pt idx="1">
                  <c:v>Poor</c:v>
                </c:pt>
                <c:pt idx="2">
                  <c:v>Middle</c:v>
                </c:pt>
                <c:pt idx="3">
                  <c:v>Rich</c:v>
                </c:pt>
                <c:pt idx="4">
                  <c:v>Richest</c:v>
                </c:pt>
              </c:strCache>
            </c:strRef>
          </c:cat>
          <c:val>
            <c:numRef>
              <c:f>'SLC97'!$C$21:$G$21</c:f>
              <c:numCache>
                <c:formatCode>###0.0</c:formatCode>
                <c:ptCount val="5"/>
                <c:pt idx="0">
                  <c:v>2.6421113906775435</c:v>
                </c:pt>
                <c:pt idx="1">
                  <c:v>4.2434377967700589</c:v>
                </c:pt>
                <c:pt idx="2">
                  <c:v>3.7938150603978413</c:v>
                </c:pt>
                <c:pt idx="3">
                  <c:v>4.9884497196849908</c:v>
                </c:pt>
                <c:pt idx="4">
                  <c:v>3.5621601690541875</c:v>
                </c:pt>
              </c:numCache>
            </c:numRef>
          </c:val>
          <c:extLst>
            <c:ext xmlns:c16="http://schemas.microsoft.com/office/drawing/2014/chart" uri="{C3380CC4-5D6E-409C-BE32-E72D297353CC}">
              <c16:uniqueId val="{00000003-5A5E-4A52-B65A-29B102458C8C}"/>
            </c:ext>
          </c:extLst>
        </c:ser>
        <c:dLbls>
          <c:showLegendKey val="0"/>
          <c:showVal val="0"/>
          <c:showCatName val="0"/>
          <c:showSerName val="0"/>
          <c:showPercent val="0"/>
          <c:showBubbleSize val="0"/>
        </c:dLbls>
        <c:gapWidth val="50"/>
        <c:overlap val="100"/>
        <c:axId val="229996416"/>
        <c:axId val="229997952"/>
      </c:barChart>
      <c:catAx>
        <c:axId val="229996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7952"/>
        <c:crosses val="autoZero"/>
        <c:auto val="1"/>
        <c:lblAlgn val="ctr"/>
        <c:lblOffset val="100"/>
        <c:tickLblSkip val="1"/>
        <c:tickMarkSkip val="1"/>
        <c:noMultiLvlLbl val="0"/>
      </c:catAx>
      <c:valAx>
        <c:axId val="229997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6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'SLC97'!$M$221:$Q$221</c:f>
              <c:strCache>
                <c:ptCount val="5"/>
                <c:pt idx="0">
                  <c:v>Poorest</c:v>
                </c:pt>
                <c:pt idx="1">
                  <c:v>Poor</c:v>
                </c:pt>
                <c:pt idx="2">
                  <c:v>Middle</c:v>
                </c:pt>
                <c:pt idx="3">
                  <c:v>Rich</c:v>
                </c:pt>
                <c:pt idx="4">
                  <c:v>Richest</c:v>
                </c:pt>
              </c:strCache>
            </c:strRef>
          </c:cat>
          <c:val>
            <c:numRef>
              <c:f>'SLC97'!$M$222:$Q$222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67A-4FD0-98F7-4356F67ADCAE}"/>
            </c:ext>
          </c:extLst>
        </c:ser>
        <c:ser>
          <c:idx val="1"/>
          <c:order val="1"/>
          <c:tx>
            <c:strRef>
              <c:f>'SLC97'!$B$223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'SLC97'!$M$221:$Q$221</c:f>
              <c:strCache>
                <c:ptCount val="5"/>
                <c:pt idx="0">
                  <c:v>Poorest</c:v>
                </c:pt>
                <c:pt idx="1">
                  <c:v>Poor</c:v>
                </c:pt>
                <c:pt idx="2">
                  <c:v>Middle</c:v>
                </c:pt>
                <c:pt idx="3">
                  <c:v>Rich</c:v>
                </c:pt>
                <c:pt idx="4">
                  <c:v>Richest</c:v>
                </c:pt>
              </c:strCache>
            </c:strRef>
          </c:cat>
          <c:val>
            <c:numRef>
              <c:f>'SLC97'!$M$223:$Q$223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67A-4FD0-98F7-4356F67ADCAE}"/>
            </c:ext>
          </c:extLst>
        </c:ser>
        <c:ser>
          <c:idx val="2"/>
          <c:order val="2"/>
          <c:tx>
            <c:strRef>
              <c:f>'SLC97'!$B$224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'SLC97'!$M$221:$Q$221</c:f>
              <c:strCache>
                <c:ptCount val="5"/>
                <c:pt idx="0">
                  <c:v>Poorest</c:v>
                </c:pt>
                <c:pt idx="1">
                  <c:v>Poor</c:v>
                </c:pt>
                <c:pt idx="2">
                  <c:v>Middle</c:v>
                </c:pt>
                <c:pt idx="3">
                  <c:v>Rich</c:v>
                </c:pt>
                <c:pt idx="4">
                  <c:v>Richest</c:v>
                </c:pt>
              </c:strCache>
            </c:strRef>
          </c:cat>
          <c:val>
            <c:numRef>
              <c:f>'SLC97'!$M$224:$Q$224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67A-4FD0-98F7-4356F67ADCAE}"/>
            </c:ext>
          </c:extLst>
        </c:ser>
        <c:dLbls>
          <c:showLegendKey val="0"/>
          <c:showVal val="0"/>
          <c:showCatName val="0"/>
          <c:showSerName val="0"/>
          <c:showPercent val="0"/>
          <c:showBubbleSize val="0"/>
        </c:dLbls>
        <c:gapWidth val="50"/>
        <c:overlap val="100"/>
        <c:axId val="231177216"/>
        <c:axId val="231424768"/>
      </c:barChart>
      <c:catAx>
        <c:axId val="231177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4768"/>
        <c:crosses val="autoZero"/>
        <c:auto val="1"/>
        <c:lblAlgn val="ctr"/>
        <c:lblOffset val="100"/>
        <c:tickLblSkip val="1"/>
        <c:tickMarkSkip val="1"/>
        <c:noMultiLvlLbl val="0"/>
      </c:catAx>
      <c:valAx>
        <c:axId val="231424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7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'SLC97'!$C$221:$G$221</c:f>
              <c:strCache>
                <c:ptCount val="5"/>
                <c:pt idx="0">
                  <c:v>Poorest</c:v>
                </c:pt>
                <c:pt idx="1">
                  <c:v>Poor</c:v>
                </c:pt>
                <c:pt idx="2">
                  <c:v>Middle</c:v>
                </c:pt>
                <c:pt idx="3">
                  <c:v>Rich</c:v>
                </c:pt>
                <c:pt idx="4">
                  <c:v>Richest</c:v>
                </c:pt>
              </c:strCache>
            </c:strRef>
          </c:cat>
          <c:val>
            <c:numRef>
              <c:f>'SLC97'!$C$222:$G$222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3C0-4216-BF6F-3DDD68C6F668}"/>
            </c:ext>
          </c:extLst>
        </c:ser>
        <c:ser>
          <c:idx val="1"/>
          <c:order val="1"/>
          <c:tx>
            <c:strRef>
              <c:f>'SLC97'!$B$223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'SLC97'!$C$221:$G$221</c:f>
              <c:strCache>
                <c:ptCount val="5"/>
                <c:pt idx="0">
                  <c:v>Poorest</c:v>
                </c:pt>
                <c:pt idx="1">
                  <c:v>Poor</c:v>
                </c:pt>
                <c:pt idx="2">
                  <c:v>Middle</c:v>
                </c:pt>
                <c:pt idx="3">
                  <c:v>Rich</c:v>
                </c:pt>
                <c:pt idx="4">
                  <c:v>Richest</c:v>
                </c:pt>
              </c:strCache>
            </c:strRef>
          </c:cat>
          <c:val>
            <c:numRef>
              <c:f>'SLC97'!$C$223:$G$223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3C0-4216-BF6F-3DDD68C6F668}"/>
            </c:ext>
          </c:extLst>
        </c:ser>
        <c:ser>
          <c:idx val="2"/>
          <c:order val="2"/>
          <c:tx>
            <c:strRef>
              <c:f>'SLC97'!$B$224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'SLC97'!$C$221:$G$221</c:f>
              <c:strCache>
                <c:ptCount val="5"/>
                <c:pt idx="0">
                  <c:v>Poorest</c:v>
                </c:pt>
                <c:pt idx="1">
                  <c:v>Poor</c:v>
                </c:pt>
                <c:pt idx="2">
                  <c:v>Middle</c:v>
                </c:pt>
                <c:pt idx="3">
                  <c:v>Rich</c:v>
                </c:pt>
                <c:pt idx="4">
                  <c:v>Richest</c:v>
                </c:pt>
              </c:strCache>
            </c:strRef>
          </c:cat>
          <c:val>
            <c:numRef>
              <c:f>'SLC97'!$C$224:$G$224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3C0-4216-BF6F-3DDD68C6F668}"/>
            </c:ext>
          </c:extLst>
        </c:ser>
        <c:dLbls>
          <c:showLegendKey val="0"/>
          <c:showVal val="0"/>
          <c:showCatName val="0"/>
          <c:showSerName val="0"/>
          <c:showPercent val="0"/>
          <c:showBubbleSize val="0"/>
        </c:dLbls>
        <c:gapWidth val="50"/>
        <c:overlap val="100"/>
        <c:axId val="231485440"/>
        <c:axId val="231486976"/>
      </c:barChart>
      <c:catAx>
        <c:axId val="231485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6976"/>
        <c:crosses val="autoZero"/>
        <c:auto val="1"/>
        <c:lblAlgn val="ctr"/>
        <c:lblOffset val="100"/>
        <c:tickLblSkip val="1"/>
        <c:tickMarkSkip val="1"/>
        <c:noMultiLvlLbl val="0"/>
      </c:catAx>
      <c:valAx>
        <c:axId val="23148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5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'SLC97'!$H$15:$L$15</c:f>
              <c:strCache>
                <c:ptCount val="5"/>
                <c:pt idx="0">
                  <c:v>Poorest</c:v>
                </c:pt>
                <c:pt idx="1">
                  <c:v>Poor</c:v>
                </c:pt>
                <c:pt idx="2">
                  <c:v>Middle</c:v>
                </c:pt>
                <c:pt idx="3">
                  <c:v>Rich</c:v>
                </c:pt>
                <c:pt idx="4">
                  <c:v>Richest</c:v>
                </c:pt>
              </c:strCache>
            </c:strRef>
          </c:cat>
          <c:val>
            <c:numRef>
              <c:f>'SLC97'!$H$18:$L$18</c:f>
              <c:numCache>
                <c:formatCode>###0.0</c:formatCode>
                <c:ptCount val="5"/>
                <c:pt idx="0">
                  <c:v>95.340340545561574</c:v>
                </c:pt>
                <c:pt idx="1">
                  <c:v>97.948126196987857</c:v>
                </c:pt>
                <c:pt idx="2">
                  <c:v>98.109239767480432</c:v>
                </c:pt>
                <c:pt idx="3">
                  <c:v>95.815125577047581</c:v>
                </c:pt>
                <c:pt idx="4">
                  <c:v>99.32830546594451</c:v>
                </c:pt>
              </c:numCache>
            </c:numRef>
          </c:val>
          <c:extLst>
            <c:ext xmlns:c16="http://schemas.microsoft.com/office/drawing/2014/chart" uri="{C3380CC4-5D6E-409C-BE32-E72D297353CC}">
              <c16:uniqueId val="{00000000-C0B1-47BA-97AE-4DDF8CCF1D63}"/>
            </c:ext>
          </c:extLst>
        </c:ser>
        <c:ser>
          <c:idx val="1"/>
          <c:order val="1"/>
          <c:tx>
            <c:strRef>
              <c:f>'SLC97'!$B$19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'SLC97'!$H$15:$L$15</c:f>
              <c:strCache>
                <c:ptCount val="5"/>
                <c:pt idx="0">
                  <c:v>Poorest</c:v>
                </c:pt>
                <c:pt idx="1">
                  <c:v>Poor</c:v>
                </c:pt>
                <c:pt idx="2">
                  <c:v>Middle</c:v>
                </c:pt>
                <c:pt idx="3">
                  <c:v>Rich</c:v>
                </c:pt>
                <c:pt idx="4">
                  <c:v>Richest</c:v>
                </c:pt>
              </c:strCache>
            </c:strRef>
          </c:cat>
          <c:val>
            <c:numRef>
              <c:f>'SLC97'!$H$19:$L$19</c:f>
              <c:numCache>
                <c:formatCode>###0.0</c:formatCode>
                <c:ptCount val="5"/>
                <c:pt idx="0">
                  <c:v>0.96303374288446042</c:v>
                </c:pt>
                <c:pt idx="1">
                  <c:v>0.1962888300540839</c:v>
                </c:pt>
                <c:pt idx="2">
                  <c:v>0.89100217750486777</c:v>
                </c:pt>
                <c:pt idx="3">
                  <c:v>0.96782955128330894</c:v>
                </c:pt>
                <c:pt idx="4">
                  <c:v>0</c:v>
                </c:pt>
              </c:numCache>
            </c:numRef>
          </c:val>
          <c:extLst>
            <c:ext xmlns:c16="http://schemas.microsoft.com/office/drawing/2014/chart" uri="{C3380CC4-5D6E-409C-BE32-E72D297353CC}">
              <c16:uniqueId val="{00000001-C0B1-47BA-97AE-4DDF8CCF1D63}"/>
            </c:ext>
          </c:extLst>
        </c:ser>
        <c:ser>
          <c:idx val="2"/>
          <c:order val="2"/>
          <c:tx>
            <c:strRef>
              <c:f>'SLC97'!$B$20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'SLC97'!$H$15:$L$15</c:f>
              <c:strCache>
                <c:ptCount val="5"/>
                <c:pt idx="0">
                  <c:v>Poorest</c:v>
                </c:pt>
                <c:pt idx="1">
                  <c:v>Poor</c:v>
                </c:pt>
                <c:pt idx="2">
                  <c:v>Middle</c:v>
                </c:pt>
                <c:pt idx="3">
                  <c:v>Rich</c:v>
                </c:pt>
                <c:pt idx="4">
                  <c:v>Richest</c:v>
                </c:pt>
              </c:strCache>
            </c:strRef>
          </c:cat>
          <c:val>
            <c:numRef>
              <c:f>'SLC97'!$H$20:$L$20</c:f>
              <c:numCache>
                <c:formatCode>###0.0</c:formatCode>
                <c:ptCount val="5"/>
                <c:pt idx="0">
                  <c:v>3.6966257115539634</c:v>
                </c:pt>
                <c:pt idx="1">
                  <c:v>1.1146175940513814</c:v>
                </c:pt>
                <c:pt idx="2">
                  <c:v>0.99975805501469495</c:v>
                </c:pt>
                <c:pt idx="3">
                  <c:v>3.2170448716691027</c:v>
                </c:pt>
                <c:pt idx="4">
                  <c:v>0.67169453405549007</c:v>
                </c:pt>
              </c:numCache>
            </c:numRef>
          </c:val>
          <c:extLst>
            <c:ext xmlns:c16="http://schemas.microsoft.com/office/drawing/2014/chart" uri="{C3380CC4-5D6E-409C-BE32-E72D297353CC}">
              <c16:uniqueId val="{00000002-C0B1-47BA-97AE-4DDF8CCF1D63}"/>
            </c:ext>
          </c:extLst>
        </c:ser>
        <c:ser>
          <c:idx val="3"/>
          <c:order val="3"/>
          <c:tx>
            <c:strRef>
              <c:f>'SLC97'!$B$21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'SLC97'!$H$15:$L$15</c:f>
              <c:strCache>
                <c:ptCount val="5"/>
                <c:pt idx="0">
                  <c:v>Poorest</c:v>
                </c:pt>
                <c:pt idx="1">
                  <c:v>Poor</c:v>
                </c:pt>
                <c:pt idx="2">
                  <c:v>Middle</c:v>
                </c:pt>
                <c:pt idx="3">
                  <c:v>Rich</c:v>
                </c:pt>
                <c:pt idx="4">
                  <c:v>Richest</c:v>
                </c:pt>
              </c:strCache>
            </c:strRef>
          </c:cat>
          <c:val>
            <c:numRef>
              <c:f>'SLC97'!$H$21:$L$21</c:f>
              <c:numCache>
                <c:formatCode>###0.0</c:formatCode>
                <c:ptCount val="5"/>
                <c:pt idx="0">
                  <c:v>0</c:v>
                </c:pt>
                <c:pt idx="1">
                  <c:v>0.74096737890667297</c:v>
                </c:pt>
                <c:pt idx="2">
                  <c:v>0</c:v>
                </c:pt>
                <c:pt idx="3">
                  <c:v>0</c:v>
                </c:pt>
                <c:pt idx="4">
                  <c:v>0</c:v>
                </c:pt>
              </c:numCache>
            </c:numRef>
          </c:val>
          <c:extLst>
            <c:ext xmlns:c16="http://schemas.microsoft.com/office/drawing/2014/chart" uri="{C3380CC4-5D6E-409C-BE32-E72D297353CC}">
              <c16:uniqueId val="{00000003-C0B1-47BA-97AE-4DDF8CCF1D63}"/>
            </c:ext>
          </c:extLst>
        </c:ser>
        <c:dLbls>
          <c:showLegendKey val="0"/>
          <c:showVal val="0"/>
          <c:showCatName val="0"/>
          <c:showSerName val="0"/>
          <c:showPercent val="0"/>
          <c:showBubbleSize val="0"/>
        </c:dLbls>
        <c:gapWidth val="50"/>
        <c:overlap val="100"/>
        <c:axId val="231556608"/>
        <c:axId val="231558144"/>
      </c:barChart>
      <c:catAx>
        <c:axId val="231556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8144"/>
        <c:crosses val="autoZero"/>
        <c:auto val="1"/>
        <c:lblAlgn val="ctr"/>
        <c:lblOffset val="100"/>
        <c:tickLblSkip val="1"/>
        <c:tickMarkSkip val="1"/>
        <c:noMultiLvlLbl val="0"/>
      </c:catAx>
      <c:valAx>
        <c:axId val="231558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6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'SLC97'!$H$121:$L$121</c:f>
              <c:strCache>
                <c:ptCount val="5"/>
                <c:pt idx="0">
                  <c:v>Poorest</c:v>
                </c:pt>
                <c:pt idx="1">
                  <c:v>Poor</c:v>
                </c:pt>
                <c:pt idx="2">
                  <c:v>Middle</c:v>
                </c:pt>
                <c:pt idx="3">
                  <c:v>Rich</c:v>
                </c:pt>
                <c:pt idx="4">
                  <c:v>Richest</c:v>
                </c:pt>
              </c:strCache>
            </c:strRef>
          </c:cat>
          <c:val>
            <c:numRef>
              <c:f>'SLC97'!$H$124:$L$124</c:f>
              <c:numCache>
                <c:formatCode>###0.0</c:formatCode>
                <c:ptCount val="5"/>
                <c:pt idx="0">
                  <c:v>66.23895096057899</c:v>
                </c:pt>
                <c:pt idx="1">
                  <c:v>80.540008529160772</c:v>
                </c:pt>
                <c:pt idx="2">
                  <c:v>91.371633829663807</c:v>
                </c:pt>
                <c:pt idx="3">
                  <c:v>97.671828866187482</c:v>
                </c:pt>
                <c:pt idx="4">
                  <c:v>99.772656178099169</c:v>
                </c:pt>
              </c:numCache>
            </c:numRef>
          </c:val>
          <c:extLst>
            <c:ext xmlns:c16="http://schemas.microsoft.com/office/drawing/2014/chart" uri="{C3380CC4-5D6E-409C-BE32-E72D297353CC}">
              <c16:uniqueId val="{00000000-8AB9-4FDF-A57D-D37D9ADDA83F}"/>
            </c:ext>
          </c:extLst>
        </c:ser>
        <c:ser>
          <c:idx val="1"/>
          <c:order val="1"/>
          <c:tx>
            <c:strRef>
              <c:f>'SLC97'!$B$125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'SLC97'!$H$121:$L$121</c:f>
              <c:strCache>
                <c:ptCount val="5"/>
                <c:pt idx="0">
                  <c:v>Poorest</c:v>
                </c:pt>
                <c:pt idx="1">
                  <c:v>Poor</c:v>
                </c:pt>
                <c:pt idx="2">
                  <c:v>Middle</c:v>
                </c:pt>
                <c:pt idx="3">
                  <c:v>Rich</c:v>
                </c:pt>
                <c:pt idx="4">
                  <c:v>Richest</c:v>
                </c:pt>
              </c:strCache>
            </c:strRef>
          </c:cat>
          <c:val>
            <c:numRef>
              <c:f>'SLC97'!$H$125:$L$125</c:f>
              <c:numCache>
                <c:formatCode>###0.0</c:formatCode>
                <c:ptCount val="5"/>
                <c:pt idx="0">
                  <c:v>30.637253367220534</c:v>
                </c:pt>
                <c:pt idx="1">
                  <c:v>15.629861760273849</c:v>
                </c:pt>
                <c:pt idx="2">
                  <c:v>7.2077697888811318</c:v>
                </c:pt>
                <c:pt idx="3">
                  <c:v>0.71901927568734048</c:v>
                </c:pt>
                <c:pt idx="4">
                  <c:v>0.22734382190085115</c:v>
                </c:pt>
              </c:numCache>
            </c:numRef>
          </c:val>
          <c:extLst>
            <c:ext xmlns:c16="http://schemas.microsoft.com/office/drawing/2014/chart" uri="{C3380CC4-5D6E-409C-BE32-E72D297353CC}">
              <c16:uniqueId val="{00000001-8AB9-4FDF-A57D-D37D9ADDA83F}"/>
            </c:ext>
          </c:extLst>
        </c:ser>
        <c:ser>
          <c:idx val="2"/>
          <c:order val="2"/>
          <c:tx>
            <c:strRef>
              <c:f>'SLC97'!$B$126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'SLC97'!$H$121:$L$121</c:f>
              <c:strCache>
                <c:ptCount val="5"/>
                <c:pt idx="0">
                  <c:v>Poorest</c:v>
                </c:pt>
                <c:pt idx="1">
                  <c:v>Poor</c:v>
                </c:pt>
                <c:pt idx="2">
                  <c:v>Middle</c:v>
                </c:pt>
                <c:pt idx="3">
                  <c:v>Rich</c:v>
                </c:pt>
                <c:pt idx="4">
                  <c:v>Richest</c:v>
                </c:pt>
              </c:strCache>
            </c:strRef>
          </c:cat>
          <c:val>
            <c:numRef>
              <c:f>'SLC97'!$H$126:$L$126</c:f>
              <c:numCache>
                <c:formatCode>###0.0</c:formatCode>
                <c:ptCount val="5"/>
                <c:pt idx="0">
                  <c:v>0.85166408960014905</c:v>
                </c:pt>
                <c:pt idx="1">
                  <c:v>0.94401744662185649</c:v>
                </c:pt>
                <c:pt idx="2">
                  <c:v>0.44860938326007727</c:v>
                </c:pt>
                <c:pt idx="3">
                  <c:v>0.81642132776173071</c:v>
                </c:pt>
                <c:pt idx="4">
                  <c:v>0</c:v>
                </c:pt>
              </c:numCache>
            </c:numRef>
          </c:val>
          <c:extLst>
            <c:ext xmlns:c16="http://schemas.microsoft.com/office/drawing/2014/chart" uri="{C3380CC4-5D6E-409C-BE32-E72D297353CC}">
              <c16:uniqueId val="{00000002-8AB9-4FDF-A57D-D37D9ADDA83F}"/>
            </c:ext>
          </c:extLst>
        </c:ser>
        <c:ser>
          <c:idx val="3"/>
          <c:order val="3"/>
          <c:tx>
            <c:strRef>
              <c:f>'SLC97'!$B$127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'SLC97'!$H$121:$L$121</c:f>
              <c:strCache>
                <c:ptCount val="5"/>
                <c:pt idx="0">
                  <c:v>Poorest</c:v>
                </c:pt>
                <c:pt idx="1">
                  <c:v>Poor</c:v>
                </c:pt>
                <c:pt idx="2">
                  <c:v>Middle</c:v>
                </c:pt>
                <c:pt idx="3">
                  <c:v>Rich</c:v>
                </c:pt>
                <c:pt idx="4">
                  <c:v>Richest</c:v>
                </c:pt>
              </c:strCache>
            </c:strRef>
          </c:cat>
          <c:val>
            <c:numRef>
              <c:f>'SLC97'!$H$127:$L$127</c:f>
              <c:numCache>
                <c:formatCode>###0.0</c:formatCode>
                <c:ptCount val="5"/>
                <c:pt idx="0">
                  <c:v>2.2721315826003217</c:v>
                </c:pt>
                <c:pt idx="1">
                  <c:v>2.8861122639435215</c:v>
                </c:pt>
                <c:pt idx="2">
                  <c:v>0.97198699819498535</c:v>
                </c:pt>
                <c:pt idx="3">
                  <c:v>0.79273053036344343</c:v>
                </c:pt>
                <c:pt idx="4">
                  <c:v>0</c:v>
                </c:pt>
              </c:numCache>
            </c:numRef>
          </c:val>
          <c:extLst>
            <c:ext xmlns:c16="http://schemas.microsoft.com/office/drawing/2014/chart" uri="{C3380CC4-5D6E-409C-BE32-E72D297353CC}">
              <c16:uniqueId val="{00000003-8AB9-4FDF-A57D-D37D9ADDA83F}"/>
            </c:ext>
          </c:extLst>
        </c:ser>
        <c:dLbls>
          <c:showLegendKey val="0"/>
          <c:showVal val="0"/>
          <c:showCatName val="0"/>
          <c:showSerName val="0"/>
          <c:showPercent val="0"/>
          <c:showBubbleSize val="0"/>
        </c:dLbls>
        <c:gapWidth val="50"/>
        <c:overlap val="100"/>
        <c:axId val="231582720"/>
        <c:axId val="231596800"/>
      </c:barChart>
      <c:catAx>
        <c:axId val="2315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6800"/>
        <c:crosses val="autoZero"/>
        <c:auto val="1"/>
        <c:lblAlgn val="ctr"/>
        <c:lblOffset val="100"/>
        <c:tickLblSkip val="1"/>
        <c:tickMarkSkip val="1"/>
        <c:noMultiLvlLbl val="0"/>
      </c:catAx>
      <c:valAx>
        <c:axId val="23159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'SLC97'!$H$221:$L$221</c:f>
              <c:strCache>
                <c:ptCount val="5"/>
                <c:pt idx="0">
                  <c:v>Poorest</c:v>
                </c:pt>
                <c:pt idx="1">
                  <c:v>Poor</c:v>
                </c:pt>
                <c:pt idx="2">
                  <c:v>Middle</c:v>
                </c:pt>
                <c:pt idx="3">
                  <c:v>Rich</c:v>
                </c:pt>
                <c:pt idx="4">
                  <c:v>Richest</c:v>
                </c:pt>
              </c:strCache>
            </c:strRef>
          </c:cat>
          <c:val>
            <c:numRef>
              <c:f>'SLC97'!$H$222:$L$222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4F5-4E2F-A979-DC016F223A1F}"/>
            </c:ext>
          </c:extLst>
        </c:ser>
        <c:ser>
          <c:idx val="1"/>
          <c:order val="1"/>
          <c:tx>
            <c:strRef>
              <c:f>'SLC97'!$B$223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'SLC97'!$H$221:$L$221</c:f>
              <c:strCache>
                <c:ptCount val="5"/>
                <c:pt idx="0">
                  <c:v>Poorest</c:v>
                </c:pt>
                <c:pt idx="1">
                  <c:v>Poor</c:v>
                </c:pt>
                <c:pt idx="2">
                  <c:v>Middle</c:v>
                </c:pt>
                <c:pt idx="3">
                  <c:v>Rich</c:v>
                </c:pt>
                <c:pt idx="4">
                  <c:v>Richest</c:v>
                </c:pt>
              </c:strCache>
            </c:strRef>
          </c:cat>
          <c:val>
            <c:numRef>
              <c:f>'SLC97'!$H$223:$L$223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4F5-4E2F-A979-DC016F223A1F}"/>
            </c:ext>
          </c:extLst>
        </c:ser>
        <c:ser>
          <c:idx val="2"/>
          <c:order val="2"/>
          <c:tx>
            <c:strRef>
              <c:f>'SLC97'!$B$224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'SLC97'!$H$221:$L$221</c:f>
              <c:strCache>
                <c:ptCount val="5"/>
                <c:pt idx="0">
                  <c:v>Poorest</c:v>
                </c:pt>
                <c:pt idx="1">
                  <c:v>Poor</c:v>
                </c:pt>
                <c:pt idx="2">
                  <c:v>Middle</c:v>
                </c:pt>
                <c:pt idx="3">
                  <c:v>Rich</c:v>
                </c:pt>
                <c:pt idx="4">
                  <c:v>Richest</c:v>
                </c:pt>
              </c:strCache>
            </c:strRef>
          </c:cat>
          <c:val>
            <c:numRef>
              <c:f>'SLC97'!$H$224:$L$224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4F5-4E2F-A979-DC016F223A1F}"/>
            </c:ext>
          </c:extLst>
        </c:ser>
        <c:dLbls>
          <c:showLegendKey val="0"/>
          <c:showVal val="0"/>
          <c:showCatName val="0"/>
          <c:showSerName val="0"/>
          <c:showPercent val="0"/>
          <c:showBubbleSize val="0"/>
        </c:dLbls>
        <c:gapWidth val="50"/>
        <c:overlap val="100"/>
        <c:axId val="232013184"/>
        <c:axId val="232023168"/>
      </c:barChart>
      <c:catAx>
        <c:axId val="23201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3168"/>
        <c:crosses val="autoZero"/>
        <c:auto val="1"/>
        <c:lblAlgn val="ctr"/>
        <c:lblOffset val="100"/>
        <c:tickLblSkip val="1"/>
        <c:tickMarkSkip val="1"/>
        <c:noMultiLvlLbl val="0"/>
      </c:catAx>
      <c:valAx>
        <c:axId val="23202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'SLC97'!$C$121:$G$121</c:f>
              <c:strCache>
                <c:ptCount val="5"/>
                <c:pt idx="0">
                  <c:v>Poorest</c:v>
                </c:pt>
                <c:pt idx="1">
                  <c:v>Poor</c:v>
                </c:pt>
                <c:pt idx="2">
                  <c:v>Middle</c:v>
                </c:pt>
                <c:pt idx="3">
                  <c:v>Rich</c:v>
                </c:pt>
                <c:pt idx="4">
                  <c:v>Richest</c:v>
                </c:pt>
              </c:strCache>
            </c:strRef>
          </c:cat>
          <c:val>
            <c:numRef>
              <c:f>'SLC97'!$C$124:$G$124</c:f>
              <c:numCache>
                <c:formatCode>###0.0</c:formatCode>
                <c:ptCount val="5"/>
                <c:pt idx="0">
                  <c:v>74.92362003540353</c:v>
                </c:pt>
                <c:pt idx="1">
                  <c:v>79.055450371055386</c:v>
                </c:pt>
                <c:pt idx="2">
                  <c:v>82.924369702466961</c:v>
                </c:pt>
                <c:pt idx="3">
                  <c:v>93.80507991786564</c:v>
                </c:pt>
                <c:pt idx="4">
                  <c:v>99.17673811814862</c:v>
                </c:pt>
              </c:numCache>
            </c:numRef>
          </c:val>
          <c:extLst>
            <c:ext xmlns:c16="http://schemas.microsoft.com/office/drawing/2014/chart" uri="{C3380CC4-5D6E-409C-BE32-E72D297353CC}">
              <c16:uniqueId val="{00000000-BE45-4E4A-92F0-1538F5B52BDF}"/>
            </c:ext>
          </c:extLst>
        </c:ser>
        <c:ser>
          <c:idx val="1"/>
          <c:order val="1"/>
          <c:tx>
            <c:strRef>
              <c:f>'SLC97'!$B$125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'SLC97'!$C$121:$G$121</c:f>
              <c:strCache>
                <c:ptCount val="5"/>
                <c:pt idx="0">
                  <c:v>Poorest</c:v>
                </c:pt>
                <c:pt idx="1">
                  <c:v>Poor</c:v>
                </c:pt>
                <c:pt idx="2">
                  <c:v>Middle</c:v>
                </c:pt>
                <c:pt idx="3">
                  <c:v>Rich</c:v>
                </c:pt>
                <c:pt idx="4">
                  <c:v>Richest</c:v>
                </c:pt>
              </c:strCache>
            </c:strRef>
          </c:cat>
          <c:val>
            <c:numRef>
              <c:f>'SLC97'!$C$125:$G$125</c:f>
              <c:numCache>
                <c:formatCode>###0.0</c:formatCode>
                <c:ptCount val="5"/>
                <c:pt idx="0">
                  <c:v>21.126527518746574</c:v>
                </c:pt>
                <c:pt idx="1">
                  <c:v>15.043027218732856</c:v>
                </c:pt>
                <c:pt idx="2">
                  <c:v>15.258487816331513</c:v>
                </c:pt>
                <c:pt idx="3">
                  <c:v>5.0763410650933061</c:v>
                </c:pt>
                <c:pt idx="4">
                  <c:v>0.82326188185136084</c:v>
                </c:pt>
              </c:numCache>
            </c:numRef>
          </c:val>
          <c:extLst>
            <c:ext xmlns:c16="http://schemas.microsoft.com/office/drawing/2014/chart" uri="{C3380CC4-5D6E-409C-BE32-E72D297353CC}">
              <c16:uniqueId val="{00000001-BE45-4E4A-92F0-1538F5B52BDF}"/>
            </c:ext>
          </c:extLst>
        </c:ser>
        <c:ser>
          <c:idx val="2"/>
          <c:order val="2"/>
          <c:tx>
            <c:strRef>
              <c:f>'SLC97'!$B$126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'SLC97'!$C$121:$G$121</c:f>
              <c:strCache>
                <c:ptCount val="5"/>
                <c:pt idx="0">
                  <c:v>Poorest</c:v>
                </c:pt>
                <c:pt idx="1">
                  <c:v>Poor</c:v>
                </c:pt>
                <c:pt idx="2">
                  <c:v>Middle</c:v>
                </c:pt>
                <c:pt idx="3">
                  <c:v>Rich</c:v>
                </c:pt>
                <c:pt idx="4">
                  <c:v>Richest</c:v>
                </c:pt>
              </c:strCache>
            </c:strRef>
          </c:cat>
          <c:val>
            <c:numRef>
              <c:f>'SLC97'!$C$126:$G$126</c:f>
              <c:numCache>
                <c:formatCode>###0.0</c:formatCode>
                <c:ptCount val="5"/>
                <c:pt idx="0">
                  <c:v>0.96692922039351004</c:v>
                </c:pt>
                <c:pt idx="1">
                  <c:v>1.1905243289734955</c:v>
                </c:pt>
                <c:pt idx="2">
                  <c:v>1.1679298534898521</c:v>
                </c:pt>
                <c:pt idx="3">
                  <c:v>0.55928950852050718</c:v>
                </c:pt>
                <c:pt idx="4">
                  <c:v>0</c:v>
                </c:pt>
              </c:numCache>
            </c:numRef>
          </c:val>
          <c:extLst>
            <c:ext xmlns:c16="http://schemas.microsoft.com/office/drawing/2014/chart" uri="{C3380CC4-5D6E-409C-BE32-E72D297353CC}">
              <c16:uniqueId val="{00000002-BE45-4E4A-92F0-1538F5B52BDF}"/>
            </c:ext>
          </c:extLst>
        </c:ser>
        <c:ser>
          <c:idx val="3"/>
          <c:order val="3"/>
          <c:tx>
            <c:strRef>
              <c:f>'SLC97'!$B$127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'SLC97'!$C$121:$G$121</c:f>
              <c:strCache>
                <c:ptCount val="5"/>
                <c:pt idx="0">
                  <c:v>Poorest</c:v>
                </c:pt>
                <c:pt idx="1">
                  <c:v>Poor</c:v>
                </c:pt>
                <c:pt idx="2">
                  <c:v>Middle</c:v>
                </c:pt>
                <c:pt idx="3">
                  <c:v>Rich</c:v>
                </c:pt>
                <c:pt idx="4">
                  <c:v>Richest</c:v>
                </c:pt>
              </c:strCache>
            </c:strRef>
          </c:cat>
          <c:val>
            <c:numRef>
              <c:f>'SLC97'!$C$127:$G$127</c:f>
              <c:numCache>
                <c:formatCode>###0.0</c:formatCode>
                <c:ptCount val="5"/>
                <c:pt idx="0">
                  <c:v>2.9829232254563891</c:v>
                </c:pt>
                <c:pt idx="1">
                  <c:v>4.7109980812382624</c:v>
                </c:pt>
                <c:pt idx="2">
                  <c:v>0.64921262771167287</c:v>
                </c:pt>
                <c:pt idx="3">
                  <c:v>0.55928950852055337</c:v>
                </c:pt>
                <c:pt idx="4">
                  <c:v>0</c:v>
                </c:pt>
              </c:numCache>
            </c:numRef>
          </c:val>
          <c:extLst>
            <c:ext xmlns:c16="http://schemas.microsoft.com/office/drawing/2014/chart" uri="{C3380CC4-5D6E-409C-BE32-E72D297353CC}">
              <c16:uniqueId val="{00000003-BE45-4E4A-92F0-1538F5B52BDF}"/>
            </c:ext>
          </c:extLst>
        </c:ser>
        <c:dLbls>
          <c:showLegendKey val="0"/>
          <c:showVal val="0"/>
          <c:showCatName val="0"/>
          <c:showSerName val="0"/>
          <c:showPercent val="0"/>
          <c:showBubbleSize val="0"/>
        </c:dLbls>
        <c:gapWidth val="50"/>
        <c:overlap val="100"/>
        <c:axId val="230288000"/>
        <c:axId val="231149952"/>
      </c:barChart>
      <c:catAx>
        <c:axId val="23028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9952"/>
        <c:crosses val="autoZero"/>
        <c:auto val="1"/>
        <c:lblAlgn val="ctr"/>
        <c:lblOffset val="100"/>
        <c:tickLblSkip val="1"/>
        <c:tickMarkSkip val="1"/>
        <c:noMultiLvlLbl val="0"/>
      </c:catAx>
      <c:valAx>
        <c:axId val="231149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'SLC97'!$B$124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'SLC97'!$M$121:$Q$121</c:f>
              <c:strCache>
                <c:ptCount val="5"/>
                <c:pt idx="0">
                  <c:v>Poorest</c:v>
                </c:pt>
                <c:pt idx="1">
                  <c:v>Poor</c:v>
                </c:pt>
                <c:pt idx="2">
                  <c:v>Middle</c:v>
                </c:pt>
                <c:pt idx="3">
                  <c:v>Rich</c:v>
                </c:pt>
                <c:pt idx="4">
                  <c:v>Richest</c:v>
                </c:pt>
              </c:strCache>
            </c:strRef>
          </c:cat>
          <c:val>
            <c:numRef>
              <c:f>'SLC97'!$M$124:$Q$124</c:f>
              <c:numCache>
                <c:formatCode>###0.0</c:formatCode>
                <c:ptCount val="5"/>
                <c:pt idx="0">
                  <c:v>70.078745887802285</c:v>
                </c:pt>
                <c:pt idx="1">
                  <c:v>78.814054807937296</c:v>
                </c:pt>
                <c:pt idx="2">
                  <c:v>86.407772643621755</c:v>
                </c:pt>
                <c:pt idx="3">
                  <c:v>97.315726671608004</c:v>
                </c:pt>
                <c:pt idx="4">
                  <c:v>99.013508349070065</c:v>
                </c:pt>
              </c:numCache>
            </c:numRef>
          </c:val>
          <c:extLst>
            <c:ext xmlns:c16="http://schemas.microsoft.com/office/drawing/2014/chart" uri="{C3380CC4-5D6E-409C-BE32-E72D297353CC}">
              <c16:uniqueId val="{00000000-FAF9-49D7-AEFE-B8B6ADE317EB}"/>
            </c:ext>
          </c:extLst>
        </c:ser>
        <c:ser>
          <c:idx val="1"/>
          <c:order val="1"/>
          <c:tx>
            <c:strRef>
              <c:f>'SLC97'!$B$125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'SLC97'!$M$121:$Q$121</c:f>
              <c:strCache>
                <c:ptCount val="5"/>
                <c:pt idx="0">
                  <c:v>Poorest</c:v>
                </c:pt>
                <c:pt idx="1">
                  <c:v>Poor</c:v>
                </c:pt>
                <c:pt idx="2">
                  <c:v>Middle</c:v>
                </c:pt>
                <c:pt idx="3">
                  <c:v>Rich</c:v>
                </c:pt>
                <c:pt idx="4">
                  <c:v>Richest</c:v>
                </c:pt>
              </c:strCache>
            </c:strRef>
          </c:cat>
          <c:val>
            <c:numRef>
              <c:f>'SLC97'!$M$125:$Q$125</c:f>
              <c:numCache>
                <c:formatCode>###0.0</c:formatCode>
                <c:ptCount val="5"/>
                <c:pt idx="0">
                  <c:v>20.048392770614431</c:v>
                </c:pt>
                <c:pt idx="1">
                  <c:v>18.171317372774787</c:v>
                </c:pt>
                <c:pt idx="2">
                  <c:v>10.83219831566001</c:v>
                </c:pt>
                <c:pt idx="3">
                  <c:v>2.6842733283920173</c:v>
                </c:pt>
                <c:pt idx="4">
                  <c:v>0.98649165092992963</c:v>
                </c:pt>
              </c:numCache>
            </c:numRef>
          </c:val>
          <c:extLst>
            <c:ext xmlns:c16="http://schemas.microsoft.com/office/drawing/2014/chart" uri="{C3380CC4-5D6E-409C-BE32-E72D297353CC}">
              <c16:uniqueId val="{00000001-FAF9-49D7-AEFE-B8B6ADE317EB}"/>
            </c:ext>
          </c:extLst>
        </c:ser>
        <c:ser>
          <c:idx val="2"/>
          <c:order val="2"/>
          <c:tx>
            <c:strRef>
              <c:f>'SLC97'!$B$126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'SLC97'!$M$121:$Q$121</c:f>
              <c:strCache>
                <c:ptCount val="5"/>
                <c:pt idx="0">
                  <c:v>Poorest</c:v>
                </c:pt>
                <c:pt idx="1">
                  <c:v>Poor</c:v>
                </c:pt>
                <c:pt idx="2">
                  <c:v>Middle</c:v>
                </c:pt>
                <c:pt idx="3">
                  <c:v>Rich</c:v>
                </c:pt>
                <c:pt idx="4">
                  <c:v>Richest</c:v>
                </c:pt>
              </c:strCache>
            </c:strRef>
          </c:cat>
          <c:val>
            <c:numRef>
              <c:f>'SLC97'!$M$126:$Q$126</c:f>
              <c:numCache>
                <c:formatCode>###0.0</c:formatCode>
                <c:ptCount val="5"/>
                <c:pt idx="0">
                  <c:v>1.776483197779342</c:v>
                </c:pt>
                <c:pt idx="1">
                  <c:v>1.4832435588110542</c:v>
                </c:pt>
                <c:pt idx="2">
                  <c:v>1.3954985140172198</c:v>
                </c:pt>
                <c:pt idx="3">
                  <c:v>0</c:v>
                </c:pt>
                <c:pt idx="4">
                  <c:v>0</c:v>
                </c:pt>
              </c:numCache>
            </c:numRef>
          </c:val>
          <c:extLst>
            <c:ext xmlns:c16="http://schemas.microsoft.com/office/drawing/2014/chart" uri="{C3380CC4-5D6E-409C-BE32-E72D297353CC}">
              <c16:uniqueId val="{00000002-FAF9-49D7-AEFE-B8B6ADE317EB}"/>
            </c:ext>
          </c:extLst>
        </c:ser>
        <c:ser>
          <c:idx val="3"/>
          <c:order val="3"/>
          <c:tx>
            <c:strRef>
              <c:f>'SLC97'!$B$127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'SLC97'!$M$121:$Q$121</c:f>
              <c:strCache>
                <c:ptCount val="5"/>
                <c:pt idx="0">
                  <c:v>Poorest</c:v>
                </c:pt>
                <c:pt idx="1">
                  <c:v>Poor</c:v>
                </c:pt>
                <c:pt idx="2">
                  <c:v>Middle</c:v>
                </c:pt>
                <c:pt idx="3">
                  <c:v>Rich</c:v>
                </c:pt>
                <c:pt idx="4">
                  <c:v>Richest</c:v>
                </c:pt>
              </c:strCache>
            </c:strRef>
          </c:cat>
          <c:val>
            <c:numRef>
              <c:f>'SLC97'!$M$127:$Q$127</c:f>
              <c:numCache>
                <c:formatCode>###0.0</c:formatCode>
                <c:ptCount val="5"/>
                <c:pt idx="0">
                  <c:v>8.0963781438039444</c:v>
                </c:pt>
                <c:pt idx="1">
                  <c:v>1.5313842604768531</c:v>
                </c:pt>
                <c:pt idx="2">
                  <c:v>1.3645305267010148</c:v>
                </c:pt>
                <c:pt idx="3">
                  <c:v>0</c:v>
                </c:pt>
                <c:pt idx="4">
                  <c:v>0</c:v>
                </c:pt>
              </c:numCache>
            </c:numRef>
          </c:val>
          <c:extLst>
            <c:ext xmlns:c16="http://schemas.microsoft.com/office/drawing/2014/chart" uri="{C3380CC4-5D6E-409C-BE32-E72D297353CC}">
              <c16:uniqueId val="{00000003-FAF9-49D7-AEFE-B8B6ADE317EB}"/>
            </c:ext>
          </c:extLst>
        </c:ser>
        <c:dLbls>
          <c:showLegendKey val="0"/>
          <c:showVal val="0"/>
          <c:showCatName val="0"/>
          <c:showSerName val="0"/>
          <c:showPercent val="0"/>
          <c:showBubbleSize val="0"/>
        </c:dLbls>
        <c:gapWidth val="50"/>
        <c:overlap val="100"/>
        <c:axId val="230030720"/>
        <c:axId val="230192256"/>
      </c:barChart>
      <c:catAx>
        <c:axId val="230030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2256"/>
        <c:crosses val="autoZero"/>
        <c:auto val="1"/>
        <c:lblAlgn val="ctr"/>
        <c:lblOffset val="100"/>
        <c:tickLblSkip val="1"/>
        <c:tickMarkSkip val="1"/>
        <c:noMultiLvlLbl val="0"/>
      </c:catAx>
      <c:valAx>
        <c:axId val="23019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30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'SLC07'!$M$15:$Q$15</c:f>
              <c:strCache>
                <c:ptCount val="5"/>
                <c:pt idx="0">
                  <c:v>Poorest</c:v>
                </c:pt>
                <c:pt idx="1">
                  <c:v>Poor</c:v>
                </c:pt>
                <c:pt idx="2">
                  <c:v>Middle</c:v>
                </c:pt>
                <c:pt idx="3">
                  <c:v>Rich</c:v>
                </c:pt>
                <c:pt idx="4">
                  <c:v>Richest</c:v>
                </c:pt>
              </c:strCache>
            </c:strRef>
          </c:cat>
          <c:val>
            <c:numRef>
              <c:f>'SLC07'!$M$18:$Q$18</c:f>
              <c:numCache>
                <c:formatCode>###0.0</c:formatCode>
                <c:ptCount val="5"/>
                <c:pt idx="0">
                  <c:v>80.968460390772719</c:v>
                </c:pt>
                <c:pt idx="1">
                  <c:v>80.532648033975633</c:v>
                </c:pt>
                <c:pt idx="2">
                  <c:v>80.405024560617164</c:v>
                </c:pt>
                <c:pt idx="3">
                  <c:v>86.817340200516597</c:v>
                </c:pt>
                <c:pt idx="4">
                  <c:v>92.960157692834656</c:v>
                </c:pt>
              </c:numCache>
            </c:numRef>
          </c:val>
          <c:extLst>
            <c:ext xmlns:c16="http://schemas.microsoft.com/office/drawing/2014/chart" uri="{C3380CC4-5D6E-409C-BE32-E72D297353CC}">
              <c16:uniqueId val="{00000000-B662-4AFB-A546-ABC6C5173323}"/>
            </c:ext>
          </c:extLst>
        </c:ser>
        <c:ser>
          <c:idx val="1"/>
          <c:order val="1"/>
          <c:tx>
            <c:strRef>
              <c:f>'SLC07'!$B$19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'SLC07'!$M$15:$Q$15</c:f>
              <c:strCache>
                <c:ptCount val="5"/>
                <c:pt idx="0">
                  <c:v>Poorest</c:v>
                </c:pt>
                <c:pt idx="1">
                  <c:v>Poor</c:v>
                </c:pt>
                <c:pt idx="2">
                  <c:v>Middle</c:v>
                </c:pt>
                <c:pt idx="3">
                  <c:v>Rich</c:v>
                </c:pt>
                <c:pt idx="4">
                  <c:v>Richest</c:v>
                </c:pt>
              </c:strCache>
            </c:strRef>
          </c:cat>
          <c:val>
            <c:numRef>
              <c:f>'SLC07'!$M$19:$Q$19</c:f>
              <c:numCache>
                <c:formatCode>###0.0</c:formatCode>
                <c:ptCount val="5"/>
                <c:pt idx="0">
                  <c:v>4.4413079539242428</c:v>
                </c:pt>
                <c:pt idx="1">
                  <c:v>2.3198705194972407</c:v>
                </c:pt>
                <c:pt idx="2">
                  <c:v>4.1428456398214948</c:v>
                </c:pt>
                <c:pt idx="3">
                  <c:v>1.4116640683010828</c:v>
                </c:pt>
                <c:pt idx="4">
                  <c:v>1.3199211031436968</c:v>
                </c:pt>
              </c:numCache>
            </c:numRef>
          </c:val>
          <c:extLst>
            <c:ext xmlns:c16="http://schemas.microsoft.com/office/drawing/2014/chart" uri="{C3380CC4-5D6E-409C-BE32-E72D297353CC}">
              <c16:uniqueId val="{00000001-B662-4AFB-A546-ABC6C5173323}"/>
            </c:ext>
          </c:extLst>
        </c:ser>
        <c:ser>
          <c:idx val="2"/>
          <c:order val="2"/>
          <c:tx>
            <c:strRef>
              <c:f>'SLC07'!$B$20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'SLC07'!$M$15:$Q$15</c:f>
              <c:strCache>
                <c:ptCount val="5"/>
                <c:pt idx="0">
                  <c:v>Poorest</c:v>
                </c:pt>
                <c:pt idx="1">
                  <c:v>Poor</c:v>
                </c:pt>
                <c:pt idx="2">
                  <c:v>Middle</c:v>
                </c:pt>
                <c:pt idx="3">
                  <c:v>Rich</c:v>
                </c:pt>
                <c:pt idx="4">
                  <c:v>Richest</c:v>
                </c:pt>
              </c:strCache>
            </c:strRef>
          </c:cat>
          <c:val>
            <c:numRef>
              <c:f>'SLC07'!$M$20:$Q$20</c:f>
              <c:numCache>
                <c:formatCode>###0.0</c:formatCode>
                <c:ptCount val="5"/>
                <c:pt idx="0">
                  <c:v>6.473288021144171</c:v>
                </c:pt>
                <c:pt idx="1">
                  <c:v>6.5789055873546687</c:v>
                </c:pt>
                <c:pt idx="2">
                  <c:v>5.1155462346521006</c:v>
                </c:pt>
                <c:pt idx="3">
                  <c:v>3.1075201147504288</c:v>
                </c:pt>
                <c:pt idx="4">
                  <c:v>2.2544595263600371</c:v>
                </c:pt>
              </c:numCache>
            </c:numRef>
          </c:val>
          <c:extLst>
            <c:ext xmlns:c16="http://schemas.microsoft.com/office/drawing/2014/chart" uri="{C3380CC4-5D6E-409C-BE32-E72D297353CC}">
              <c16:uniqueId val="{00000002-B662-4AFB-A546-ABC6C5173323}"/>
            </c:ext>
          </c:extLst>
        </c:ser>
        <c:ser>
          <c:idx val="3"/>
          <c:order val="3"/>
          <c:tx>
            <c:strRef>
              <c:f>'SLC07'!$B$21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'SLC07'!$M$15:$Q$15</c:f>
              <c:strCache>
                <c:ptCount val="5"/>
                <c:pt idx="0">
                  <c:v>Poorest</c:v>
                </c:pt>
                <c:pt idx="1">
                  <c:v>Poor</c:v>
                </c:pt>
                <c:pt idx="2">
                  <c:v>Middle</c:v>
                </c:pt>
                <c:pt idx="3">
                  <c:v>Rich</c:v>
                </c:pt>
                <c:pt idx="4">
                  <c:v>Richest</c:v>
                </c:pt>
              </c:strCache>
            </c:strRef>
          </c:cat>
          <c:val>
            <c:numRef>
              <c:f>'SLC07'!$M$21:$Q$21</c:f>
              <c:numCache>
                <c:formatCode>###0.0</c:formatCode>
                <c:ptCount val="5"/>
                <c:pt idx="0">
                  <c:v>8.1169436341588685</c:v>
                </c:pt>
                <c:pt idx="1">
                  <c:v>10.568575859172457</c:v>
                </c:pt>
                <c:pt idx="2">
                  <c:v>10.336583564909226</c:v>
                </c:pt>
                <c:pt idx="3">
                  <c:v>8.6634756164318958</c:v>
                </c:pt>
                <c:pt idx="4">
                  <c:v>3.4654616776616085</c:v>
                </c:pt>
              </c:numCache>
            </c:numRef>
          </c:val>
          <c:extLst>
            <c:ext xmlns:c16="http://schemas.microsoft.com/office/drawing/2014/chart" uri="{C3380CC4-5D6E-409C-BE32-E72D297353CC}">
              <c16:uniqueId val="{00000003-B662-4AFB-A546-ABC6C5173323}"/>
            </c:ext>
          </c:extLst>
        </c:ser>
        <c:dLbls>
          <c:showLegendKey val="0"/>
          <c:showVal val="0"/>
          <c:showCatName val="0"/>
          <c:showSerName val="0"/>
          <c:showPercent val="0"/>
          <c:showBubbleSize val="0"/>
        </c:dLbls>
        <c:gapWidth val="50"/>
        <c:overlap val="100"/>
        <c:axId val="220911872"/>
        <c:axId val="221011968"/>
      </c:barChart>
      <c:catAx>
        <c:axId val="22091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1968"/>
        <c:crosses val="autoZero"/>
        <c:auto val="1"/>
        <c:lblAlgn val="ctr"/>
        <c:lblOffset val="100"/>
        <c:tickLblSkip val="1"/>
        <c:tickMarkSkip val="1"/>
        <c:noMultiLvlLbl val="0"/>
      </c:catAx>
      <c:valAx>
        <c:axId val="22101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'SLC07'!$C$15:$G$15</c:f>
              <c:strCache>
                <c:ptCount val="5"/>
                <c:pt idx="0">
                  <c:v>Poorest</c:v>
                </c:pt>
                <c:pt idx="1">
                  <c:v>Poor</c:v>
                </c:pt>
                <c:pt idx="2">
                  <c:v>Middle</c:v>
                </c:pt>
                <c:pt idx="3">
                  <c:v>Rich</c:v>
                </c:pt>
                <c:pt idx="4">
                  <c:v>Richest</c:v>
                </c:pt>
              </c:strCache>
            </c:strRef>
          </c:cat>
          <c:val>
            <c:numRef>
              <c:f>'SLC07'!$C$18:$G$18</c:f>
              <c:numCache>
                <c:formatCode>###0.0</c:formatCode>
                <c:ptCount val="5"/>
                <c:pt idx="0">
                  <c:v>83.413514625977101</c:v>
                </c:pt>
                <c:pt idx="1">
                  <c:v>88.210503870059327</c:v>
                </c:pt>
                <c:pt idx="2">
                  <c:v>92.442485968698549</c:v>
                </c:pt>
                <c:pt idx="3">
                  <c:v>91.152780593011244</c:v>
                </c:pt>
                <c:pt idx="4">
                  <c:v>95.697051666696041</c:v>
                </c:pt>
              </c:numCache>
            </c:numRef>
          </c:val>
          <c:extLst>
            <c:ext xmlns:c16="http://schemas.microsoft.com/office/drawing/2014/chart" uri="{C3380CC4-5D6E-409C-BE32-E72D297353CC}">
              <c16:uniqueId val="{00000000-FA26-4201-9BE8-DDEE28636F09}"/>
            </c:ext>
          </c:extLst>
        </c:ser>
        <c:ser>
          <c:idx val="1"/>
          <c:order val="1"/>
          <c:tx>
            <c:strRef>
              <c:f>'SLC07'!$B$19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'SLC07'!$C$15:$G$15</c:f>
              <c:strCache>
                <c:ptCount val="5"/>
                <c:pt idx="0">
                  <c:v>Poorest</c:v>
                </c:pt>
                <c:pt idx="1">
                  <c:v>Poor</c:v>
                </c:pt>
                <c:pt idx="2">
                  <c:v>Middle</c:v>
                </c:pt>
                <c:pt idx="3">
                  <c:v>Rich</c:v>
                </c:pt>
                <c:pt idx="4">
                  <c:v>Richest</c:v>
                </c:pt>
              </c:strCache>
            </c:strRef>
          </c:cat>
          <c:val>
            <c:numRef>
              <c:f>'SLC07'!$C$19:$G$19</c:f>
              <c:numCache>
                <c:formatCode>###0.0</c:formatCode>
                <c:ptCount val="5"/>
                <c:pt idx="0">
                  <c:v>3.2949205361612575</c:v>
                </c:pt>
                <c:pt idx="1">
                  <c:v>2.9160497147127051</c:v>
                </c:pt>
                <c:pt idx="2">
                  <c:v>0</c:v>
                </c:pt>
                <c:pt idx="3">
                  <c:v>1.2942585479737907</c:v>
                </c:pt>
                <c:pt idx="4">
                  <c:v>0.96663688552218219</c:v>
                </c:pt>
              </c:numCache>
            </c:numRef>
          </c:val>
          <c:extLst>
            <c:ext xmlns:c16="http://schemas.microsoft.com/office/drawing/2014/chart" uri="{C3380CC4-5D6E-409C-BE32-E72D297353CC}">
              <c16:uniqueId val="{00000001-FA26-4201-9BE8-DDEE28636F09}"/>
            </c:ext>
          </c:extLst>
        </c:ser>
        <c:ser>
          <c:idx val="2"/>
          <c:order val="2"/>
          <c:tx>
            <c:strRef>
              <c:f>'SLC07'!$B$20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'SLC07'!$C$15:$G$15</c:f>
              <c:strCache>
                <c:ptCount val="5"/>
                <c:pt idx="0">
                  <c:v>Poorest</c:v>
                </c:pt>
                <c:pt idx="1">
                  <c:v>Poor</c:v>
                </c:pt>
                <c:pt idx="2">
                  <c:v>Middle</c:v>
                </c:pt>
                <c:pt idx="3">
                  <c:v>Rich</c:v>
                </c:pt>
                <c:pt idx="4">
                  <c:v>Richest</c:v>
                </c:pt>
              </c:strCache>
            </c:strRef>
          </c:cat>
          <c:val>
            <c:numRef>
              <c:f>'SLC07'!$C$20:$G$20</c:f>
              <c:numCache>
                <c:formatCode>###0.0</c:formatCode>
                <c:ptCount val="5"/>
                <c:pt idx="0">
                  <c:v>8.4961914242527286</c:v>
                </c:pt>
                <c:pt idx="1">
                  <c:v>3.0167965113953557</c:v>
                </c:pt>
                <c:pt idx="2">
                  <c:v>3.480050575778094</c:v>
                </c:pt>
                <c:pt idx="3">
                  <c:v>3.2263608006145432</c:v>
                </c:pt>
                <c:pt idx="4">
                  <c:v>2.5907249704386288</c:v>
                </c:pt>
              </c:numCache>
            </c:numRef>
          </c:val>
          <c:extLst>
            <c:ext xmlns:c16="http://schemas.microsoft.com/office/drawing/2014/chart" uri="{C3380CC4-5D6E-409C-BE32-E72D297353CC}">
              <c16:uniqueId val="{00000002-FA26-4201-9BE8-DDEE28636F09}"/>
            </c:ext>
          </c:extLst>
        </c:ser>
        <c:ser>
          <c:idx val="3"/>
          <c:order val="3"/>
          <c:tx>
            <c:strRef>
              <c:f>'SLC07'!$B$21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'SLC07'!$C$15:$G$15</c:f>
              <c:strCache>
                <c:ptCount val="5"/>
                <c:pt idx="0">
                  <c:v>Poorest</c:v>
                </c:pt>
                <c:pt idx="1">
                  <c:v>Poor</c:v>
                </c:pt>
                <c:pt idx="2">
                  <c:v>Middle</c:v>
                </c:pt>
                <c:pt idx="3">
                  <c:v>Rich</c:v>
                </c:pt>
                <c:pt idx="4">
                  <c:v>Richest</c:v>
                </c:pt>
              </c:strCache>
            </c:strRef>
          </c:cat>
          <c:val>
            <c:numRef>
              <c:f>'SLC07'!$C$21:$G$21</c:f>
              <c:numCache>
                <c:formatCode>###0.0</c:formatCode>
                <c:ptCount val="5"/>
                <c:pt idx="0">
                  <c:v>4.7953734136089201</c:v>
                </c:pt>
                <c:pt idx="1">
                  <c:v>5.8566499038326238</c:v>
                </c:pt>
                <c:pt idx="2">
                  <c:v>4.0774634555233593</c:v>
                </c:pt>
                <c:pt idx="3">
                  <c:v>4.3266000584004107</c:v>
                </c:pt>
                <c:pt idx="4">
                  <c:v>0.74558647734314776</c:v>
                </c:pt>
              </c:numCache>
            </c:numRef>
          </c:val>
          <c:extLst>
            <c:ext xmlns:c16="http://schemas.microsoft.com/office/drawing/2014/chart" uri="{C3380CC4-5D6E-409C-BE32-E72D297353CC}">
              <c16:uniqueId val="{00000003-FA26-4201-9BE8-DDEE28636F09}"/>
            </c:ext>
          </c:extLst>
        </c:ser>
        <c:dLbls>
          <c:showLegendKey val="0"/>
          <c:showVal val="0"/>
          <c:showCatName val="0"/>
          <c:showSerName val="0"/>
          <c:showPercent val="0"/>
          <c:showBubbleSize val="0"/>
        </c:dLbls>
        <c:gapWidth val="50"/>
        <c:overlap val="100"/>
        <c:axId val="229996416"/>
        <c:axId val="229997952"/>
      </c:barChart>
      <c:catAx>
        <c:axId val="229996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7952"/>
        <c:crosses val="autoZero"/>
        <c:auto val="1"/>
        <c:lblAlgn val="ctr"/>
        <c:lblOffset val="100"/>
        <c:tickLblSkip val="1"/>
        <c:tickMarkSkip val="1"/>
        <c:noMultiLvlLbl val="0"/>
      </c:catAx>
      <c:valAx>
        <c:axId val="229997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6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'SLC07'!$M$221:$Q$221</c:f>
              <c:strCache>
                <c:ptCount val="5"/>
                <c:pt idx="0">
                  <c:v>Poorest</c:v>
                </c:pt>
                <c:pt idx="1">
                  <c:v>Poor</c:v>
                </c:pt>
                <c:pt idx="2">
                  <c:v>Middle</c:v>
                </c:pt>
                <c:pt idx="3">
                  <c:v>Rich</c:v>
                </c:pt>
                <c:pt idx="4">
                  <c:v>Richest</c:v>
                </c:pt>
              </c:strCache>
            </c:strRef>
          </c:cat>
          <c:val>
            <c:numRef>
              <c:f>'SLC07'!$M$222:$Q$222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B3E-4A95-92F6-C8ABD58BA2A0}"/>
            </c:ext>
          </c:extLst>
        </c:ser>
        <c:ser>
          <c:idx val="1"/>
          <c:order val="1"/>
          <c:tx>
            <c:strRef>
              <c:f>'SLC07'!$B$223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'SLC07'!$M$221:$Q$221</c:f>
              <c:strCache>
                <c:ptCount val="5"/>
                <c:pt idx="0">
                  <c:v>Poorest</c:v>
                </c:pt>
                <c:pt idx="1">
                  <c:v>Poor</c:v>
                </c:pt>
                <c:pt idx="2">
                  <c:v>Middle</c:v>
                </c:pt>
                <c:pt idx="3">
                  <c:v>Rich</c:v>
                </c:pt>
                <c:pt idx="4">
                  <c:v>Richest</c:v>
                </c:pt>
              </c:strCache>
            </c:strRef>
          </c:cat>
          <c:val>
            <c:numRef>
              <c:f>'SLC07'!$M$223:$Q$223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3E-4A95-92F6-C8ABD58BA2A0}"/>
            </c:ext>
          </c:extLst>
        </c:ser>
        <c:ser>
          <c:idx val="2"/>
          <c:order val="2"/>
          <c:tx>
            <c:strRef>
              <c:f>'SLC07'!$B$224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'SLC07'!$M$221:$Q$221</c:f>
              <c:strCache>
                <c:ptCount val="5"/>
                <c:pt idx="0">
                  <c:v>Poorest</c:v>
                </c:pt>
                <c:pt idx="1">
                  <c:v>Poor</c:v>
                </c:pt>
                <c:pt idx="2">
                  <c:v>Middle</c:v>
                </c:pt>
                <c:pt idx="3">
                  <c:v>Rich</c:v>
                </c:pt>
                <c:pt idx="4">
                  <c:v>Richest</c:v>
                </c:pt>
              </c:strCache>
            </c:strRef>
          </c:cat>
          <c:val>
            <c:numRef>
              <c:f>'SLC07'!$M$224:$Q$224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B3E-4A95-92F6-C8ABD58BA2A0}"/>
            </c:ext>
          </c:extLst>
        </c:ser>
        <c:dLbls>
          <c:showLegendKey val="0"/>
          <c:showVal val="0"/>
          <c:showCatName val="0"/>
          <c:showSerName val="0"/>
          <c:showPercent val="0"/>
          <c:showBubbleSize val="0"/>
        </c:dLbls>
        <c:gapWidth val="50"/>
        <c:overlap val="100"/>
        <c:axId val="231177216"/>
        <c:axId val="231424768"/>
      </c:barChart>
      <c:catAx>
        <c:axId val="231177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4768"/>
        <c:crosses val="autoZero"/>
        <c:auto val="1"/>
        <c:lblAlgn val="ctr"/>
        <c:lblOffset val="100"/>
        <c:tickLblSkip val="1"/>
        <c:tickMarkSkip val="1"/>
        <c:noMultiLvlLbl val="0"/>
      </c:catAx>
      <c:valAx>
        <c:axId val="231424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7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'SLC07'!$C$221:$G$221</c:f>
              <c:strCache>
                <c:ptCount val="5"/>
                <c:pt idx="0">
                  <c:v>Poorest</c:v>
                </c:pt>
                <c:pt idx="1">
                  <c:v>Poor</c:v>
                </c:pt>
                <c:pt idx="2">
                  <c:v>Middle</c:v>
                </c:pt>
                <c:pt idx="3">
                  <c:v>Rich</c:v>
                </c:pt>
                <c:pt idx="4">
                  <c:v>Richest</c:v>
                </c:pt>
              </c:strCache>
            </c:strRef>
          </c:cat>
          <c:val>
            <c:numRef>
              <c:f>'SLC07'!$C$222:$G$222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D08-4CA7-9290-653E6E20AFB2}"/>
            </c:ext>
          </c:extLst>
        </c:ser>
        <c:ser>
          <c:idx val="1"/>
          <c:order val="1"/>
          <c:tx>
            <c:strRef>
              <c:f>'SLC07'!$B$223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'SLC07'!$C$221:$G$221</c:f>
              <c:strCache>
                <c:ptCount val="5"/>
                <c:pt idx="0">
                  <c:v>Poorest</c:v>
                </c:pt>
                <c:pt idx="1">
                  <c:v>Poor</c:v>
                </c:pt>
                <c:pt idx="2">
                  <c:v>Middle</c:v>
                </c:pt>
                <c:pt idx="3">
                  <c:v>Rich</c:v>
                </c:pt>
                <c:pt idx="4">
                  <c:v>Richest</c:v>
                </c:pt>
              </c:strCache>
            </c:strRef>
          </c:cat>
          <c:val>
            <c:numRef>
              <c:f>'SLC07'!$C$223:$G$223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D08-4CA7-9290-653E6E20AFB2}"/>
            </c:ext>
          </c:extLst>
        </c:ser>
        <c:ser>
          <c:idx val="2"/>
          <c:order val="2"/>
          <c:tx>
            <c:strRef>
              <c:f>'SLC07'!$B$224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'SLC07'!$C$221:$G$221</c:f>
              <c:strCache>
                <c:ptCount val="5"/>
                <c:pt idx="0">
                  <c:v>Poorest</c:v>
                </c:pt>
                <c:pt idx="1">
                  <c:v>Poor</c:v>
                </c:pt>
                <c:pt idx="2">
                  <c:v>Middle</c:v>
                </c:pt>
                <c:pt idx="3">
                  <c:v>Rich</c:v>
                </c:pt>
                <c:pt idx="4">
                  <c:v>Richest</c:v>
                </c:pt>
              </c:strCache>
            </c:strRef>
          </c:cat>
          <c:val>
            <c:numRef>
              <c:f>'SLC07'!$C$224:$G$224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D08-4CA7-9290-653E6E20AFB2}"/>
            </c:ext>
          </c:extLst>
        </c:ser>
        <c:dLbls>
          <c:showLegendKey val="0"/>
          <c:showVal val="0"/>
          <c:showCatName val="0"/>
          <c:showSerName val="0"/>
          <c:showPercent val="0"/>
          <c:showBubbleSize val="0"/>
        </c:dLbls>
        <c:gapWidth val="50"/>
        <c:overlap val="100"/>
        <c:axId val="231485440"/>
        <c:axId val="231486976"/>
      </c:barChart>
      <c:catAx>
        <c:axId val="231485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6976"/>
        <c:crosses val="autoZero"/>
        <c:auto val="1"/>
        <c:lblAlgn val="ctr"/>
        <c:lblOffset val="100"/>
        <c:tickLblSkip val="1"/>
        <c:tickMarkSkip val="1"/>
        <c:noMultiLvlLbl val="0"/>
      </c:catAx>
      <c:valAx>
        <c:axId val="23148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5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'SLC07'!$H$15:$L$15</c:f>
              <c:strCache>
                <c:ptCount val="5"/>
                <c:pt idx="0">
                  <c:v>Poorest</c:v>
                </c:pt>
                <c:pt idx="1">
                  <c:v>Poor</c:v>
                </c:pt>
                <c:pt idx="2">
                  <c:v>Middle</c:v>
                </c:pt>
                <c:pt idx="3">
                  <c:v>Rich</c:v>
                </c:pt>
                <c:pt idx="4">
                  <c:v>Richest</c:v>
                </c:pt>
              </c:strCache>
            </c:strRef>
          </c:cat>
          <c:val>
            <c:numRef>
              <c:f>'SLC07'!$H$18:$L$18</c:f>
              <c:numCache>
                <c:formatCode>###0.0</c:formatCode>
                <c:ptCount val="5"/>
                <c:pt idx="0">
                  <c:v>90.171589881270023</c:v>
                </c:pt>
                <c:pt idx="1">
                  <c:v>98.116237679448673</c:v>
                </c:pt>
                <c:pt idx="2">
                  <c:v>95.411416460566343</c:v>
                </c:pt>
                <c:pt idx="3">
                  <c:v>98.576649048247873</c:v>
                </c:pt>
                <c:pt idx="4">
                  <c:v>96.284712062331153</c:v>
                </c:pt>
              </c:numCache>
            </c:numRef>
          </c:val>
          <c:extLst>
            <c:ext xmlns:c16="http://schemas.microsoft.com/office/drawing/2014/chart" uri="{C3380CC4-5D6E-409C-BE32-E72D297353CC}">
              <c16:uniqueId val="{00000000-41EB-40E7-AECE-1A25F9C784DE}"/>
            </c:ext>
          </c:extLst>
        </c:ser>
        <c:ser>
          <c:idx val="1"/>
          <c:order val="1"/>
          <c:tx>
            <c:strRef>
              <c:f>'SLC07'!$B$19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'SLC07'!$H$15:$L$15</c:f>
              <c:strCache>
                <c:ptCount val="5"/>
                <c:pt idx="0">
                  <c:v>Poorest</c:v>
                </c:pt>
                <c:pt idx="1">
                  <c:v>Poor</c:v>
                </c:pt>
                <c:pt idx="2">
                  <c:v>Middle</c:v>
                </c:pt>
                <c:pt idx="3">
                  <c:v>Rich</c:v>
                </c:pt>
                <c:pt idx="4">
                  <c:v>Richest</c:v>
                </c:pt>
              </c:strCache>
            </c:strRef>
          </c:cat>
          <c:val>
            <c:numRef>
              <c:f>'SLC07'!$H$19:$L$19</c:f>
              <c:numCache>
                <c:formatCode>###0.0</c:formatCode>
                <c:ptCount val="5"/>
                <c:pt idx="0">
                  <c:v>0.91082414021484881</c:v>
                </c:pt>
                <c:pt idx="1">
                  <c:v>0.19662572681252244</c:v>
                </c:pt>
                <c:pt idx="2">
                  <c:v>0.866501259480421</c:v>
                </c:pt>
                <c:pt idx="3">
                  <c:v>0.99572372776007956</c:v>
                </c:pt>
                <c:pt idx="4">
                  <c:v>0</c:v>
                </c:pt>
              </c:numCache>
            </c:numRef>
          </c:val>
          <c:extLst>
            <c:ext xmlns:c16="http://schemas.microsoft.com/office/drawing/2014/chart" uri="{C3380CC4-5D6E-409C-BE32-E72D297353CC}">
              <c16:uniqueId val="{00000001-41EB-40E7-AECE-1A25F9C784DE}"/>
            </c:ext>
          </c:extLst>
        </c:ser>
        <c:ser>
          <c:idx val="2"/>
          <c:order val="2"/>
          <c:tx>
            <c:strRef>
              <c:f>'SLC07'!$B$20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'SLC07'!$H$15:$L$15</c:f>
              <c:strCache>
                <c:ptCount val="5"/>
                <c:pt idx="0">
                  <c:v>Poorest</c:v>
                </c:pt>
                <c:pt idx="1">
                  <c:v>Poor</c:v>
                </c:pt>
                <c:pt idx="2">
                  <c:v>Middle</c:v>
                </c:pt>
                <c:pt idx="3">
                  <c:v>Rich</c:v>
                </c:pt>
                <c:pt idx="4">
                  <c:v>Richest</c:v>
                </c:pt>
              </c:strCache>
            </c:strRef>
          </c:cat>
          <c:val>
            <c:numRef>
              <c:f>'SLC07'!$H$20:$L$20</c:f>
              <c:numCache>
                <c:formatCode>###0.0</c:formatCode>
                <c:ptCount val="5"/>
                <c:pt idx="0">
                  <c:v>8.3548249829865711</c:v>
                </c:pt>
                <c:pt idx="1">
                  <c:v>1.6871365937387992</c:v>
                </c:pt>
                <c:pt idx="2">
                  <c:v>3.7220822799532414</c:v>
                </c:pt>
                <c:pt idx="3">
                  <c:v>0</c:v>
                </c:pt>
                <c:pt idx="4">
                  <c:v>3.7152879376688475</c:v>
                </c:pt>
              </c:numCache>
            </c:numRef>
          </c:val>
          <c:extLst>
            <c:ext xmlns:c16="http://schemas.microsoft.com/office/drawing/2014/chart" uri="{C3380CC4-5D6E-409C-BE32-E72D297353CC}">
              <c16:uniqueId val="{00000002-41EB-40E7-AECE-1A25F9C784DE}"/>
            </c:ext>
          </c:extLst>
        </c:ser>
        <c:ser>
          <c:idx val="3"/>
          <c:order val="3"/>
          <c:tx>
            <c:strRef>
              <c:f>'SLC07'!$B$21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'SLC07'!$H$15:$L$15</c:f>
              <c:strCache>
                <c:ptCount val="5"/>
                <c:pt idx="0">
                  <c:v>Poorest</c:v>
                </c:pt>
                <c:pt idx="1">
                  <c:v>Poor</c:v>
                </c:pt>
                <c:pt idx="2">
                  <c:v>Middle</c:v>
                </c:pt>
                <c:pt idx="3">
                  <c:v>Rich</c:v>
                </c:pt>
                <c:pt idx="4">
                  <c:v>Richest</c:v>
                </c:pt>
              </c:strCache>
            </c:strRef>
          </c:cat>
          <c:val>
            <c:numRef>
              <c:f>'SLC07'!$H$21:$L$21</c:f>
              <c:numCache>
                <c:formatCode>###0.0</c:formatCode>
                <c:ptCount val="5"/>
                <c:pt idx="0">
                  <c:v>0.5627609955285634</c:v>
                </c:pt>
                <c:pt idx="1">
                  <c:v>0</c:v>
                </c:pt>
                <c:pt idx="2">
                  <c:v>0</c:v>
                </c:pt>
                <c:pt idx="3">
                  <c:v>0.42762722399205144</c:v>
                </c:pt>
                <c:pt idx="4">
                  <c:v>0</c:v>
                </c:pt>
              </c:numCache>
            </c:numRef>
          </c:val>
          <c:extLst>
            <c:ext xmlns:c16="http://schemas.microsoft.com/office/drawing/2014/chart" uri="{C3380CC4-5D6E-409C-BE32-E72D297353CC}">
              <c16:uniqueId val="{00000003-41EB-40E7-AECE-1A25F9C784DE}"/>
            </c:ext>
          </c:extLst>
        </c:ser>
        <c:dLbls>
          <c:showLegendKey val="0"/>
          <c:showVal val="0"/>
          <c:showCatName val="0"/>
          <c:showSerName val="0"/>
          <c:showPercent val="0"/>
          <c:showBubbleSize val="0"/>
        </c:dLbls>
        <c:gapWidth val="50"/>
        <c:overlap val="100"/>
        <c:axId val="231556608"/>
        <c:axId val="231558144"/>
      </c:barChart>
      <c:catAx>
        <c:axId val="231556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8144"/>
        <c:crosses val="autoZero"/>
        <c:auto val="1"/>
        <c:lblAlgn val="ctr"/>
        <c:lblOffset val="100"/>
        <c:tickLblSkip val="1"/>
        <c:tickMarkSkip val="1"/>
        <c:noMultiLvlLbl val="0"/>
      </c:catAx>
      <c:valAx>
        <c:axId val="231558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6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'SLC07'!$H$121:$L$121</c:f>
              <c:strCache>
                <c:ptCount val="5"/>
                <c:pt idx="0">
                  <c:v>Poorest</c:v>
                </c:pt>
                <c:pt idx="1">
                  <c:v>Poor</c:v>
                </c:pt>
                <c:pt idx="2">
                  <c:v>Middle</c:v>
                </c:pt>
                <c:pt idx="3">
                  <c:v>Rich</c:v>
                </c:pt>
                <c:pt idx="4">
                  <c:v>Richest</c:v>
                </c:pt>
              </c:strCache>
            </c:strRef>
          </c:cat>
          <c:val>
            <c:numRef>
              <c:f>'SLC07'!$H$124:$L$124</c:f>
              <c:numCache>
                <c:formatCode>###0.0</c:formatCode>
                <c:ptCount val="5"/>
                <c:pt idx="0">
                  <c:v>62.757103591532214</c:v>
                </c:pt>
                <c:pt idx="1">
                  <c:v>81.105258674694255</c:v>
                </c:pt>
                <c:pt idx="2">
                  <c:v>92.389888190106049</c:v>
                </c:pt>
                <c:pt idx="3">
                  <c:v>99.269221386677557</c:v>
                </c:pt>
                <c:pt idx="4">
                  <c:v>99.772656178099169</c:v>
                </c:pt>
              </c:numCache>
            </c:numRef>
          </c:val>
          <c:extLst>
            <c:ext xmlns:c16="http://schemas.microsoft.com/office/drawing/2014/chart" uri="{C3380CC4-5D6E-409C-BE32-E72D297353CC}">
              <c16:uniqueId val="{00000000-4514-4F95-B7CD-73218758A9DA}"/>
            </c:ext>
          </c:extLst>
        </c:ser>
        <c:ser>
          <c:idx val="1"/>
          <c:order val="1"/>
          <c:tx>
            <c:strRef>
              <c:f>'SLC07'!$B$125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'SLC07'!$H$121:$L$121</c:f>
              <c:strCache>
                <c:ptCount val="5"/>
                <c:pt idx="0">
                  <c:v>Poorest</c:v>
                </c:pt>
                <c:pt idx="1">
                  <c:v>Poor</c:v>
                </c:pt>
                <c:pt idx="2">
                  <c:v>Middle</c:v>
                </c:pt>
                <c:pt idx="3">
                  <c:v>Rich</c:v>
                </c:pt>
                <c:pt idx="4">
                  <c:v>Richest</c:v>
                </c:pt>
              </c:strCache>
            </c:strRef>
          </c:cat>
          <c:val>
            <c:numRef>
              <c:f>'SLC07'!$H$125:$L$125</c:f>
              <c:numCache>
                <c:formatCode>###0.0</c:formatCode>
                <c:ptCount val="5"/>
                <c:pt idx="0">
                  <c:v>29.026807572344314</c:v>
                </c:pt>
                <c:pt idx="1">
                  <c:v>15.739556082338199</c:v>
                </c:pt>
                <c:pt idx="2">
                  <c:v>7.2880938753506177</c:v>
                </c:pt>
                <c:pt idx="3">
                  <c:v>0.73077861332239924</c:v>
                </c:pt>
                <c:pt idx="4">
                  <c:v>0.22734382190085115</c:v>
                </c:pt>
              </c:numCache>
            </c:numRef>
          </c:val>
          <c:extLst>
            <c:ext xmlns:c16="http://schemas.microsoft.com/office/drawing/2014/chart" uri="{C3380CC4-5D6E-409C-BE32-E72D297353CC}">
              <c16:uniqueId val="{00000001-4514-4F95-B7CD-73218758A9DA}"/>
            </c:ext>
          </c:extLst>
        </c:ser>
        <c:ser>
          <c:idx val="2"/>
          <c:order val="2"/>
          <c:tx>
            <c:strRef>
              <c:f>'SLC07'!$B$126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'SLC07'!$H$121:$L$121</c:f>
              <c:strCache>
                <c:ptCount val="5"/>
                <c:pt idx="0">
                  <c:v>Poorest</c:v>
                </c:pt>
                <c:pt idx="1">
                  <c:v>Poor</c:v>
                </c:pt>
                <c:pt idx="2">
                  <c:v>Middle</c:v>
                </c:pt>
                <c:pt idx="3">
                  <c:v>Rich</c:v>
                </c:pt>
                <c:pt idx="4">
                  <c:v>Richest</c:v>
                </c:pt>
              </c:strCache>
            </c:strRef>
          </c:cat>
          <c:val>
            <c:numRef>
              <c:f>'SLC07'!$H$126:$L$126</c:f>
              <c:numCache>
                <c:formatCode>###0.0</c:formatCode>
                <c:ptCount val="5"/>
                <c:pt idx="0">
                  <c:v>2.555764684172388</c:v>
                </c:pt>
                <c:pt idx="1">
                  <c:v>1.8941410941126833</c:v>
                </c:pt>
                <c:pt idx="2">
                  <c:v>0</c:v>
                </c:pt>
                <c:pt idx="3">
                  <c:v>0</c:v>
                </c:pt>
                <c:pt idx="4">
                  <c:v>0</c:v>
                </c:pt>
              </c:numCache>
            </c:numRef>
          </c:val>
          <c:extLst>
            <c:ext xmlns:c16="http://schemas.microsoft.com/office/drawing/2014/chart" uri="{C3380CC4-5D6E-409C-BE32-E72D297353CC}">
              <c16:uniqueId val="{00000002-4514-4F95-B7CD-73218758A9DA}"/>
            </c:ext>
          </c:extLst>
        </c:ser>
        <c:ser>
          <c:idx val="3"/>
          <c:order val="3"/>
          <c:tx>
            <c:strRef>
              <c:f>'SLC07'!$B$127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'SLC07'!$H$121:$L$121</c:f>
              <c:strCache>
                <c:ptCount val="5"/>
                <c:pt idx="0">
                  <c:v>Poorest</c:v>
                </c:pt>
                <c:pt idx="1">
                  <c:v>Poor</c:v>
                </c:pt>
                <c:pt idx="2">
                  <c:v>Middle</c:v>
                </c:pt>
                <c:pt idx="3">
                  <c:v>Rich</c:v>
                </c:pt>
                <c:pt idx="4">
                  <c:v>Richest</c:v>
                </c:pt>
              </c:strCache>
            </c:strRef>
          </c:cat>
          <c:val>
            <c:numRef>
              <c:f>'SLC07'!$H$127:$L$127</c:f>
              <c:numCache>
                <c:formatCode>###0.0</c:formatCode>
                <c:ptCount val="5"/>
                <c:pt idx="0">
                  <c:v>5.660324151951091</c:v>
                </c:pt>
                <c:pt idx="1">
                  <c:v>1.2610441488548616</c:v>
                </c:pt>
                <c:pt idx="2">
                  <c:v>0.32201793454331057</c:v>
                </c:pt>
                <c:pt idx="3">
                  <c:v>0</c:v>
                </c:pt>
                <c:pt idx="4">
                  <c:v>0</c:v>
                </c:pt>
              </c:numCache>
            </c:numRef>
          </c:val>
          <c:extLst>
            <c:ext xmlns:c16="http://schemas.microsoft.com/office/drawing/2014/chart" uri="{C3380CC4-5D6E-409C-BE32-E72D297353CC}">
              <c16:uniqueId val="{00000003-4514-4F95-B7CD-73218758A9DA}"/>
            </c:ext>
          </c:extLst>
        </c:ser>
        <c:dLbls>
          <c:showLegendKey val="0"/>
          <c:showVal val="0"/>
          <c:showCatName val="0"/>
          <c:showSerName val="0"/>
          <c:showPercent val="0"/>
          <c:showBubbleSize val="0"/>
        </c:dLbls>
        <c:gapWidth val="50"/>
        <c:overlap val="100"/>
        <c:axId val="231582720"/>
        <c:axId val="231596800"/>
      </c:barChart>
      <c:catAx>
        <c:axId val="2315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6800"/>
        <c:crosses val="autoZero"/>
        <c:auto val="1"/>
        <c:lblAlgn val="ctr"/>
        <c:lblOffset val="100"/>
        <c:tickLblSkip val="1"/>
        <c:tickMarkSkip val="1"/>
        <c:noMultiLvlLbl val="0"/>
      </c:catAx>
      <c:valAx>
        <c:axId val="23159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'SLC07'!$H$221:$L$221</c:f>
              <c:strCache>
                <c:ptCount val="5"/>
                <c:pt idx="0">
                  <c:v>Poorest</c:v>
                </c:pt>
                <c:pt idx="1">
                  <c:v>Poor</c:v>
                </c:pt>
                <c:pt idx="2">
                  <c:v>Middle</c:v>
                </c:pt>
                <c:pt idx="3">
                  <c:v>Rich</c:v>
                </c:pt>
                <c:pt idx="4">
                  <c:v>Richest</c:v>
                </c:pt>
              </c:strCache>
            </c:strRef>
          </c:cat>
          <c:val>
            <c:numRef>
              <c:f>'SLC07'!$H$222:$L$222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DA-41C4-81B6-17F17AC2140F}"/>
            </c:ext>
          </c:extLst>
        </c:ser>
        <c:ser>
          <c:idx val="1"/>
          <c:order val="1"/>
          <c:tx>
            <c:strRef>
              <c:f>'SLC07'!$B$223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'SLC07'!$H$221:$L$221</c:f>
              <c:strCache>
                <c:ptCount val="5"/>
                <c:pt idx="0">
                  <c:v>Poorest</c:v>
                </c:pt>
                <c:pt idx="1">
                  <c:v>Poor</c:v>
                </c:pt>
                <c:pt idx="2">
                  <c:v>Middle</c:v>
                </c:pt>
                <c:pt idx="3">
                  <c:v>Rich</c:v>
                </c:pt>
                <c:pt idx="4">
                  <c:v>Richest</c:v>
                </c:pt>
              </c:strCache>
            </c:strRef>
          </c:cat>
          <c:val>
            <c:numRef>
              <c:f>'SLC07'!$H$223:$L$223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BDA-41C4-81B6-17F17AC2140F}"/>
            </c:ext>
          </c:extLst>
        </c:ser>
        <c:ser>
          <c:idx val="2"/>
          <c:order val="2"/>
          <c:tx>
            <c:strRef>
              <c:f>'SLC07'!$B$224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'SLC07'!$H$221:$L$221</c:f>
              <c:strCache>
                <c:ptCount val="5"/>
                <c:pt idx="0">
                  <c:v>Poorest</c:v>
                </c:pt>
                <c:pt idx="1">
                  <c:v>Poor</c:v>
                </c:pt>
                <c:pt idx="2">
                  <c:v>Middle</c:v>
                </c:pt>
                <c:pt idx="3">
                  <c:v>Rich</c:v>
                </c:pt>
                <c:pt idx="4">
                  <c:v>Richest</c:v>
                </c:pt>
              </c:strCache>
            </c:strRef>
          </c:cat>
          <c:val>
            <c:numRef>
              <c:f>'SLC07'!$H$224:$L$224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BDA-41C4-81B6-17F17AC2140F}"/>
            </c:ext>
          </c:extLst>
        </c:ser>
        <c:dLbls>
          <c:showLegendKey val="0"/>
          <c:showVal val="0"/>
          <c:showCatName val="0"/>
          <c:showSerName val="0"/>
          <c:showPercent val="0"/>
          <c:showBubbleSize val="0"/>
        </c:dLbls>
        <c:gapWidth val="50"/>
        <c:overlap val="100"/>
        <c:axId val="232013184"/>
        <c:axId val="232023168"/>
      </c:barChart>
      <c:catAx>
        <c:axId val="23201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3168"/>
        <c:crosses val="autoZero"/>
        <c:auto val="1"/>
        <c:lblAlgn val="ctr"/>
        <c:lblOffset val="100"/>
        <c:tickLblSkip val="1"/>
        <c:tickMarkSkip val="1"/>
        <c:noMultiLvlLbl val="0"/>
      </c:catAx>
      <c:valAx>
        <c:axId val="23202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'SLC07'!$C$121:$G$121</c:f>
              <c:strCache>
                <c:ptCount val="5"/>
                <c:pt idx="0">
                  <c:v>Poorest</c:v>
                </c:pt>
                <c:pt idx="1">
                  <c:v>Poor</c:v>
                </c:pt>
                <c:pt idx="2">
                  <c:v>Middle</c:v>
                </c:pt>
                <c:pt idx="3">
                  <c:v>Rich</c:v>
                </c:pt>
                <c:pt idx="4">
                  <c:v>Richest</c:v>
                </c:pt>
              </c:strCache>
            </c:strRef>
          </c:cat>
          <c:val>
            <c:numRef>
              <c:f>'SLC07'!$C$124:$G$124</c:f>
              <c:numCache>
                <c:formatCode>###0.0</c:formatCode>
                <c:ptCount val="5"/>
                <c:pt idx="0">
                  <c:v>72.18411990116266</c:v>
                </c:pt>
                <c:pt idx="1">
                  <c:v>81.345298730175514</c:v>
                </c:pt>
                <c:pt idx="2">
                  <c:v>83.831596051990289</c:v>
                </c:pt>
                <c:pt idx="3">
                  <c:v>94.69333831418146</c:v>
                </c:pt>
                <c:pt idx="4">
                  <c:v>99.176738118148606</c:v>
                </c:pt>
              </c:numCache>
            </c:numRef>
          </c:val>
          <c:extLst>
            <c:ext xmlns:c16="http://schemas.microsoft.com/office/drawing/2014/chart" uri="{C3380CC4-5D6E-409C-BE32-E72D297353CC}">
              <c16:uniqueId val="{00000000-06A7-49C9-8EF2-56F2866D330F}"/>
            </c:ext>
          </c:extLst>
        </c:ser>
        <c:ser>
          <c:idx val="1"/>
          <c:order val="1"/>
          <c:tx>
            <c:strRef>
              <c:f>'SLC07'!$B$125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'SLC07'!$C$121:$G$121</c:f>
              <c:strCache>
                <c:ptCount val="5"/>
                <c:pt idx="0">
                  <c:v>Poorest</c:v>
                </c:pt>
                <c:pt idx="1">
                  <c:v>Poor</c:v>
                </c:pt>
                <c:pt idx="2">
                  <c:v>Middle</c:v>
                </c:pt>
                <c:pt idx="3">
                  <c:v>Rich</c:v>
                </c:pt>
                <c:pt idx="4">
                  <c:v>Richest</c:v>
                </c:pt>
              </c:strCache>
            </c:strRef>
          </c:cat>
          <c:val>
            <c:numRef>
              <c:f>'SLC07'!$C$125:$G$125</c:f>
              <c:numCache>
                <c:formatCode>###0.0</c:formatCode>
                <c:ptCount val="5"/>
                <c:pt idx="0">
                  <c:v>20.35405917103057</c:v>
                </c:pt>
                <c:pt idx="1">
                  <c:v>15.478749879616295</c:v>
                </c:pt>
                <c:pt idx="2">
                  <c:v>15.425421882282512</c:v>
                </c:pt>
                <c:pt idx="3">
                  <c:v>5.1244099178417919</c:v>
                </c:pt>
                <c:pt idx="4">
                  <c:v>0.82326188185136084</c:v>
                </c:pt>
              </c:numCache>
            </c:numRef>
          </c:val>
          <c:extLst>
            <c:ext xmlns:c16="http://schemas.microsoft.com/office/drawing/2014/chart" uri="{C3380CC4-5D6E-409C-BE32-E72D297353CC}">
              <c16:uniqueId val="{00000001-06A7-49C9-8EF2-56F2866D330F}"/>
            </c:ext>
          </c:extLst>
        </c:ser>
        <c:ser>
          <c:idx val="2"/>
          <c:order val="2"/>
          <c:tx>
            <c:strRef>
              <c:f>'SLC07'!$B$126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'SLC07'!$C$121:$G$121</c:f>
              <c:strCache>
                <c:ptCount val="5"/>
                <c:pt idx="0">
                  <c:v>Poorest</c:v>
                </c:pt>
                <c:pt idx="1">
                  <c:v>Poor</c:v>
                </c:pt>
                <c:pt idx="2">
                  <c:v>Middle</c:v>
                </c:pt>
                <c:pt idx="3">
                  <c:v>Rich</c:v>
                </c:pt>
                <c:pt idx="4">
                  <c:v>Richest</c:v>
                </c:pt>
              </c:strCache>
            </c:strRef>
          </c:cat>
          <c:val>
            <c:numRef>
              <c:f>'SLC07'!$C$126:$G$126</c:f>
              <c:numCache>
                <c:formatCode>###0.0</c:formatCode>
                <c:ptCount val="5"/>
                <c:pt idx="0">
                  <c:v>1.8897796859250633</c:v>
                </c:pt>
                <c:pt idx="1">
                  <c:v>1.5759086355895136</c:v>
                </c:pt>
                <c:pt idx="2">
                  <c:v>0.34180449343071473</c:v>
                </c:pt>
                <c:pt idx="3">
                  <c:v>0</c:v>
                </c:pt>
                <c:pt idx="4">
                  <c:v>0</c:v>
                </c:pt>
              </c:numCache>
            </c:numRef>
          </c:val>
          <c:extLst>
            <c:ext xmlns:c16="http://schemas.microsoft.com/office/drawing/2014/chart" uri="{C3380CC4-5D6E-409C-BE32-E72D297353CC}">
              <c16:uniqueId val="{00000002-06A7-49C9-8EF2-56F2866D330F}"/>
            </c:ext>
          </c:extLst>
        </c:ser>
        <c:ser>
          <c:idx val="3"/>
          <c:order val="3"/>
          <c:tx>
            <c:strRef>
              <c:f>'SLC07'!$B$127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'SLC07'!$C$121:$G$121</c:f>
              <c:strCache>
                <c:ptCount val="5"/>
                <c:pt idx="0">
                  <c:v>Poorest</c:v>
                </c:pt>
                <c:pt idx="1">
                  <c:v>Poor</c:v>
                </c:pt>
                <c:pt idx="2">
                  <c:v>Middle</c:v>
                </c:pt>
                <c:pt idx="3">
                  <c:v>Rich</c:v>
                </c:pt>
                <c:pt idx="4">
                  <c:v>Richest</c:v>
                </c:pt>
              </c:strCache>
            </c:strRef>
          </c:cat>
          <c:val>
            <c:numRef>
              <c:f>'SLC07'!$C$127:$G$127</c:f>
              <c:numCache>
                <c:formatCode>###0.0</c:formatCode>
                <c:ptCount val="5"/>
                <c:pt idx="0">
                  <c:v>5.5720412418817107</c:v>
                </c:pt>
                <c:pt idx="1">
                  <c:v>1.6000427546186673</c:v>
                </c:pt>
                <c:pt idx="2">
                  <c:v>0.40117757229648288</c:v>
                </c:pt>
                <c:pt idx="3">
                  <c:v>0.18225176797680742</c:v>
                </c:pt>
                <c:pt idx="4">
                  <c:v>0</c:v>
                </c:pt>
              </c:numCache>
            </c:numRef>
          </c:val>
          <c:extLst>
            <c:ext xmlns:c16="http://schemas.microsoft.com/office/drawing/2014/chart" uri="{C3380CC4-5D6E-409C-BE32-E72D297353CC}">
              <c16:uniqueId val="{00000003-06A7-49C9-8EF2-56F2866D330F}"/>
            </c:ext>
          </c:extLst>
        </c:ser>
        <c:dLbls>
          <c:showLegendKey val="0"/>
          <c:showVal val="0"/>
          <c:showCatName val="0"/>
          <c:showSerName val="0"/>
          <c:showPercent val="0"/>
          <c:showBubbleSize val="0"/>
        </c:dLbls>
        <c:gapWidth val="50"/>
        <c:overlap val="100"/>
        <c:axId val="230288000"/>
        <c:axId val="231149952"/>
      </c:barChart>
      <c:catAx>
        <c:axId val="23028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9952"/>
        <c:crosses val="autoZero"/>
        <c:auto val="1"/>
        <c:lblAlgn val="ctr"/>
        <c:lblOffset val="100"/>
        <c:tickLblSkip val="1"/>
        <c:tickMarkSkip val="1"/>
        <c:noMultiLvlLbl val="0"/>
      </c:catAx>
      <c:valAx>
        <c:axId val="231149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'SLC07'!$M$121:$Q$121</c:f>
              <c:strCache>
                <c:ptCount val="5"/>
                <c:pt idx="0">
                  <c:v>Poorest</c:v>
                </c:pt>
                <c:pt idx="1">
                  <c:v>Poor</c:v>
                </c:pt>
                <c:pt idx="2">
                  <c:v>Middle</c:v>
                </c:pt>
                <c:pt idx="3">
                  <c:v>Rich</c:v>
                </c:pt>
                <c:pt idx="4">
                  <c:v>Richest</c:v>
                </c:pt>
              </c:strCache>
            </c:strRef>
          </c:cat>
          <c:val>
            <c:numRef>
              <c:f>'SLC07'!$M$124:$Q$124</c:f>
              <c:numCache>
                <c:formatCode>###0.0</c:formatCode>
                <c:ptCount val="5"/>
                <c:pt idx="0">
                  <c:v>71.638443824013564</c:v>
                </c:pt>
                <c:pt idx="1">
                  <c:v>79.6171231326921</c:v>
                </c:pt>
                <c:pt idx="2">
                  <c:v>87.484437746333441</c:v>
                </c:pt>
                <c:pt idx="3">
                  <c:v>97.315726671608004</c:v>
                </c:pt>
                <c:pt idx="4">
                  <c:v>99.013508349070051</c:v>
                </c:pt>
              </c:numCache>
            </c:numRef>
          </c:val>
          <c:extLst>
            <c:ext xmlns:c16="http://schemas.microsoft.com/office/drawing/2014/chart" uri="{C3380CC4-5D6E-409C-BE32-E72D297353CC}">
              <c16:uniqueId val="{00000000-B4BC-490F-84D2-12E07CE91BAB}"/>
            </c:ext>
          </c:extLst>
        </c:ser>
        <c:ser>
          <c:idx val="1"/>
          <c:order val="1"/>
          <c:tx>
            <c:strRef>
              <c:f>'SLC07'!$B$125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'SLC07'!$M$121:$Q$121</c:f>
              <c:strCache>
                <c:ptCount val="5"/>
                <c:pt idx="0">
                  <c:v>Poorest</c:v>
                </c:pt>
                <c:pt idx="1">
                  <c:v>Poor</c:v>
                </c:pt>
                <c:pt idx="2">
                  <c:v>Middle</c:v>
                </c:pt>
                <c:pt idx="3">
                  <c:v>Rich</c:v>
                </c:pt>
                <c:pt idx="4">
                  <c:v>Richest</c:v>
                </c:pt>
              </c:strCache>
            </c:strRef>
          </c:cat>
          <c:val>
            <c:numRef>
              <c:f>'SLC07'!$M$125:$Q$125</c:f>
              <c:numCache>
                <c:formatCode>###0.0</c:formatCode>
                <c:ptCount val="5"/>
                <c:pt idx="0">
                  <c:v>20.494597057414076</c:v>
                </c:pt>
                <c:pt idx="1">
                  <c:v>18.35647228501352</c:v>
                </c:pt>
                <c:pt idx="2">
                  <c:v>10.967170547385326</c:v>
                </c:pt>
                <c:pt idx="3">
                  <c:v>2.6842733283920173</c:v>
                </c:pt>
                <c:pt idx="4">
                  <c:v>0.98649165092992941</c:v>
                </c:pt>
              </c:numCache>
            </c:numRef>
          </c:val>
          <c:extLst>
            <c:ext xmlns:c16="http://schemas.microsoft.com/office/drawing/2014/chart" uri="{C3380CC4-5D6E-409C-BE32-E72D297353CC}">
              <c16:uniqueId val="{00000001-B4BC-490F-84D2-12E07CE91BAB}"/>
            </c:ext>
          </c:extLst>
        </c:ser>
        <c:ser>
          <c:idx val="2"/>
          <c:order val="2"/>
          <c:tx>
            <c:strRef>
              <c:f>'SLC07'!$B$126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'SLC07'!$M$121:$Q$121</c:f>
              <c:strCache>
                <c:ptCount val="5"/>
                <c:pt idx="0">
                  <c:v>Poorest</c:v>
                </c:pt>
                <c:pt idx="1">
                  <c:v>Poor</c:v>
                </c:pt>
                <c:pt idx="2">
                  <c:v>Middle</c:v>
                </c:pt>
                <c:pt idx="3">
                  <c:v>Rich</c:v>
                </c:pt>
                <c:pt idx="4">
                  <c:v>Richest</c:v>
                </c:pt>
              </c:strCache>
            </c:strRef>
          </c:cat>
          <c:val>
            <c:numRef>
              <c:f>'SLC07'!$M$126:$Q$126</c:f>
              <c:numCache>
                <c:formatCode>###0.0</c:formatCode>
                <c:ptCount val="5"/>
                <c:pt idx="0">
                  <c:v>1.4020321435814083</c:v>
                </c:pt>
                <c:pt idx="1">
                  <c:v>0.4983862212855712</c:v>
                </c:pt>
                <c:pt idx="2">
                  <c:v>1.2448479823932104</c:v>
                </c:pt>
                <c:pt idx="3">
                  <c:v>0</c:v>
                </c:pt>
                <c:pt idx="4">
                  <c:v>0</c:v>
                </c:pt>
              </c:numCache>
            </c:numRef>
          </c:val>
          <c:extLst>
            <c:ext xmlns:c16="http://schemas.microsoft.com/office/drawing/2014/chart" uri="{C3380CC4-5D6E-409C-BE32-E72D297353CC}">
              <c16:uniqueId val="{00000002-B4BC-490F-84D2-12E07CE91BAB}"/>
            </c:ext>
          </c:extLst>
        </c:ser>
        <c:ser>
          <c:idx val="3"/>
          <c:order val="3"/>
          <c:tx>
            <c:strRef>
              <c:f>'SLC07'!$B$127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'SLC07'!$M$121:$Q$121</c:f>
              <c:strCache>
                <c:ptCount val="5"/>
                <c:pt idx="0">
                  <c:v>Poorest</c:v>
                </c:pt>
                <c:pt idx="1">
                  <c:v>Poor</c:v>
                </c:pt>
                <c:pt idx="2">
                  <c:v>Middle</c:v>
                </c:pt>
                <c:pt idx="3">
                  <c:v>Rich</c:v>
                </c:pt>
                <c:pt idx="4">
                  <c:v>Richest</c:v>
                </c:pt>
              </c:strCache>
            </c:strRef>
          </c:cat>
          <c:val>
            <c:numRef>
              <c:f>'SLC07'!$M$127:$Q$127</c:f>
              <c:numCache>
                <c:formatCode>###0.0</c:formatCode>
                <c:ptCount val="5"/>
                <c:pt idx="0">
                  <c:v>6.4649269749909646</c:v>
                </c:pt>
                <c:pt idx="1">
                  <c:v>1.5280183610088076</c:v>
                </c:pt>
                <c:pt idx="2">
                  <c:v>0.30354372388802575</c:v>
                </c:pt>
                <c:pt idx="3">
                  <c:v>0</c:v>
                </c:pt>
                <c:pt idx="4">
                  <c:v>0</c:v>
                </c:pt>
              </c:numCache>
            </c:numRef>
          </c:val>
          <c:extLst>
            <c:ext xmlns:c16="http://schemas.microsoft.com/office/drawing/2014/chart" uri="{C3380CC4-5D6E-409C-BE32-E72D297353CC}">
              <c16:uniqueId val="{00000003-B4BC-490F-84D2-12E07CE91BAB}"/>
            </c:ext>
          </c:extLst>
        </c:ser>
        <c:dLbls>
          <c:showLegendKey val="0"/>
          <c:showVal val="0"/>
          <c:showCatName val="0"/>
          <c:showSerName val="0"/>
          <c:showPercent val="0"/>
          <c:showBubbleSize val="0"/>
        </c:dLbls>
        <c:gapWidth val="50"/>
        <c:overlap val="100"/>
        <c:axId val="230030720"/>
        <c:axId val="230192256"/>
      </c:barChart>
      <c:catAx>
        <c:axId val="230030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2256"/>
        <c:crosses val="autoZero"/>
        <c:auto val="1"/>
        <c:lblAlgn val="ctr"/>
        <c:lblOffset val="100"/>
        <c:tickLblSkip val="1"/>
        <c:tickMarkSkip val="1"/>
        <c:noMultiLvlLbl val="0"/>
      </c:catAx>
      <c:valAx>
        <c:axId val="23019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30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81.3</c:v>
                </c:pt>
                <c:pt idx="1">
                  <c:v>92</c:v>
                </c:pt>
                <c:pt idx="2">
                  <c:v>88.6</c:v>
                </c:pt>
                <c:pt idx="3">
                  <c:v>95.4</c:v>
                </c:pt>
                <c:pt idx="4">
                  <c:v>97.2</c:v>
                </c:pt>
              </c:numCache>
            </c:numRef>
          </c:val>
          <c:extLst>
            <c:ext xmlns:c16="http://schemas.microsoft.com/office/drawing/2014/chart" uri="{C3380CC4-5D6E-409C-BE32-E72D297353CC}">
              <c16:uniqueId val="{00000000-C0DE-4B15-88B6-1412FDC6FAAF}"/>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4.5</c:v>
                </c:pt>
                <c:pt idx="1">
                  <c:v>2.7</c:v>
                </c:pt>
                <c:pt idx="2">
                  <c:v>4.5999999999999996</c:v>
                </c:pt>
                <c:pt idx="3">
                  <c:v>1.5</c:v>
                </c:pt>
                <c:pt idx="4">
                  <c:v>1.4</c:v>
                </c:pt>
              </c:numCache>
            </c:numRef>
          </c:val>
          <c:extLst>
            <c:ext xmlns:c16="http://schemas.microsoft.com/office/drawing/2014/chart" uri="{C3380CC4-5D6E-409C-BE32-E72D297353CC}">
              <c16:uniqueId val="{00000001-C0DE-4B15-88B6-1412FDC6FAAF}"/>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9.9</c:v>
                </c:pt>
                <c:pt idx="1">
                  <c:v>3.9</c:v>
                </c:pt>
                <c:pt idx="2">
                  <c:v>6</c:v>
                </c:pt>
                <c:pt idx="3">
                  <c:v>2.5</c:v>
                </c:pt>
                <c:pt idx="4">
                  <c:v>1.1000000000000001</c:v>
                </c:pt>
              </c:numCache>
            </c:numRef>
          </c:val>
          <c:extLst>
            <c:ext xmlns:c16="http://schemas.microsoft.com/office/drawing/2014/chart" uri="{C3380CC4-5D6E-409C-BE32-E72D297353CC}">
              <c16:uniqueId val="{00000002-C0DE-4B15-88B6-1412FDC6FAAF}"/>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4.3</c:v>
                </c:pt>
                <c:pt idx="1">
                  <c:v>1.4</c:v>
                </c:pt>
                <c:pt idx="2">
                  <c:v>0.8</c:v>
                </c:pt>
                <c:pt idx="3">
                  <c:v>0.6</c:v>
                </c:pt>
                <c:pt idx="4">
                  <c:v>0.2</c:v>
                </c:pt>
              </c:numCache>
            </c:numRef>
          </c:val>
          <c:extLst>
            <c:ext xmlns:c16="http://schemas.microsoft.com/office/drawing/2014/chart" uri="{C3380CC4-5D6E-409C-BE32-E72D297353CC}">
              <c16:uniqueId val="{00000003-C0DE-4B15-88B6-1412FDC6FAAF}"/>
            </c:ext>
          </c:extLst>
        </c:ser>
        <c:dLbls>
          <c:showLegendKey val="0"/>
          <c:showVal val="0"/>
          <c:showCatName val="0"/>
          <c:showSerName val="0"/>
          <c:showPercent val="0"/>
          <c:showBubbleSize val="0"/>
        </c:dLbls>
        <c:gapWidth val="50"/>
        <c:overlap val="100"/>
        <c:axId val="215821696"/>
        <c:axId val="215864448"/>
      </c:barChart>
      <c:catAx>
        <c:axId val="215821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4448"/>
        <c:crosses val="autoZero"/>
        <c:auto val="1"/>
        <c:lblAlgn val="ctr"/>
        <c:lblOffset val="100"/>
        <c:tickLblSkip val="1"/>
        <c:tickMarkSkip val="1"/>
        <c:noMultiLvlLbl val="0"/>
      </c:catAx>
      <c:valAx>
        <c:axId val="215864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1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MICS11!$R$15:$T$15</c:f>
              <c:strCache>
                <c:ptCount val="3"/>
                <c:pt idx="0">
                  <c:v>  KMA</c:v>
                </c:pt>
                <c:pt idx="1">
                  <c:v>  Other towns</c:v>
                </c:pt>
                <c:pt idx="2">
                  <c:v>Rural</c:v>
                </c:pt>
              </c:strCache>
            </c:strRef>
          </c:cat>
          <c:val>
            <c:numRef>
              <c:f>MICS11!$R$18:$T$18</c:f>
              <c:numCache>
                <c:formatCode>###0.0</c:formatCode>
                <c:ptCount val="3"/>
                <c:pt idx="0">
                  <c:v>99.9</c:v>
                </c:pt>
                <c:pt idx="1">
                  <c:v>98.9</c:v>
                </c:pt>
                <c:pt idx="2">
                  <c:v>91.1</c:v>
                </c:pt>
              </c:numCache>
            </c:numRef>
          </c:val>
          <c:extLst>
            <c:ext xmlns:c16="http://schemas.microsoft.com/office/drawing/2014/chart" uri="{C3380CC4-5D6E-409C-BE32-E72D297353CC}">
              <c16:uniqueId val="{00000000-B373-487D-8C69-D021CD371BE8}"/>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MICS11!$R$15:$T$15</c:f>
              <c:strCache>
                <c:ptCount val="3"/>
                <c:pt idx="0">
                  <c:v>  KMA</c:v>
                </c:pt>
                <c:pt idx="1">
                  <c:v>  Other towns</c:v>
                </c:pt>
                <c:pt idx="2">
                  <c:v>Rural</c:v>
                </c:pt>
              </c:strCache>
            </c:strRef>
          </c:cat>
          <c:val>
            <c:numRef>
              <c:f>MICS11!$R$19:$T$19</c:f>
              <c:numCache>
                <c:formatCode>###0.0</c:formatCode>
                <c:ptCount val="3"/>
                <c:pt idx="0">
                  <c:v>0</c:v>
                </c:pt>
                <c:pt idx="1">
                  <c:v>0.6</c:v>
                </c:pt>
                <c:pt idx="2">
                  <c:v>2.9</c:v>
                </c:pt>
              </c:numCache>
            </c:numRef>
          </c:val>
          <c:extLst>
            <c:ext xmlns:c16="http://schemas.microsoft.com/office/drawing/2014/chart" uri="{C3380CC4-5D6E-409C-BE32-E72D297353CC}">
              <c16:uniqueId val="{00000001-B373-487D-8C69-D021CD371BE8}"/>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MICS11!$R$15:$T$15</c:f>
              <c:strCache>
                <c:ptCount val="3"/>
                <c:pt idx="0">
                  <c:v>  KMA</c:v>
                </c:pt>
                <c:pt idx="1">
                  <c:v>  Other towns</c:v>
                </c:pt>
                <c:pt idx="2">
                  <c:v>Rural</c:v>
                </c:pt>
              </c:strCache>
            </c:strRef>
          </c:cat>
          <c:val>
            <c:numRef>
              <c:f>MICS11!$R$20:$T$20</c:f>
              <c:numCache>
                <c:formatCode>###0.0</c:formatCode>
                <c:ptCount val="3"/>
                <c:pt idx="0">
                  <c:v>0.1</c:v>
                </c:pt>
                <c:pt idx="1">
                  <c:v>0.5</c:v>
                </c:pt>
                <c:pt idx="2">
                  <c:v>4.5999999999999996</c:v>
                </c:pt>
              </c:numCache>
            </c:numRef>
          </c:val>
          <c:extLst>
            <c:ext xmlns:c16="http://schemas.microsoft.com/office/drawing/2014/chart" uri="{C3380CC4-5D6E-409C-BE32-E72D297353CC}">
              <c16:uniqueId val="{00000002-B373-487D-8C69-D021CD371BE8}"/>
            </c:ext>
          </c:extLst>
        </c:ser>
        <c:ser>
          <c:idx val="3"/>
          <c:order val="3"/>
          <c:tx>
            <c:strRef>
              <c:f>MICS11!$B$21</c:f>
              <c:strCache>
                <c:ptCount val="1"/>
                <c:pt idx="0">
                  <c:v>Surface water</c:v>
                </c:pt>
              </c:strCache>
            </c:strRef>
          </c:tx>
          <c:spPr>
            <a:solidFill>
              <a:srgbClr val="FFB300"/>
            </a:solidFill>
          </c:spPr>
          <c:invertIfNegative val="0"/>
          <c:cat>
            <c:strRef>
              <c:f>MICS11!$R$15:$T$15</c:f>
              <c:strCache>
                <c:ptCount val="3"/>
                <c:pt idx="0">
                  <c:v>  KMA</c:v>
                </c:pt>
                <c:pt idx="1">
                  <c:v>  Other towns</c:v>
                </c:pt>
                <c:pt idx="2">
                  <c:v>Rural</c:v>
                </c:pt>
              </c:strCache>
            </c:strRef>
          </c:cat>
          <c:val>
            <c:numRef>
              <c:f>MICS11!$R$21:$T$21</c:f>
              <c:numCache>
                <c:formatCode>###0.0</c:formatCode>
                <c:ptCount val="3"/>
                <c:pt idx="0">
                  <c:v>0</c:v>
                </c:pt>
                <c:pt idx="1">
                  <c:v>0</c:v>
                </c:pt>
                <c:pt idx="2">
                  <c:v>1.4</c:v>
                </c:pt>
              </c:numCache>
            </c:numRef>
          </c:val>
          <c:extLst>
            <c:ext xmlns:c16="http://schemas.microsoft.com/office/drawing/2014/chart" uri="{C3380CC4-5D6E-409C-BE32-E72D297353CC}">
              <c16:uniqueId val="{00000001-BACF-467C-9620-D99B46B96743}"/>
            </c:ext>
          </c:extLst>
        </c:ser>
        <c:dLbls>
          <c:showLegendKey val="0"/>
          <c:showVal val="0"/>
          <c:showCatName val="0"/>
          <c:showSerName val="0"/>
          <c:showPercent val="0"/>
          <c:showBubbleSize val="0"/>
        </c:dLbls>
        <c:gapWidth val="50"/>
        <c:overlap val="100"/>
        <c:axId val="216695936"/>
        <c:axId val="216697472"/>
      </c:barChart>
      <c:catAx>
        <c:axId val="216695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7472"/>
        <c:crosses val="autoZero"/>
        <c:auto val="1"/>
        <c:lblAlgn val="ctr"/>
        <c:lblOffset val="100"/>
        <c:tickLblSkip val="1"/>
        <c:tickMarkSkip val="1"/>
        <c:noMultiLvlLbl val="0"/>
      </c:catAx>
      <c:valAx>
        <c:axId val="216697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5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87.9</c:v>
                </c:pt>
                <c:pt idx="1">
                  <c:v>92.8</c:v>
                </c:pt>
                <c:pt idx="2">
                  <c:v>99.9</c:v>
                </c:pt>
                <c:pt idx="3">
                  <c:v>95.4</c:v>
                </c:pt>
                <c:pt idx="4">
                  <c:v>98.1</c:v>
                </c:pt>
              </c:numCache>
            </c:numRef>
          </c:val>
          <c:extLst>
            <c:ext xmlns:c16="http://schemas.microsoft.com/office/drawing/2014/chart" uri="{C3380CC4-5D6E-409C-BE32-E72D297353CC}">
              <c16:uniqueId val="{00000000-DD96-4CB8-844E-313AF963294E}"/>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3.4</c:v>
                </c:pt>
                <c:pt idx="1">
                  <c:v>3.1</c:v>
                </c:pt>
                <c:pt idx="2">
                  <c:v>0</c:v>
                </c:pt>
                <c:pt idx="3">
                  <c:v>1.4</c:v>
                </c:pt>
                <c:pt idx="4">
                  <c:v>1</c:v>
                </c:pt>
              </c:numCache>
            </c:numRef>
          </c:val>
          <c:extLst>
            <c:ext xmlns:c16="http://schemas.microsoft.com/office/drawing/2014/chart" uri="{C3380CC4-5D6E-409C-BE32-E72D297353CC}">
              <c16:uniqueId val="{00000001-DD96-4CB8-844E-313AF963294E}"/>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6.1</c:v>
                </c:pt>
                <c:pt idx="1">
                  <c:v>3.6</c:v>
                </c:pt>
                <c:pt idx="2">
                  <c:v>0.1</c:v>
                </c:pt>
                <c:pt idx="3">
                  <c:v>3</c:v>
                </c:pt>
                <c:pt idx="4">
                  <c:v>0.8</c:v>
                </c:pt>
              </c:numCache>
            </c:numRef>
          </c:val>
          <c:extLst>
            <c:ext xmlns:c16="http://schemas.microsoft.com/office/drawing/2014/chart" uri="{C3380CC4-5D6E-409C-BE32-E72D297353CC}">
              <c16:uniqueId val="{00000002-DD96-4CB8-844E-313AF963294E}"/>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2.6</c:v>
                </c:pt>
                <c:pt idx="1">
                  <c:v>0.6</c:v>
                </c:pt>
                <c:pt idx="2">
                  <c:v>0</c:v>
                </c:pt>
                <c:pt idx="3">
                  <c:v>0.3</c:v>
                </c:pt>
                <c:pt idx="4">
                  <c:v>0.2</c:v>
                </c:pt>
              </c:numCache>
            </c:numRef>
          </c:val>
          <c:extLst>
            <c:ext xmlns:c16="http://schemas.microsoft.com/office/drawing/2014/chart" uri="{C3380CC4-5D6E-409C-BE32-E72D297353CC}">
              <c16:uniqueId val="{00000003-DD96-4CB8-844E-313AF963294E}"/>
            </c:ext>
          </c:extLst>
        </c:ser>
        <c:dLbls>
          <c:showLegendKey val="0"/>
          <c:showVal val="0"/>
          <c:showCatName val="0"/>
          <c:showSerName val="0"/>
          <c:showPercent val="0"/>
          <c:showBubbleSize val="0"/>
        </c:dLbls>
        <c:gapWidth val="50"/>
        <c:overlap val="100"/>
        <c:axId val="217320064"/>
        <c:axId val="217334144"/>
      </c:barChart>
      <c:catAx>
        <c:axId val="217320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34144"/>
        <c:crosses val="autoZero"/>
        <c:auto val="1"/>
        <c:lblAlgn val="ctr"/>
        <c:lblOffset val="100"/>
        <c:tickLblSkip val="1"/>
        <c:tickMarkSkip val="1"/>
        <c:noMultiLvlLbl val="0"/>
      </c:catAx>
      <c:valAx>
        <c:axId val="21733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20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MICS11!$R$121:$T$121</c:f>
              <c:strCache>
                <c:ptCount val="3"/>
                <c:pt idx="0">
                  <c:v>  KMA</c:v>
                </c:pt>
                <c:pt idx="1">
                  <c:v>  Other towns</c:v>
                </c:pt>
                <c:pt idx="2">
                  <c:v>Rural</c:v>
                </c:pt>
              </c:strCache>
            </c:strRef>
          </c:cat>
          <c:val>
            <c:numRef>
              <c:f>MICS11!$R$124:$T$124</c:f>
              <c:numCache>
                <c:formatCode>###0.0</c:formatCode>
                <c:ptCount val="3"/>
                <c:pt idx="0">
                  <c:v>83.900196494571134</c:v>
                </c:pt>
                <c:pt idx="1">
                  <c:v>87.914409161650696</c:v>
                </c:pt>
                <c:pt idx="2">
                  <c:v>87.706635829259596</c:v>
                </c:pt>
              </c:numCache>
            </c:numRef>
          </c:val>
          <c:extLst>
            <c:ext xmlns:c16="http://schemas.microsoft.com/office/drawing/2014/chart" uri="{C3380CC4-5D6E-409C-BE32-E72D297353CC}">
              <c16:uniqueId val="{00000000-C73F-489E-B587-C22BF5C0988B}"/>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MICS11!$R$121:$T$121</c:f>
              <c:strCache>
                <c:ptCount val="3"/>
                <c:pt idx="0">
                  <c:v>  KMA</c:v>
                </c:pt>
                <c:pt idx="1">
                  <c:v>  Other towns</c:v>
                </c:pt>
                <c:pt idx="2">
                  <c:v>Rural</c:v>
                </c:pt>
              </c:strCache>
            </c:strRef>
          </c:cat>
          <c:val>
            <c:numRef>
              <c:f>MICS11!$R$125:$T$125</c:f>
              <c:numCache>
                <c:formatCode>###0.0</c:formatCode>
                <c:ptCount val="3"/>
                <c:pt idx="0">
                  <c:v>15.438044697759683</c:v>
                </c:pt>
                <c:pt idx="1">
                  <c:v>10.925818791883893</c:v>
                </c:pt>
                <c:pt idx="2">
                  <c:v>10.93371401454551</c:v>
                </c:pt>
              </c:numCache>
            </c:numRef>
          </c:val>
          <c:extLst>
            <c:ext xmlns:c16="http://schemas.microsoft.com/office/drawing/2014/chart" uri="{C3380CC4-5D6E-409C-BE32-E72D297353CC}">
              <c16:uniqueId val="{00000001-C73F-489E-B587-C22BF5C0988B}"/>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MICS11!$R$121:$T$121</c:f>
              <c:strCache>
                <c:ptCount val="3"/>
                <c:pt idx="0">
                  <c:v>  KMA</c:v>
                </c:pt>
                <c:pt idx="1">
                  <c:v>  Other towns</c:v>
                </c:pt>
                <c:pt idx="2">
                  <c:v>Rural</c:v>
                </c:pt>
              </c:strCache>
            </c:strRef>
          </c:cat>
          <c:val>
            <c:numRef>
              <c:f>MICS11!$R$126:$T$126</c:f>
              <c:numCache>
                <c:formatCode>###0.0</c:formatCode>
                <c:ptCount val="3"/>
                <c:pt idx="0">
                  <c:v>0.52297494286649926</c:v>
                </c:pt>
                <c:pt idx="1">
                  <c:v>0.95008460689384722</c:v>
                </c:pt>
                <c:pt idx="2">
                  <c:v>0.96417275918548973</c:v>
                </c:pt>
              </c:numCache>
            </c:numRef>
          </c:val>
          <c:extLst>
            <c:ext xmlns:c16="http://schemas.microsoft.com/office/drawing/2014/chart" uri="{C3380CC4-5D6E-409C-BE32-E72D297353CC}">
              <c16:uniqueId val="{00000002-C73F-489E-B587-C22BF5C0988B}"/>
            </c:ext>
          </c:extLst>
        </c:ser>
        <c:ser>
          <c:idx val="3"/>
          <c:order val="3"/>
          <c:tx>
            <c:strRef>
              <c:f>MICS11!$B$127</c:f>
              <c:strCache>
                <c:ptCount val="1"/>
                <c:pt idx="0">
                  <c:v>Open defecation</c:v>
                </c:pt>
              </c:strCache>
            </c:strRef>
          </c:tx>
          <c:spPr>
            <a:solidFill>
              <a:srgbClr val="FFB300"/>
            </a:solidFill>
          </c:spPr>
          <c:invertIfNegative val="0"/>
          <c:cat>
            <c:strRef>
              <c:f>MICS11!$R$121:$T$121</c:f>
              <c:strCache>
                <c:ptCount val="3"/>
                <c:pt idx="0">
                  <c:v>  KMA</c:v>
                </c:pt>
                <c:pt idx="1">
                  <c:v>  Other towns</c:v>
                </c:pt>
                <c:pt idx="2">
                  <c:v>Rural</c:v>
                </c:pt>
              </c:strCache>
            </c:strRef>
          </c:cat>
          <c:val>
            <c:numRef>
              <c:f>MICS11!$R$127:$T$127</c:f>
              <c:numCache>
                <c:formatCode>###0.0</c:formatCode>
                <c:ptCount val="3"/>
                <c:pt idx="0">
                  <c:v>0.13878386480268454</c:v>
                </c:pt>
                <c:pt idx="1">
                  <c:v>0.20968743957156408</c:v>
                </c:pt>
                <c:pt idx="2">
                  <c:v>0.39547739700940399</c:v>
                </c:pt>
              </c:numCache>
            </c:numRef>
          </c:val>
          <c:extLst>
            <c:ext xmlns:c16="http://schemas.microsoft.com/office/drawing/2014/chart" uri="{C3380CC4-5D6E-409C-BE32-E72D297353CC}">
              <c16:uniqueId val="{00000001-756A-4FC5-AD46-EC9CDC45E4C9}"/>
            </c:ext>
          </c:extLst>
        </c:ser>
        <c:dLbls>
          <c:showLegendKey val="0"/>
          <c:showVal val="0"/>
          <c:showCatName val="0"/>
          <c:showSerName val="0"/>
          <c:showPercent val="0"/>
          <c:showBubbleSize val="0"/>
        </c:dLbls>
        <c:gapWidth val="50"/>
        <c:overlap val="100"/>
        <c:axId val="217560960"/>
        <c:axId val="217562496"/>
      </c:barChart>
      <c:catAx>
        <c:axId val="21756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62496"/>
        <c:crosses val="autoZero"/>
        <c:auto val="1"/>
        <c:lblAlgn val="ctr"/>
        <c:lblOffset val="100"/>
        <c:tickLblSkip val="1"/>
        <c:tickMarkSkip val="1"/>
        <c:noMultiLvlLbl val="0"/>
      </c:catAx>
      <c:valAx>
        <c:axId val="21756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6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44.372457475879287</c:v>
                </c:pt>
                <c:pt idx="1">
                  <c:v>56.828210602514929</c:v>
                </c:pt>
                <c:pt idx="2">
                  <c:v>64.525321574247258</c:v>
                </c:pt>
                <c:pt idx="3">
                  <c:v>69.196133666332599</c:v>
                </c:pt>
                <c:pt idx="4">
                  <c:v>82.780552105592022</c:v>
                </c:pt>
              </c:numCache>
            </c:numRef>
          </c:val>
          <c:extLst>
            <c:ext xmlns:c16="http://schemas.microsoft.com/office/drawing/2014/chart" uri="{C3380CC4-5D6E-409C-BE32-E72D297353CC}">
              <c16:uniqueId val="{00000000-9553-4524-899E-DFAFB1B1A26A}"/>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30.235636763412799</c:v>
                </c:pt>
                <c:pt idx="1">
                  <c:v>20.429644931766042</c:v>
                </c:pt>
                <c:pt idx="2">
                  <c:v>17.750846526918618</c:v>
                </c:pt>
                <c:pt idx="3">
                  <c:v>14.466713721673733</c:v>
                </c:pt>
                <c:pt idx="4">
                  <c:v>8.6738925769372859</c:v>
                </c:pt>
              </c:numCache>
            </c:numRef>
          </c:val>
          <c:extLst>
            <c:ext xmlns:c16="http://schemas.microsoft.com/office/drawing/2014/chart" uri="{C3380CC4-5D6E-409C-BE32-E72D297353CC}">
              <c16:uniqueId val="{00000001-9553-4524-899E-DFAFB1B1A26A}"/>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25.391905760707857</c:v>
                </c:pt>
                <c:pt idx="1">
                  <c:v>22.742144465719001</c:v>
                </c:pt>
                <c:pt idx="2">
                  <c:v>17.723831898834145</c:v>
                </c:pt>
                <c:pt idx="3">
                  <c:v>16.337152611993734</c:v>
                </c:pt>
                <c:pt idx="4">
                  <c:v>8.5455553174706687</c:v>
                </c:pt>
              </c:numCache>
            </c:numRef>
          </c:val>
          <c:extLst>
            <c:ext xmlns:c16="http://schemas.microsoft.com/office/drawing/2014/chart" uri="{C3380CC4-5D6E-409C-BE32-E72D297353CC}">
              <c16:uniqueId val="{00000002-9553-4524-899E-DFAFB1B1A26A}"/>
            </c:ext>
          </c:extLst>
        </c:ser>
        <c:dLbls>
          <c:showLegendKey val="0"/>
          <c:showVal val="0"/>
          <c:showCatName val="0"/>
          <c:showSerName val="0"/>
          <c:showPercent val="0"/>
          <c:showBubbleSize val="0"/>
        </c:dLbls>
        <c:gapWidth val="50"/>
        <c:overlap val="100"/>
        <c:axId val="218804224"/>
        <c:axId val="218805760"/>
      </c:barChart>
      <c:catAx>
        <c:axId val="21880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5760"/>
        <c:crosses val="autoZero"/>
        <c:auto val="1"/>
        <c:lblAlgn val="ctr"/>
        <c:lblOffset val="100"/>
        <c:tickLblSkip val="1"/>
        <c:tickMarkSkip val="1"/>
        <c:noMultiLvlLbl val="0"/>
      </c:catAx>
      <c:valAx>
        <c:axId val="218805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4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MICS11!$R$221:$T$221</c:f>
              <c:strCache>
                <c:ptCount val="3"/>
                <c:pt idx="0">
                  <c:v>  KMA</c:v>
                </c:pt>
                <c:pt idx="1">
                  <c:v>  Other towns</c:v>
                </c:pt>
                <c:pt idx="2">
                  <c:v>Rural</c:v>
                </c:pt>
              </c:strCache>
            </c:strRef>
          </c:cat>
          <c:val>
            <c:numRef>
              <c:f>MICS11!$R$222:$T$222</c:f>
              <c:numCache>
                <c:formatCode>###0.0</c:formatCode>
                <c:ptCount val="3"/>
                <c:pt idx="0">
                  <c:v>66.780010809459867</c:v>
                </c:pt>
                <c:pt idx="1">
                  <c:v>74.121637426018808</c:v>
                </c:pt>
                <c:pt idx="2">
                  <c:v>63.077553489143945</c:v>
                </c:pt>
              </c:numCache>
            </c:numRef>
          </c:val>
          <c:extLst>
            <c:ext xmlns:c16="http://schemas.microsoft.com/office/drawing/2014/chart" uri="{C3380CC4-5D6E-409C-BE32-E72D297353CC}">
              <c16:uniqueId val="{00000000-28ED-4ED5-B884-59D75CD6BE63}"/>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MICS11!$R$221:$T$221</c:f>
              <c:strCache>
                <c:ptCount val="3"/>
                <c:pt idx="0">
                  <c:v>  KMA</c:v>
                </c:pt>
                <c:pt idx="1">
                  <c:v>  Other towns</c:v>
                </c:pt>
                <c:pt idx="2">
                  <c:v>Rural</c:v>
                </c:pt>
              </c:strCache>
            </c:strRef>
          </c:cat>
          <c:val>
            <c:numRef>
              <c:f>MICS11!$R$223:$T$223</c:f>
              <c:numCache>
                <c:formatCode>###0.0</c:formatCode>
                <c:ptCount val="3"/>
                <c:pt idx="0">
                  <c:v>16.735562568305497</c:v>
                </c:pt>
                <c:pt idx="1">
                  <c:v>10.202938822811577</c:v>
                </c:pt>
                <c:pt idx="2">
                  <c:v>18.5571063599543</c:v>
                </c:pt>
              </c:numCache>
            </c:numRef>
          </c:val>
          <c:extLst>
            <c:ext xmlns:c16="http://schemas.microsoft.com/office/drawing/2014/chart" uri="{C3380CC4-5D6E-409C-BE32-E72D297353CC}">
              <c16:uniqueId val="{00000001-28ED-4ED5-B884-59D75CD6BE63}"/>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MICS11!$R$221:$T$221</c:f>
              <c:strCache>
                <c:ptCount val="3"/>
                <c:pt idx="0">
                  <c:v>  KMA</c:v>
                </c:pt>
                <c:pt idx="1">
                  <c:v>  Other towns</c:v>
                </c:pt>
                <c:pt idx="2">
                  <c:v>Rural</c:v>
                </c:pt>
              </c:strCache>
            </c:strRef>
          </c:cat>
          <c:val>
            <c:numRef>
              <c:f>MICS11!$R$224:$T$224</c:f>
              <c:numCache>
                <c:formatCode>###0.0</c:formatCode>
                <c:ptCount val="3"/>
                <c:pt idx="0">
                  <c:v>16.484426622234448</c:v>
                </c:pt>
                <c:pt idx="1">
                  <c:v>15.675423751169593</c:v>
                </c:pt>
                <c:pt idx="2">
                  <c:v>18.365340150901805</c:v>
                </c:pt>
              </c:numCache>
            </c:numRef>
          </c:val>
          <c:extLst>
            <c:ext xmlns:c16="http://schemas.microsoft.com/office/drawing/2014/chart" uri="{C3380CC4-5D6E-409C-BE32-E72D297353CC}">
              <c16:uniqueId val="{00000002-28ED-4ED5-B884-59D75CD6BE63}"/>
            </c:ext>
          </c:extLst>
        </c:ser>
        <c:dLbls>
          <c:showLegendKey val="0"/>
          <c:showVal val="0"/>
          <c:showCatName val="0"/>
          <c:showSerName val="0"/>
          <c:showPercent val="0"/>
          <c:showBubbleSize val="0"/>
        </c:dLbls>
        <c:gapWidth val="50"/>
        <c:overlap val="100"/>
        <c:axId val="219169152"/>
        <c:axId val="219170688"/>
      </c:barChart>
      <c:catAx>
        <c:axId val="219169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0688"/>
        <c:crosses val="autoZero"/>
        <c:auto val="1"/>
        <c:lblAlgn val="ctr"/>
        <c:lblOffset val="100"/>
        <c:tickLblSkip val="1"/>
        <c:tickMarkSkip val="1"/>
        <c:noMultiLvlLbl val="0"/>
      </c:catAx>
      <c:valAx>
        <c:axId val="219170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9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52.80439641344865</c:v>
                </c:pt>
                <c:pt idx="1">
                  <c:v>60.324840068374108</c:v>
                </c:pt>
                <c:pt idx="2">
                  <c:v>66.780010809459867</c:v>
                </c:pt>
                <c:pt idx="3">
                  <c:v>71.391637916409294</c:v>
                </c:pt>
                <c:pt idx="4">
                  <c:v>81.91020626061777</c:v>
                </c:pt>
              </c:numCache>
            </c:numRef>
          </c:val>
          <c:extLst>
            <c:ext xmlns:c16="http://schemas.microsoft.com/office/drawing/2014/chart" uri="{C3380CC4-5D6E-409C-BE32-E72D297353CC}">
              <c16:uniqueId val="{00000000-C952-4AF5-9B35-DEC6D5A663A1}"/>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24.30003276990448</c:v>
                </c:pt>
                <c:pt idx="1">
                  <c:v>18.86547069825734</c:v>
                </c:pt>
                <c:pt idx="2">
                  <c:v>16.735562568305497</c:v>
                </c:pt>
                <c:pt idx="3">
                  <c:v>13.76899609836142</c:v>
                </c:pt>
                <c:pt idx="4">
                  <c:v>6.9005675993806301</c:v>
                </c:pt>
              </c:numCache>
            </c:numRef>
          </c:val>
          <c:extLst>
            <c:ext xmlns:c16="http://schemas.microsoft.com/office/drawing/2014/chart" uri="{C3380CC4-5D6E-409C-BE32-E72D297353CC}">
              <c16:uniqueId val="{00000001-C952-4AF5-9B35-DEC6D5A663A1}"/>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22.895570816647037</c:v>
                </c:pt>
                <c:pt idx="1">
                  <c:v>20.809689233368495</c:v>
                </c:pt>
                <c:pt idx="2">
                  <c:v>16.484426622234448</c:v>
                </c:pt>
                <c:pt idx="3">
                  <c:v>14.839365985229341</c:v>
                </c:pt>
                <c:pt idx="4">
                  <c:v>11.189226140001542</c:v>
                </c:pt>
              </c:numCache>
            </c:numRef>
          </c:val>
          <c:extLst>
            <c:ext xmlns:c16="http://schemas.microsoft.com/office/drawing/2014/chart" uri="{C3380CC4-5D6E-409C-BE32-E72D297353CC}">
              <c16:uniqueId val="{00000002-C952-4AF5-9B35-DEC6D5A663A1}"/>
            </c:ext>
          </c:extLst>
        </c:ser>
        <c:dLbls>
          <c:showLegendKey val="0"/>
          <c:showVal val="0"/>
          <c:showCatName val="0"/>
          <c:showSerName val="0"/>
          <c:showPercent val="0"/>
          <c:showBubbleSize val="0"/>
        </c:dLbls>
        <c:gapWidth val="50"/>
        <c:overlap val="100"/>
        <c:axId val="219271936"/>
        <c:axId val="219273472"/>
      </c:barChart>
      <c:catAx>
        <c:axId val="219271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3472"/>
        <c:crosses val="autoZero"/>
        <c:auto val="1"/>
        <c:lblAlgn val="ctr"/>
        <c:lblOffset val="100"/>
        <c:tickLblSkip val="1"/>
        <c:tickMarkSkip val="1"/>
        <c:noMultiLvlLbl val="0"/>
      </c:catAx>
      <c:valAx>
        <c:axId val="219273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1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97.6</c:v>
                </c:pt>
                <c:pt idx="1">
                  <c:v>99.5</c:v>
                </c:pt>
                <c:pt idx="2">
                  <c:v>99.1</c:v>
                </c:pt>
                <c:pt idx="3">
                  <c:v>99</c:v>
                </c:pt>
                <c:pt idx="4">
                  <c:v>99.3</c:v>
                </c:pt>
              </c:numCache>
            </c:numRef>
          </c:val>
          <c:extLst>
            <c:ext xmlns:c16="http://schemas.microsoft.com/office/drawing/2014/chart" uri="{C3380CC4-5D6E-409C-BE32-E72D297353CC}">
              <c16:uniqueId val="{00000000-E6AE-4A04-807A-9036D72489DF}"/>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1</c:v>
                </c:pt>
                <c:pt idx="1">
                  <c:v>0.2</c:v>
                </c:pt>
                <c:pt idx="2">
                  <c:v>0.9</c:v>
                </c:pt>
                <c:pt idx="3">
                  <c:v>1</c:v>
                </c:pt>
                <c:pt idx="4">
                  <c:v>0</c:v>
                </c:pt>
              </c:numCache>
            </c:numRef>
          </c:val>
          <c:extLst>
            <c:ext xmlns:c16="http://schemas.microsoft.com/office/drawing/2014/chart" uri="{C3380CC4-5D6E-409C-BE32-E72D297353CC}">
              <c16:uniqueId val="{00000001-E6AE-4A04-807A-9036D72489DF}"/>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1.4</c:v>
                </c:pt>
                <c:pt idx="1">
                  <c:v>0.3</c:v>
                </c:pt>
                <c:pt idx="2">
                  <c:v>0</c:v>
                </c:pt>
                <c:pt idx="3">
                  <c:v>0</c:v>
                </c:pt>
                <c:pt idx="4">
                  <c:v>0.7</c:v>
                </c:pt>
              </c:numCache>
            </c:numRef>
          </c:val>
          <c:extLst>
            <c:ext xmlns:c16="http://schemas.microsoft.com/office/drawing/2014/chart" uri="{C3380CC4-5D6E-409C-BE32-E72D297353CC}">
              <c16:uniqueId val="{00000002-E6AE-4A04-807A-9036D72489DF}"/>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6AE-4A04-807A-9036D72489DF}"/>
            </c:ext>
          </c:extLst>
        </c:ser>
        <c:dLbls>
          <c:showLegendKey val="0"/>
          <c:showVal val="0"/>
          <c:showCatName val="0"/>
          <c:showSerName val="0"/>
          <c:showPercent val="0"/>
          <c:showBubbleSize val="0"/>
        </c:dLbls>
        <c:gapWidth val="50"/>
        <c:overlap val="100"/>
        <c:axId val="219474176"/>
        <c:axId val="219484160"/>
      </c:barChart>
      <c:catAx>
        <c:axId val="219474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4160"/>
        <c:crosses val="autoZero"/>
        <c:auto val="1"/>
        <c:lblAlgn val="ctr"/>
        <c:lblOffset val="100"/>
        <c:tickLblSkip val="1"/>
        <c:tickMarkSkip val="1"/>
        <c:noMultiLvlLbl val="0"/>
      </c:catAx>
      <c:valAx>
        <c:axId val="219484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4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65.90919171775559</c:v>
                </c:pt>
                <c:pt idx="1">
                  <c:v>82.185623166426737</c:v>
                </c:pt>
                <c:pt idx="2">
                  <c:v>92.378596979280559</c:v>
                </c:pt>
                <c:pt idx="3">
                  <c:v>99.269221386677557</c:v>
                </c:pt>
                <c:pt idx="4">
                  <c:v>99.772656178099169</c:v>
                </c:pt>
              </c:numCache>
            </c:numRef>
          </c:val>
          <c:extLst>
            <c:ext xmlns:c16="http://schemas.microsoft.com/office/drawing/2014/chart" uri="{C3380CC4-5D6E-409C-BE32-E72D297353CC}">
              <c16:uniqueId val="{00000000-3AB5-487C-B4DF-ABBEAB87C600}"/>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30.484731062352267</c:v>
                </c:pt>
                <c:pt idx="1">
                  <c:v>15.949215206602801</c:v>
                </c:pt>
                <c:pt idx="2">
                  <c:v>7.287203178261632</c:v>
                </c:pt>
                <c:pt idx="3">
                  <c:v>0.73077861332239924</c:v>
                </c:pt>
                <c:pt idx="4">
                  <c:v>0.22734382190085115</c:v>
                </c:pt>
              </c:numCache>
            </c:numRef>
          </c:val>
          <c:extLst>
            <c:ext xmlns:c16="http://schemas.microsoft.com/office/drawing/2014/chart" uri="{C3380CC4-5D6E-409C-BE32-E72D297353CC}">
              <c16:uniqueId val="{00000001-3AB5-487C-B4DF-ABBEAB87C600}"/>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2.5581760414236872</c:v>
                </c:pt>
                <c:pt idx="1">
                  <c:v>1.8651616269704618</c:v>
                </c:pt>
                <c:pt idx="2">
                  <c:v>0.3341998424578092</c:v>
                </c:pt>
                <c:pt idx="3">
                  <c:v>4.3298697960381105E-14</c:v>
                </c:pt>
                <c:pt idx="4">
                  <c:v>-1.9900747716405931E-14</c:v>
                </c:pt>
              </c:numCache>
            </c:numRef>
          </c:val>
          <c:extLst>
            <c:ext xmlns:c16="http://schemas.microsoft.com/office/drawing/2014/chart" uri="{C3380CC4-5D6E-409C-BE32-E72D297353CC}">
              <c16:uniqueId val="{00000002-3AB5-487C-B4DF-ABBEAB87C600}"/>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1.0479011784684558</c:v>
                </c:pt>
                <c:pt idx="1">
                  <c:v>0</c:v>
                </c:pt>
                <c:pt idx="2">
                  <c:v>0</c:v>
                </c:pt>
                <c:pt idx="3">
                  <c:v>0</c:v>
                </c:pt>
                <c:pt idx="4">
                  <c:v>0</c:v>
                </c:pt>
              </c:numCache>
            </c:numRef>
          </c:val>
          <c:extLst>
            <c:ext xmlns:c16="http://schemas.microsoft.com/office/drawing/2014/chart" uri="{C3380CC4-5D6E-409C-BE32-E72D297353CC}">
              <c16:uniqueId val="{00000003-3AB5-487C-B4DF-ABBEAB87C600}"/>
            </c:ext>
          </c:extLst>
        </c:ser>
        <c:dLbls>
          <c:showLegendKey val="0"/>
          <c:showVal val="0"/>
          <c:showCatName val="0"/>
          <c:showSerName val="0"/>
          <c:showPercent val="0"/>
          <c:showBubbleSize val="0"/>
        </c:dLbls>
        <c:gapWidth val="50"/>
        <c:overlap val="100"/>
        <c:axId val="219508736"/>
        <c:axId val="219510272"/>
      </c:barChart>
      <c:catAx>
        <c:axId val="21950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0272"/>
        <c:crosses val="autoZero"/>
        <c:auto val="1"/>
        <c:lblAlgn val="ctr"/>
        <c:lblOffset val="100"/>
        <c:tickLblSkip val="1"/>
        <c:tickMarkSkip val="1"/>
        <c:noMultiLvlLbl val="0"/>
      </c:catAx>
      <c:valAx>
        <c:axId val="219510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8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66.586003435913483</c:v>
                </c:pt>
                <c:pt idx="1">
                  <c:v>59.121738389811021</c:v>
                </c:pt>
                <c:pt idx="2">
                  <c:v>79.27732753235118</c:v>
                </c:pt>
                <c:pt idx="3">
                  <c:v>79.089724937656584</c:v>
                </c:pt>
                <c:pt idx="4">
                  <c:v>87.200101292975134</c:v>
                </c:pt>
              </c:numCache>
            </c:numRef>
          </c:val>
          <c:extLst>
            <c:ext xmlns:c16="http://schemas.microsoft.com/office/drawing/2014/chart" uri="{C3380CC4-5D6E-409C-BE32-E72D297353CC}">
              <c16:uniqueId val="{00000000-1082-4631-B63A-2BFF31BD80DA}"/>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13.666963468587037</c:v>
                </c:pt>
                <c:pt idx="1">
                  <c:v>19.872910797447766</c:v>
                </c:pt>
                <c:pt idx="2">
                  <c:v>8.8280855246297119</c:v>
                </c:pt>
                <c:pt idx="3">
                  <c:v>5.2733972601089061</c:v>
                </c:pt>
                <c:pt idx="4">
                  <c:v>2.9761140233918</c:v>
                </c:pt>
              </c:numCache>
            </c:numRef>
          </c:val>
          <c:extLst>
            <c:ext xmlns:c16="http://schemas.microsoft.com/office/drawing/2014/chart" uri="{C3380CC4-5D6E-409C-BE32-E72D297353CC}">
              <c16:uniqueId val="{00000001-1082-4631-B63A-2BFF31BD80DA}"/>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19.747033095499493</c:v>
                </c:pt>
                <c:pt idx="1">
                  <c:v>21.005350812741259</c:v>
                </c:pt>
                <c:pt idx="2">
                  <c:v>11.894586943019112</c:v>
                </c:pt>
                <c:pt idx="3">
                  <c:v>15.636877802234489</c:v>
                </c:pt>
                <c:pt idx="4">
                  <c:v>9.8237846836330451</c:v>
                </c:pt>
              </c:numCache>
            </c:numRef>
          </c:val>
          <c:extLst>
            <c:ext xmlns:c16="http://schemas.microsoft.com/office/drawing/2014/chart" uri="{C3380CC4-5D6E-409C-BE32-E72D297353CC}">
              <c16:uniqueId val="{00000002-1082-4631-B63A-2BFF31BD80DA}"/>
            </c:ext>
          </c:extLst>
        </c:ser>
        <c:dLbls>
          <c:showLegendKey val="0"/>
          <c:showVal val="0"/>
          <c:showCatName val="0"/>
          <c:showSerName val="0"/>
          <c:showPercent val="0"/>
          <c:showBubbleSize val="0"/>
        </c:dLbls>
        <c:gapWidth val="50"/>
        <c:overlap val="100"/>
        <c:axId val="219672960"/>
        <c:axId val="219674496"/>
      </c:barChart>
      <c:catAx>
        <c:axId val="219672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4496"/>
        <c:crosses val="autoZero"/>
        <c:auto val="1"/>
        <c:lblAlgn val="ctr"/>
        <c:lblOffset val="100"/>
        <c:tickLblSkip val="1"/>
        <c:tickMarkSkip val="1"/>
        <c:noMultiLvlLbl val="0"/>
      </c:catAx>
      <c:valAx>
        <c:axId val="219674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2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75.763295151904444</c:v>
                </c:pt>
                <c:pt idx="1">
                  <c:v>82.92233013434074</c:v>
                </c:pt>
                <c:pt idx="2">
                  <c:v>83.900196494571134</c:v>
                </c:pt>
                <c:pt idx="3">
                  <c:v>94.531034180121935</c:v>
                </c:pt>
                <c:pt idx="4">
                  <c:v>98.879074589748413</c:v>
                </c:pt>
              </c:numCache>
            </c:numRef>
          </c:val>
          <c:extLst>
            <c:ext xmlns:c16="http://schemas.microsoft.com/office/drawing/2014/chart" uri="{C3380CC4-5D6E-409C-BE32-E72D297353CC}">
              <c16:uniqueId val="{00000000-97BE-476E-84F1-EBABA2B5B1E4}"/>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21.363294234599081</c:v>
                </c:pt>
                <c:pt idx="1">
                  <c:v>15.778834519274989</c:v>
                </c:pt>
                <c:pt idx="2">
                  <c:v>15.438044697759683</c:v>
                </c:pt>
                <c:pt idx="3">
                  <c:v>5.1156266926531124</c:v>
                </c:pt>
                <c:pt idx="4">
                  <c:v>0.82079098957158725</c:v>
                </c:pt>
              </c:numCache>
            </c:numRef>
          </c:val>
          <c:extLst>
            <c:ext xmlns:c16="http://schemas.microsoft.com/office/drawing/2014/chart" uri="{C3380CC4-5D6E-409C-BE32-E72D297353CC}">
              <c16:uniqueId val="{00000001-97BE-476E-84F1-EBABA2B5B1E4}"/>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1.8801943328279789</c:v>
                </c:pt>
                <c:pt idx="1">
                  <c:v>1.127985767810864</c:v>
                </c:pt>
                <c:pt idx="2">
                  <c:v>0.52297494286649926</c:v>
                </c:pt>
                <c:pt idx="3">
                  <c:v>0.35333912722495242</c:v>
                </c:pt>
                <c:pt idx="4">
                  <c:v>0.30013442067999985</c:v>
                </c:pt>
              </c:numCache>
            </c:numRef>
          </c:val>
          <c:extLst>
            <c:ext xmlns:c16="http://schemas.microsoft.com/office/drawing/2014/chart" uri="{C3380CC4-5D6E-409C-BE32-E72D297353CC}">
              <c16:uniqueId val="{00000002-97BE-476E-84F1-EBABA2B5B1E4}"/>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0.99321628066849599</c:v>
                </c:pt>
                <c:pt idx="1">
                  <c:v>0.17084957857340693</c:v>
                </c:pt>
                <c:pt idx="2">
                  <c:v>0.13878386480268454</c:v>
                </c:pt>
                <c:pt idx="3">
                  <c:v>0</c:v>
                </c:pt>
                <c:pt idx="4">
                  <c:v>0</c:v>
                </c:pt>
              </c:numCache>
            </c:numRef>
          </c:val>
          <c:extLst>
            <c:ext xmlns:c16="http://schemas.microsoft.com/office/drawing/2014/chart" uri="{C3380CC4-5D6E-409C-BE32-E72D297353CC}">
              <c16:uniqueId val="{00000003-97BE-476E-84F1-EBABA2B5B1E4}"/>
            </c:ext>
          </c:extLst>
        </c:ser>
        <c:dLbls>
          <c:showLegendKey val="0"/>
          <c:showVal val="0"/>
          <c:showCatName val="0"/>
          <c:showSerName val="0"/>
          <c:showPercent val="0"/>
          <c:showBubbleSize val="0"/>
        </c:dLbls>
        <c:gapWidth val="50"/>
        <c:overlap val="100"/>
        <c:axId val="218508672"/>
        <c:axId val="218518656"/>
      </c:barChart>
      <c:catAx>
        <c:axId val="21850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8656"/>
        <c:crosses val="autoZero"/>
        <c:auto val="1"/>
        <c:lblAlgn val="ctr"/>
        <c:lblOffset val="100"/>
        <c:tickLblSkip val="1"/>
        <c:tickMarkSkip val="1"/>
        <c:noMultiLvlLbl val="0"/>
      </c:catAx>
      <c:valAx>
        <c:axId val="21851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0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75.067700790605542</c:v>
                </c:pt>
                <c:pt idx="1">
                  <c:v>80.092895670575274</c:v>
                </c:pt>
                <c:pt idx="2">
                  <c:v>88.051343053868166</c:v>
                </c:pt>
                <c:pt idx="3">
                  <c:v>96.773644165362199</c:v>
                </c:pt>
                <c:pt idx="4">
                  <c:v>98.584222040668024</c:v>
                </c:pt>
              </c:numCache>
            </c:numRef>
          </c:val>
          <c:extLst>
            <c:ext xmlns:c16="http://schemas.microsoft.com/office/drawing/2014/chart" uri="{C3380CC4-5D6E-409C-BE32-E72D297353CC}">
              <c16:uniqueId val="{00000000-1EAB-486A-B181-3FAB7B5A1FD1}"/>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21.475651865210924</c:v>
                </c:pt>
                <c:pt idx="1">
                  <c:v>18.466166092852664</c:v>
                </c:pt>
                <c:pt idx="2">
                  <c:v>11.038238583622569</c:v>
                </c:pt>
                <c:pt idx="3">
                  <c:v>2.6693209906448647</c:v>
                </c:pt>
                <c:pt idx="4">
                  <c:v>0.98221458443508203</c:v>
                </c:pt>
              </c:numCache>
            </c:numRef>
          </c:val>
          <c:extLst>
            <c:ext xmlns:c16="http://schemas.microsoft.com/office/drawing/2014/chart" uri="{C3380CC4-5D6E-409C-BE32-E72D297353CC}">
              <c16:uniqueId val="{00000001-1EAB-486A-B181-3FAB7B5A1FD1}"/>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1.9336271631232211</c:v>
                </c:pt>
                <c:pt idx="1">
                  <c:v>1.2400188755428752</c:v>
                </c:pt>
                <c:pt idx="2">
                  <c:v>0.65853564980837132</c:v>
                </c:pt>
                <c:pt idx="3">
                  <c:v>0.55703484399293579</c:v>
                </c:pt>
                <c:pt idx="4">
                  <c:v>0.43356337489689389</c:v>
                </c:pt>
              </c:numCache>
            </c:numRef>
          </c:val>
          <c:extLst>
            <c:ext xmlns:c16="http://schemas.microsoft.com/office/drawing/2014/chart" uri="{C3380CC4-5D6E-409C-BE32-E72D297353CC}">
              <c16:uniqueId val="{00000002-1EAB-486A-B181-3FAB7B5A1FD1}"/>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1.5230201810603123</c:v>
                </c:pt>
                <c:pt idx="1">
                  <c:v>0.20091936102918728</c:v>
                </c:pt>
                <c:pt idx="2">
                  <c:v>0.25188271270089391</c:v>
                </c:pt>
                <c:pt idx="3">
                  <c:v>0</c:v>
                </c:pt>
                <c:pt idx="4">
                  <c:v>0</c:v>
                </c:pt>
              </c:numCache>
            </c:numRef>
          </c:val>
          <c:extLst>
            <c:ext xmlns:c16="http://schemas.microsoft.com/office/drawing/2014/chart" uri="{C3380CC4-5D6E-409C-BE32-E72D297353CC}">
              <c16:uniqueId val="{00000003-1EAB-486A-B181-3FAB7B5A1FD1}"/>
            </c:ext>
          </c:extLst>
        </c:ser>
        <c:dLbls>
          <c:showLegendKey val="0"/>
          <c:showVal val="0"/>
          <c:showCatName val="0"/>
          <c:showSerName val="0"/>
          <c:showPercent val="0"/>
          <c:showBubbleSize val="0"/>
        </c:dLbls>
        <c:gapWidth val="50"/>
        <c:overlap val="100"/>
        <c:axId val="217461120"/>
        <c:axId val="217462656"/>
      </c:barChart>
      <c:catAx>
        <c:axId val="21746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2656"/>
        <c:crosses val="autoZero"/>
        <c:auto val="1"/>
        <c:lblAlgn val="ctr"/>
        <c:lblOffset val="100"/>
        <c:tickLblSkip val="1"/>
        <c:tickMarkSkip val="1"/>
        <c:noMultiLvlLbl val="0"/>
      </c:catAx>
      <c:valAx>
        <c:axId val="21746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1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1.xml" Type="http://schemas.openxmlformats.org/officeDocument/2006/relationships/chart" Id="rId5"/><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3.xml" Type="http://schemas.openxmlformats.org/officeDocument/2006/relationships/chart" Id="rId8"/><Relationship Target="../charts/chart108.xml" Type="http://schemas.openxmlformats.org/officeDocument/2006/relationships/chart" Id="rId3"/><Relationship Target="../charts/chart112.xml" Type="http://schemas.openxmlformats.org/officeDocument/2006/relationships/chart" Id="rId7"/><Relationship Target="../charts/chart117.xml" Type="http://schemas.openxmlformats.org/officeDocument/2006/relationships/chart" Id="rId12"/><Relationship Target="../charts/chart107.xml" Type="http://schemas.openxmlformats.org/officeDocument/2006/relationships/chart" Id="rId2"/><Relationship Target="../charts/chart106.xml" Type="http://schemas.openxmlformats.org/officeDocument/2006/relationships/chart" Id="rId1"/><Relationship Target="../charts/chart111.xml" Type="http://schemas.openxmlformats.org/officeDocument/2006/relationships/chart" Id="rId6"/><Relationship Target="../charts/chart116.xml" Type="http://schemas.openxmlformats.org/officeDocument/2006/relationships/chart" Id="rId11"/><Relationship Target="../charts/chart110.xml" Type="http://schemas.openxmlformats.org/officeDocument/2006/relationships/chart" Id="rId5"/><Relationship Target="../charts/chart115.xml" Type="http://schemas.openxmlformats.org/officeDocument/2006/relationships/chart" Id="rId10"/><Relationship Target="../charts/chart109.xml" Type="http://schemas.openxmlformats.org/officeDocument/2006/relationships/chart" Id="rId4"/><Relationship Target="../charts/chart11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03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03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03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03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400</xdr:row>
          <xdr:rowOff>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17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17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17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17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2123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2123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2123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0625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2123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2123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0625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970"/>
      <c r="B2" s="1971"/>
    </row>
    <row r="3" s="111" customFormat="true" ht="22.5" customHeight="true" x14ac:dyDescent="0.35">
      <c r="A3" s="124"/>
      <c r="B3" s="125"/>
    </row>
    <row r="4" s="111" customFormat="true" ht="22.5" customHeight="true" x14ac:dyDescent="0.35">
      <c r="A4" s="120"/>
      <c r="B4" s="121"/>
      <c r="C4" s="366" t="s">
        <v>27</v>
      </c>
    </row>
    <row r="5" s="111" customFormat="true" ht="22.5" customHeight="true" x14ac:dyDescent="0.35">
      <c r="A5" s="1970"/>
      <c r="B5" s="1971"/>
      <c r="C5" s="366"/>
    </row>
    <row r="6" s="111" customFormat="true" ht="29.25" customHeight="true" x14ac:dyDescent="0.2">
      <c r="A6" s="1972"/>
      <c r="B6" s="1974"/>
      <c r="C6" s="366" t="s">
        <v>28</v>
      </c>
    </row>
    <row r="7" s="111" customFormat="true" ht="25.9" customHeight="true" x14ac:dyDescent="0.4">
      <c r="A7" s="1966"/>
      <c r="B7" s="1967"/>
      <c r="C7" s="368" t="str">
        <f ca="true">+Water!B5</f>
        <v>Jamaica</v>
      </c>
    </row>
    <row r="8" s="111" customFormat="true" ht="15" customHeight="true" x14ac:dyDescent="0.2">
      <c r="A8" s="1968"/>
      <c r="B8" s="1969"/>
      <c r="C8" s="366"/>
    </row>
    <row r="9" s="111" customFormat="true" ht="15" customHeight="true" x14ac:dyDescent="0.2">
      <c r="A9" s="125"/>
      <c r="B9" s="128"/>
      <c r="C9" s="367"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SLC97</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SLC07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MICS11</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970"/>
      <c r="B108" s="1971"/>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66"/>
      <c r="B113" s="1967"/>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968"/>
      <c r="B114" s="1969"/>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970"/>
      <c r="B208" s="1971"/>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66"/>
      <c r="B213" s="1967"/>
    </row>
    <row r="214" s="123" customFormat="true" ht="15" customHeight="true" x14ac:dyDescent="0.2">
      <c r="A214" s="1972"/>
      <c r="B214" s="1973"/>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011" t="s">
        <v>123</v>
      </c>
      <c r="C4" s="2011"/>
      <c r="D4" s="2011"/>
      <c r="E4" s="2011"/>
      <c r="F4" s="2011"/>
      <c r="G4" s="2011"/>
      <c r="H4" s="2011"/>
      <c r="I4" s="2011"/>
      <c r="J4" s="2011"/>
      <c r="K4" s="2011"/>
      <c r="L4" s="2011"/>
      <c r="M4" s="2011"/>
      <c r="N4" s="2011"/>
      <c r="O4" s="2011"/>
      <c r="P4" s="2011"/>
      <c r="Q4" s="2011"/>
      <c r="R4" s="2011"/>
      <c r="S4" s="2011"/>
      <c r="T4" s="2011"/>
      <c r="U4" s="2011"/>
      <c r="V4" s="2011"/>
      <c r="W4" s="2011"/>
      <c r="X4" s="2011"/>
      <c r="Y4" s="2011"/>
    </row>
    <row r="5" ht="29.1" customHeight="true" x14ac:dyDescent="0.4">
      <c r="A5" s="35"/>
      <c r="B5" s="1978" t="str">
        <f ca="true">IF(ISERROR(INDIRECT(CONCATENATE($B105,"!A2"))),"",INDIRECT(CONCATENATE($B105,"!A2")))</f>
        <v>Jamaica</v>
      </c>
      <c r="C5" s="1978"/>
      <c r="D5" s="1978"/>
      <c r="E5" s="1978"/>
      <c r="F5" s="1978"/>
      <c r="G5" s="1978"/>
      <c r="H5" s="1978"/>
      <c r="I5" s="1978"/>
      <c r="J5" s="1978"/>
      <c r="K5" s="1978"/>
      <c r="L5" s="1978"/>
      <c r="M5" s="1978"/>
      <c r="N5" s="1978"/>
      <c r="O5" s="1978"/>
      <c r="P5" s="1978"/>
      <c r="Q5" s="1978"/>
      <c r="R5" s="1978"/>
      <c r="S5" s="1978"/>
      <c r="T5" s="1978"/>
      <c r="U5" s="1978"/>
      <c r="V5" s="1978"/>
      <c r="W5" s="1978"/>
      <c r="X5" s="1978"/>
      <c r="Y5" s="1978"/>
    </row>
    <row r="6" x14ac:dyDescent="0.2">
      <c r="F6" s="36"/>
      <c r="G6" s="36"/>
      <c r="J6" s="37"/>
      <c r="K6" s="37"/>
      <c r="L6" s="37"/>
      <c r="M6" s="37"/>
      <c r="N6" s="37"/>
      <c r="O6" s="37"/>
      <c r="P6" s="37"/>
    </row>
    <row r="7" s="38" customFormat="true" ht="18" x14ac:dyDescent="0.25">
      <c r="B7" s="1975" t="str">
        <f>B118</f>
        <v>National use of drinking water sources, 2000–2017</v>
      </c>
      <c r="C7" s="1975"/>
      <c r="D7" s="1975"/>
      <c r="E7" s="1975"/>
      <c r="F7" s="1975"/>
      <c r="G7" s="1975"/>
      <c r="H7" s="1975"/>
      <c r="I7" s="1975"/>
      <c r="J7" s="1975" t="str">
        <f>B218</f>
        <v>Urban use of drinking water sources,  2000–2017</v>
      </c>
      <c r="K7" s="1975"/>
      <c r="L7" s="1975"/>
      <c r="M7" s="1975"/>
      <c r="N7" s="1975"/>
      <c r="O7" s="1975"/>
      <c r="P7" s="1975"/>
      <c r="Q7" s="1975"/>
      <c r="R7" s="1975" t="str">
        <f>B318</f>
        <v>Rural use of drinking water sources, 2000–2017</v>
      </c>
      <c r="S7" s="1975"/>
      <c r="T7" s="1975"/>
      <c r="U7" s="1975"/>
      <c r="V7" s="1975"/>
      <c r="W7" s="1975"/>
      <c r="X7" s="1975"/>
      <c r="Y7" s="197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88" t="str">
        <f ca="true">IF(ISERROR(INDIRECT(CONCATENATE($B105,"!A2"))),"",INDIRECT(CONCATENATE($B105,"!A2")))</f>
        <v>Jamaica</v>
      </c>
      <c r="C31" s="1989"/>
      <c r="D31" s="1989"/>
      <c r="E31" s="1990"/>
      <c r="F31" s="1980" t="s">
        <v>0</v>
      </c>
      <c r="G31" s="1980"/>
      <c r="H31" s="1980"/>
      <c r="I31" s="1981"/>
      <c r="J31" s="1979" t="s">
        <v>1</v>
      </c>
      <c r="K31" s="1980"/>
      <c r="L31" s="1980"/>
      <c r="M31" s="1981"/>
      <c r="N31" s="1979" t="s">
        <v>2</v>
      </c>
      <c r="O31" s="1980"/>
      <c r="P31" s="1980"/>
      <c r="Q31" s="1981"/>
      <c r="R31" s="1979" t="s">
        <v>3</v>
      </c>
      <c r="S31" s="1980"/>
      <c r="T31" s="1980"/>
      <c r="U31" s="1981"/>
      <c r="V31" s="1979" t="s">
        <v>4</v>
      </c>
      <c r="W31" s="1980"/>
      <c r="X31" s="1980"/>
      <c r="Y31" s="1981"/>
    </row>
    <row r="32" s="44" customFormat="true" ht="22.5" customHeight="true" x14ac:dyDescent="0.2">
      <c r="B32" s="1991"/>
      <c r="C32" s="1992"/>
      <c r="D32" s="1992"/>
      <c r="E32" s="1993"/>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982" t="s">
        <v>5</v>
      </c>
      <c r="C33" s="1983"/>
      <c r="D33" s="1986" t="s">
        <v>25</v>
      </c>
      <c r="E33" s="33">
        <f>C99</f>
        <v>2000</v>
      </c>
      <c r="F33" s="45">
        <f ca="true">E99</f>
        <v>87.405271270399481</v>
      </c>
      <c r="G33" s="46">
        <f t="shared" ref="G33:I34" ca="true" si="0">F99</f>
        <v>3.45259907305112</v>
      </c>
      <c r="H33" s="47">
        <f t="shared" ca="true" si="0"/>
        <v>5.991198297194174</v>
      </c>
      <c r="I33" s="48">
        <f t="shared" ca="true" si="0"/>
        <v>3.1509313593552264</v>
      </c>
      <c r="J33" s="45">
        <f ca="true">J99</f>
        <v>90.05410707541516</v>
      </c>
      <c r="K33" s="46">
        <f t="shared" ref="K33:M34" ca="true" si="1">K99</f>
        <v>2.9769952752203386</v>
      </c>
      <c r="L33" s="47">
        <f t="shared" ca="true" si="1"/>
        <v>2.5063266257744061</v>
      </c>
      <c r="M33" s="48">
        <f t="shared" ca="true" si="1"/>
        <v>4.462571023590101</v>
      </c>
      <c r="N33" s="45">
        <f ca="true">O99</f>
        <v>92.678271611684181</v>
      </c>
      <c r="O33" s="46">
        <f t="shared" ref="O33:Q34" ca="true" si="2">P99</f>
        <v>0</v>
      </c>
      <c r="P33" s="47">
        <f t="shared" ca="true" si="2"/>
        <v>3.6308730381945225</v>
      </c>
      <c r="Q33" s="48">
        <f t="shared" ca="true" si="2"/>
        <v>3.6908553501212964</v>
      </c>
      <c r="R33" s="45">
        <f ca="true">T99</f>
        <v>90.347148508644821</v>
      </c>
      <c r="S33" s="46">
        <f t="shared" ref="S33:U34" ca="true" si="3">U99</f>
        <v>1.282819552861088</v>
      </c>
      <c r="T33" s="47">
        <f t="shared" ca="true" si="3"/>
        <v>3.7489385361509449</v>
      </c>
      <c r="U33" s="48">
        <f t="shared" ca="true" si="3"/>
        <v>4.6210934023431491</v>
      </c>
      <c r="V33" s="45">
        <f ca="true">Y99</f>
        <v>94.884741584033975</v>
      </c>
      <c r="W33" s="46">
        <f t="shared" ref="W33:Y34" ca="true" si="4">Z99</f>
        <v>0.95843173317206043</v>
      </c>
      <c r="X33" s="47">
        <f t="shared" ca="true" si="4"/>
        <v>1.4135661789749747</v>
      </c>
      <c r="Y33" s="48">
        <f t="shared" ca="true" si="4"/>
        <v>2.7432605038189877</v>
      </c>
    </row>
    <row r="34" x14ac:dyDescent="0.2">
      <c r="B34" s="1984"/>
      <c r="C34" s="1985"/>
      <c r="D34" s="1987"/>
      <c r="E34" s="34">
        <f>C100</f>
        <v>2017</v>
      </c>
      <c r="F34" s="50">
        <f ca="true">E100</f>
        <v>85.981343882061879</v>
      </c>
      <c r="G34" s="51">
        <f t="shared" ca="true" si="0"/>
        <v>3.3963524610377851</v>
      </c>
      <c r="H34" s="52">
        <f t="shared" ca="true" si="0"/>
        <v>6.9646403348204302</v>
      </c>
      <c r="I34" s="53">
        <f t="shared" ca="true" si="0"/>
        <v>3.6576633220799124</v>
      </c>
      <c r="J34" s="50">
        <f ca="true">J100</f>
        <v>91.397846787817755</v>
      </c>
      <c r="K34" s="51">
        <f t="shared" ca="true" si="1"/>
        <v>3.0214164227377802</v>
      </c>
      <c r="L34" s="52">
        <f t="shared" ca="true" si="1"/>
        <v>3.4474410866662737</v>
      </c>
      <c r="M34" s="53">
        <f t="shared" ca="true" si="1"/>
        <v>2.1332957027781845</v>
      </c>
      <c r="N34" s="50">
        <f ca="true">O100</f>
        <v>98.409086045100935</v>
      </c>
      <c r="O34" s="51">
        <f t="shared" ca="true" si="2"/>
        <v>0</v>
      </c>
      <c r="P34" s="52">
        <f t="shared" ca="true" si="2"/>
        <v>0.67450780129473742</v>
      </c>
      <c r="Q34" s="53">
        <f t="shared" ca="true" si="2"/>
        <v>0.91640615360432776</v>
      </c>
      <c r="R34" s="50">
        <f ca="true">T100</f>
        <v>94.956544680047898</v>
      </c>
      <c r="S34" s="51">
        <f t="shared" ca="true" si="3"/>
        <v>1.3482673686822273</v>
      </c>
      <c r="T34" s="52">
        <f t="shared" ca="true" si="3"/>
        <v>2.7558942540116504</v>
      </c>
      <c r="U34" s="53">
        <f t="shared" ca="true" si="3"/>
        <v>0.93929369725822198</v>
      </c>
      <c r="V34" s="50">
        <f ca="true">Y100</f>
        <v>97.975881505694105</v>
      </c>
      <c r="W34" s="51">
        <f t="shared" ca="true" si="4"/>
        <v>0.98965536874438498</v>
      </c>
      <c r="X34" s="52">
        <f t="shared" ca="true" si="4"/>
        <v>1.0344631255615155</v>
      </c>
      <c r="Y34" s="53">
        <f t="shared" ca="true" si="4"/>
        <v>0</v>
      </c>
    </row>
    <row r="35" x14ac:dyDescent="0.2">
      <c r="F35" s="36"/>
      <c r="H35" s="39"/>
    </row>
    <row r="36" x14ac:dyDescent="0.2">
      <c r="B36" s="1982" t="s">
        <v>6</v>
      </c>
      <c r="C36" s="1983"/>
      <c r="D36" s="1986" t="s">
        <v>25</v>
      </c>
      <c r="E36" s="33">
        <f>C199</f>
        <v>2000</v>
      </c>
      <c r="F36" s="45">
        <f ca="true">E199</f>
        <v>94.220884401986453</v>
      </c>
      <c r="G36" s="46">
        <f t="shared" ref="G36:I37" ca="true" si="5">F199</f>
        <v>0.95172610507057032</v>
      </c>
      <c r="H36" s="47">
        <f t="shared" ca="true" si="5"/>
        <v>4.6939141286188857</v>
      </c>
      <c r="I36" s="48">
        <f t="shared" ca="true" si="5"/>
        <v>0.13347536432408447</v>
      </c>
      <c r="J36" s="45">
        <f ca="true">J199</f>
        <v>98.057661078219496</v>
      </c>
      <c r="K36" s="46">
        <f t="shared" ref="K36:M37" ca="true" si="6">K199</f>
        <v>0.19650833883411001</v>
      </c>
      <c r="L36" s="47">
        <f t="shared" ca="true" si="6"/>
        <v>1.213854003218529</v>
      </c>
      <c r="M36" s="48">
        <f t="shared" ca="true" si="6"/>
        <v>0.53197657972786772</v>
      </c>
      <c r="N36" s="45">
        <f ca="true">O199</f>
        <v>97.513828608966435</v>
      </c>
      <c r="O36" s="46">
        <f t="shared" ref="O36:Q37" ca="true" si="7">P199</f>
        <v>0.88559481077770286</v>
      </c>
      <c r="P36" s="47">
        <f t="shared" ca="true" si="7"/>
        <v>1.6005765802558614</v>
      </c>
      <c r="Q36" s="48">
        <f t="shared" ca="true" si="7"/>
        <v>0</v>
      </c>
      <c r="R36" s="45">
        <f ca="true">T199</f>
        <v>96.61301332958017</v>
      </c>
      <c r="S36" s="46">
        <f t="shared" ref="S36:U37" ca="true" si="8">U199</f>
        <v>0.97588902353111284</v>
      </c>
      <c r="T36" s="47">
        <f t="shared" ca="true" si="8"/>
        <v>2.309673241198297</v>
      </c>
      <c r="U36" s="48">
        <f t="shared" ca="true" si="8"/>
        <v>0.10142440569042321</v>
      </c>
      <c r="V36" s="45">
        <f ca="true">Y199</f>
        <v>98.605157426231003</v>
      </c>
      <c r="W36" s="46">
        <f t="shared" ref="W36:Y37" ca="true" si="9">Z199</f>
        <v>0</v>
      </c>
      <c r="X36" s="47">
        <f t="shared" ca="true" si="9"/>
        <v>1.3948425737689973</v>
      </c>
      <c r="Y36" s="48">
        <f t="shared" ca="true" si="9"/>
        <v>0</v>
      </c>
    </row>
    <row r="37" x14ac:dyDescent="0.2">
      <c r="B37" s="1984"/>
      <c r="C37" s="1985"/>
      <c r="D37" s="1987"/>
      <c r="E37" s="34">
        <f>C200</f>
        <v>2017</v>
      </c>
      <c r="F37" s="50">
        <f ca="true">E200</f>
        <v>94.708191326742394</v>
      </c>
      <c r="G37" s="51">
        <f t="shared" ca="true" si="5"/>
        <v>0.95664839723982231</v>
      </c>
      <c r="H37" s="52">
        <f t="shared" ca="true" si="5"/>
        <v>4.0609946628115665</v>
      </c>
      <c r="I37" s="53">
        <f t="shared" ca="true" si="5"/>
        <v>0.27416561320622534</v>
      </c>
      <c r="J37" s="50">
        <f ca="true">J200</f>
        <v>99.264044301093818</v>
      </c>
      <c r="K37" s="51">
        <f t="shared" ca="true" si="6"/>
        <v>0.19892594048315676</v>
      </c>
      <c r="L37" s="52">
        <f t="shared" ca="true" si="6"/>
        <v>0.53702975842303147</v>
      </c>
      <c r="M37" s="53">
        <f t="shared" ca="true" si="6"/>
        <v>0</v>
      </c>
      <c r="N37" s="50">
        <f ca="true">O200</f>
        <v>97.582442956627588</v>
      </c>
      <c r="O37" s="51">
        <f t="shared" ca="true" si="7"/>
        <v>0.8862179481429403</v>
      </c>
      <c r="P37" s="52">
        <f t="shared" ca="true" si="7"/>
        <v>1.5313390952294696</v>
      </c>
      <c r="Q37" s="53">
        <f t="shared" ca="true" si="7"/>
        <v>0</v>
      </c>
      <c r="R37" s="50">
        <f ca="true">T200</f>
        <v>98.794180885882781</v>
      </c>
      <c r="S37" s="51">
        <f t="shared" ca="true" si="8"/>
        <v>0.99792101904932096</v>
      </c>
      <c r="T37" s="52">
        <f t="shared" ca="true" si="8"/>
        <v>0</v>
      </c>
      <c r="U37" s="53">
        <f t="shared" ca="true" si="8"/>
        <v>0.20789809506790291</v>
      </c>
      <c r="V37" s="50">
        <f ca="true">Y200</f>
        <v>97.823029975869289</v>
      </c>
      <c r="W37" s="51">
        <f t="shared" ca="true" si="9"/>
        <v>0</v>
      </c>
      <c r="X37" s="52">
        <f t="shared" ca="true" si="9"/>
        <v>2.1769700241307106</v>
      </c>
      <c r="Y37" s="53">
        <f t="shared" ca="true" si="9"/>
        <v>0</v>
      </c>
    </row>
    <row r="38" x14ac:dyDescent="0.2">
      <c r="F38" s="36"/>
      <c r="G38" s="36"/>
      <c r="H38" s="39"/>
      <c r="I38" s="39"/>
    </row>
    <row r="39" x14ac:dyDescent="0.2">
      <c r="B39" s="1982" t="s">
        <v>7</v>
      </c>
      <c r="C39" s="1983"/>
      <c r="D39" s="1986" t="s">
        <v>25</v>
      </c>
      <c r="E39" s="33">
        <f>C299</f>
        <v>2000</v>
      </c>
      <c r="F39" s="45">
        <f ca="true">E299</f>
        <v>78.859426941578889</v>
      </c>
      <c r="G39" s="46">
        <f t="shared" ref="G39:I40" ca="true" si="10">F299</f>
        <v>4.32562257485454</v>
      </c>
      <c r="H39" s="47">
        <f t="shared" ca="true" si="10"/>
        <v>7.7678158458248845</v>
      </c>
      <c r="I39" s="48">
        <f t="shared" ca="true" si="10"/>
        <v>9.0471346377416921</v>
      </c>
      <c r="J39" s="45">
        <f ca="true">J299</f>
        <v>85.640670028816672</v>
      </c>
      <c r="K39" s="46">
        <f t="shared" ref="K39:M40" ca="true" si="11">K299</f>
        <v>2.4670151860152929</v>
      </c>
      <c r="L39" s="47">
        <f t="shared" ca="true" si="11"/>
        <v>5.2397653718916928</v>
      </c>
      <c r="M39" s="48">
        <f t="shared" ca="true" si="11"/>
        <v>6.652549413276347</v>
      </c>
      <c r="N39" s="45">
        <f ca="true">O299</f>
        <v>79.610078249035212</v>
      </c>
      <c r="O39" s="46">
        <f t="shared" ref="O39:Q40" ca="true" si="12">P299</f>
        <v>4.1018862609913045</v>
      </c>
      <c r="P39" s="47">
        <f t="shared" ca="true" si="12"/>
        <v>5.7355738305616342</v>
      </c>
      <c r="Q39" s="48">
        <f t="shared" ca="true" si="12"/>
        <v>10.552461659411847</v>
      </c>
      <c r="R39" s="45">
        <f ca="true">T299</f>
        <v>87.079205273124174</v>
      </c>
      <c r="S39" s="46">
        <f t="shared" ref="S39:U40" ca="true" si="13">U299</f>
        <v>1.4159220369613634</v>
      </c>
      <c r="T39" s="47">
        <f t="shared" ca="true" si="13"/>
        <v>4.0984923868861642</v>
      </c>
      <c r="U39" s="48">
        <f t="shared" ca="true" si="13"/>
        <v>7.4063803030282997</v>
      </c>
      <c r="V39" s="45">
        <f ca="true">Y299</f>
        <v>91.839262747321698</v>
      </c>
      <c r="W39" s="46">
        <f t="shared" ref="W39:Y40" ca="true" si="14">Z299</f>
        <v>1.3040057590897658</v>
      </c>
      <c r="X39" s="47">
        <f t="shared" ca="true" si="14"/>
        <v>1.5683192223100377</v>
      </c>
      <c r="Y39" s="48">
        <f t="shared" ca="true" si="14"/>
        <v>5.2884122712785029</v>
      </c>
    </row>
    <row r="40" x14ac:dyDescent="0.2">
      <c r="B40" s="1984"/>
      <c r="C40" s="1985"/>
      <c r="D40" s="1987"/>
      <c r="E40" s="34">
        <f>C300</f>
        <v>2017</v>
      </c>
      <c r="F40" s="50">
        <f ca="true">E300</f>
        <v>83.098910178310291</v>
      </c>
      <c r="G40" s="51">
        <f t="shared" ca="true" si="10"/>
        <v>4.5581680688524662</v>
      </c>
      <c r="H40" s="52">
        <f t="shared" ca="true" si="10"/>
        <v>7.6926770014115391</v>
      </c>
      <c r="I40" s="53">
        <f t="shared" ca="true" si="10"/>
        <v>4.6502447514257028</v>
      </c>
      <c r="J40" s="50">
        <f ca="true">J300</f>
        <v>88.119398579825742</v>
      </c>
      <c r="K40" s="51">
        <f t="shared" ca="true" si="11"/>
        <v>2.5384188891307802</v>
      </c>
      <c r="L40" s="52">
        <f t="shared" ca="true" si="11"/>
        <v>4.684635596560895</v>
      </c>
      <c r="M40" s="53">
        <f t="shared" ca="true" si="11"/>
        <v>4.6575469344825819</v>
      </c>
      <c r="N40" s="50">
        <f ca="true">O300</f>
        <v>87.557254941808637</v>
      </c>
      <c r="O40" s="51">
        <f t="shared" ca="true" si="12"/>
        <v>4.5113622420069701</v>
      </c>
      <c r="P40" s="52">
        <f t="shared" ca="true" si="12"/>
        <v>5.4280826491756216</v>
      </c>
      <c r="Q40" s="53">
        <f t="shared" ca="true" si="12"/>
        <v>2.5033001670087742</v>
      </c>
      <c r="R40" s="50">
        <f ca="true">T300</f>
        <v>93.726875723358177</v>
      </c>
      <c r="S40" s="51">
        <f t="shared" ca="true" si="13"/>
        <v>1.5240142394041922</v>
      </c>
      <c r="T40" s="52">
        <f t="shared" ca="true" si="13"/>
        <v>2.1433494860337845</v>
      </c>
      <c r="U40" s="53">
        <f t="shared" ca="true" si="13"/>
        <v>2.6057605512038435</v>
      </c>
      <c r="V40" s="50">
        <f ca="true">Y300</f>
        <v>96.861306153143801</v>
      </c>
      <c r="W40" s="51">
        <f t="shared" ca="true" si="14"/>
        <v>1.3753126634320676</v>
      </c>
      <c r="X40" s="52">
        <f t="shared" ca="true" si="14"/>
        <v>1.6672662806406464</v>
      </c>
      <c r="Y40" s="53">
        <f t="shared" ca="true" si="14"/>
        <v>9.6114902783483558E-2</v>
      </c>
    </row>
    <row r="97" s="40" customFormat="true" ht="16.5" customHeight="true" x14ac:dyDescent="0.2">
      <c r="A97" s="1997" t="s">
        <v>5</v>
      </c>
      <c r="B97" s="1997"/>
      <c r="C97" s="1997"/>
      <c r="D97" s="1994" t="s">
        <v>0</v>
      </c>
      <c r="E97" s="1995"/>
      <c r="F97" s="1995"/>
      <c r="G97" s="1995"/>
      <c r="H97" s="1996"/>
      <c r="I97" s="1994" t="s">
        <v>1</v>
      </c>
      <c r="J97" s="1995"/>
      <c r="K97" s="1995"/>
      <c r="L97" s="1995"/>
      <c r="M97" s="1996"/>
      <c r="N97" s="1994" t="s">
        <v>2</v>
      </c>
      <c r="O97" s="1995"/>
      <c r="P97" s="1995"/>
      <c r="Q97" s="1995"/>
      <c r="R97" s="1996"/>
      <c r="S97" s="1994" t="s">
        <v>3</v>
      </c>
      <c r="T97" s="1995"/>
      <c r="U97" s="1995"/>
      <c r="V97" s="1995"/>
      <c r="W97" s="1996"/>
      <c r="X97" s="1994" t="s">
        <v>4</v>
      </c>
      <c r="Y97" s="1995"/>
      <c r="Z97" s="1995"/>
      <c r="AA97" s="1995"/>
      <c r="AB97" s="1996"/>
    </row>
    <row r="98" s="44" customFormat="true" ht="22.5" customHeight="true" x14ac:dyDescent="0.2">
      <c r="A98" s="1998"/>
      <c r="B98" s="1998"/>
      <c r="C98" s="1998"/>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02" t="s">
        <v>10</v>
      </c>
      <c r="B99" s="2003"/>
      <c r="C99" s="201">
        <v>2000</v>
      </c>
      <c r="D99" s="56">
        <f ca="true">IF((D101+H101)&gt;100,D101*100/(D101+H101),D101)</f>
        <v>90.8578703434506</v>
      </c>
      <c r="E99" s="57">
        <f ca="true">D99*AVERAGEIF(E105:E116,"&gt;0")/100</f>
        <v>87.405271270399481</v>
      </c>
      <c r="F99" s="58">
        <f ca="true">D99*(100-AVERAGEIF(E105:E116,"&gt;0"))/100</f>
        <v>3.45259907305112</v>
      </c>
      <c r="G99" s="59">
        <f ca="true">100-(E99+F99+H99)</f>
        <v>5.991198297194174</v>
      </c>
      <c r="H99" s="60">
        <f ca="true">IF((D101+H101)&gt;100,H101*100/(D101+H101),H101)</f>
        <v>3.1509313593552264</v>
      </c>
      <c r="I99" s="56">
        <f ca="true">IF((I101+M101)&gt;100,I101*100/(I101+M101),I101)</f>
        <v>93.031102350635493</v>
      </c>
      <c r="J99" s="57">
        <f ca="true">I99*AVERAGEIF(J105:J116,"&gt;0")/100</f>
        <v>90.05410707541516</v>
      </c>
      <c r="K99" s="61">
        <f ca="true">I99*(100-AVERAGEIF(J105:J116,"&gt;0"))/100</f>
        <v>2.9769952752203386</v>
      </c>
      <c r="L99" s="62">
        <f ca="true">100-(J99+K99+M99)</f>
        <v>2.5063266257744061</v>
      </c>
      <c r="M99" s="63">
        <f ca="true">IF((I101+M101)&gt;100,M101*100/(I101+M101),M101)</f>
        <v>4.462571023590101</v>
      </c>
      <c r="N99" s="56">
        <f ca="true">IF((N101+R101)&gt;100,N101*100/(N101+R101),N101)</f>
        <v>92.678271611684181</v>
      </c>
      <c r="O99" s="57">
        <f ca="true">N99*AVERAGEIF(O105:O116,"&gt;0")/100</f>
        <v>92.678271611684181</v>
      </c>
      <c r="P99" s="61">
        <f ca="true">N99*(100-AVERAGEIF(O105:O116,"&gt;0"))/100</f>
        <v>0</v>
      </c>
      <c r="Q99" s="62">
        <f ca="true">100-(O99+P99+R99)</f>
        <v>3.6308730381945225</v>
      </c>
      <c r="R99" s="63">
        <f ca="true">IF((N101+R101)&gt;100,R101*100/(N101+R101),R101)</f>
        <v>3.6908553501212964</v>
      </c>
      <c r="S99" s="56">
        <f ca="true">IF((S101+W101)&gt;100,S101*100/(S101+W101),S101)</f>
        <v>91.629968061505906</v>
      </c>
      <c r="T99" s="57">
        <f ca="true">S99*AVERAGEIF(T105:T116,"&gt;0")/100</f>
        <v>90.347148508644821</v>
      </c>
      <c r="U99" s="61">
        <f ca="true">S99*(100-AVERAGEIF(T105:T116,"&gt;0"))/100</f>
        <v>1.282819552861088</v>
      </c>
      <c r="V99" s="62">
        <f ca="true">100-(T99+U99+W99)</f>
        <v>3.7489385361509449</v>
      </c>
      <c r="W99" s="63">
        <f ca="true">IF((S101+W101)&gt;100,W101*100/(S101+W101),W101)</f>
        <v>4.6210934023431491</v>
      </c>
      <c r="X99" s="56">
        <f ca="true">IF((X101+AB101)&gt;100,X101*100/(X101+AB101),X101)</f>
        <v>95.843173317206038</v>
      </c>
      <c r="Y99" s="57">
        <f ca="true">X99*AVERAGEIF(Y105:Y116,"&gt;0")/100</f>
        <v>94.884741584033975</v>
      </c>
      <c r="Z99" s="61">
        <f ca="true">X99*(100-AVERAGEIF(Y105:Y116,"&gt;0"))/100</f>
        <v>0.95843173317206043</v>
      </c>
      <c r="AA99" s="62">
        <f ca="true">100-(Y99+Z99+AB99)</f>
        <v>1.4135661789749747</v>
      </c>
      <c r="AB99" s="63">
        <f ca="true">IF((X101+AB101)&gt;100,AB101*100/(X101+AB101),AB101)</f>
        <v>2.7432605038189877</v>
      </c>
    </row>
    <row r="100" s="64" customFormat="true" ht="15" customHeight="true" x14ac:dyDescent="0.2">
      <c r="A100" s="2004"/>
      <c r="B100" s="2005"/>
      <c r="C100" s="202">
        <v>2017</v>
      </c>
      <c r="D100" s="65">
        <f ca="true">IF((D102+H102)&gt;100,D102*100/(D102+H102),D102)</f>
        <v>89.377696343099672</v>
      </c>
      <c r="E100" s="66">
        <f ca="true">D100*AVERAGEIF(E105:E116,"&gt;0")/100</f>
        <v>85.981343882061879</v>
      </c>
      <c r="F100" s="67">
        <f ca="true">D100*(100-AVERAGEIF(E105:E116,"&gt;0"))/100</f>
        <v>3.3963524610377851</v>
      </c>
      <c r="G100" s="68">
        <f ca="true">100-(E100+F100+H100)</f>
        <v>6.9646403348204302</v>
      </c>
      <c r="H100" s="69">
        <f ca="true">IF((D102+H102)&gt;100,H102*100/(D102+H102),H102)</f>
        <v>3.6576633220799124</v>
      </c>
      <c r="I100" s="65">
        <f ca="true">IF((I102+M102)&gt;100,I102*100/(I102+M102),I102)</f>
        <v>94.419263210555542</v>
      </c>
      <c r="J100" s="66">
        <f ca="true">I100*AVERAGEIF(J105:J116,"&gt;0")/100</f>
        <v>91.397846787817755</v>
      </c>
      <c r="K100" s="67">
        <f ca="true">I100*(100-AVERAGEIF(J105:J116,"&gt;0"))/100</f>
        <v>3.0214164227377802</v>
      </c>
      <c r="L100" s="68">
        <f ca="true">100-(J100+K100+M100)</f>
        <v>3.4474410866662737</v>
      </c>
      <c r="M100" s="69">
        <f ca="true">IF((I102+M102)&gt;100,M102*100/(I102+M102),M102)</f>
        <v>2.1332957027781845</v>
      </c>
      <c r="N100" s="65">
        <f ca="true">IF((N102+R102)&gt;100,N102*100/(N102+R102),N102)</f>
        <v>98.409086045100935</v>
      </c>
      <c r="O100" s="66">
        <f ca="true">N100*AVERAGEIF(O105:O116,"&gt;0")/100</f>
        <v>98.409086045100935</v>
      </c>
      <c r="P100" s="67">
        <f ca="true">N100*(100-AVERAGEIF(O105:O116,"&gt;0"))/100</f>
        <v>0</v>
      </c>
      <c r="Q100" s="68">
        <f ca="true">100-(O100+P100+R100)</f>
        <v>0.67450780129473742</v>
      </c>
      <c r="R100" s="69">
        <f ca="true">IF((N102+R102)&gt;100,R102*100/(N102+R102),R102)</f>
        <v>0.91640615360432776</v>
      </c>
      <c r="S100" s="65">
        <f ca="true">IF((S102+W102)&gt;100,S102*100/(S102+W102),S102)</f>
        <v>96.304812048730128</v>
      </c>
      <c r="T100" s="66">
        <f ca="true">S100*AVERAGEIF(T105:T116,"&gt;0")/100</f>
        <v>94.956544680047898</v>
      </c>
      <c r="U100" s="67">
        <f ca="true">S100*(100-AVERAGEIF(T105:T116,"&gt;0"))/100</f>
        <v>1.3482673686822273</v>
      </c>
      <c r="V100" s="68">
        <f ca="true">100-(T100+U100+W100)</f>
        <v>2.7558942540116504</v>
      </c>
      <c r="W100" s="69">
        <f ca="true">IF((S102+W102)&gt;100,W102*100/(S102+W102),W102)</f>
        <v>0.93929369725822198</v>
      </c>
      <c r="X100" s="65">
        <f ca="true">IF((X102+AB102)&gt;100,X102*100/(X102+AB102),X102)</f>
        <v>98.965536874438499</v>
      </c>
      <c r="Y100" s="66">
        <f ca="true">X100*AVERAGEIF(Y105:Y116,"&gt;0")/100</f>
        <v>97.975881505694105</v>
      </c>
      <c r="Z100" s="67">
        <f ca="true">X100*(100-AVERAGEIF(Y105:Y116,"&gt;0"))/100</f>
        <v>0.98965536874438498</v>
      </c>
      <c r="AA100" s="68">
        <f ca="true">100-(Y100+Z100+AB100)</f>
        <v>1.0344631255615155</v>
      </c>
      <c r="AB100" s="69">
        <f ca="true">IF((X102+AB102)&gt;100,AB102*100/(X102+AB102),AB102)</f>
        <v>0</v>
      </c>
    </row>
    <row r="101" hidden="true" x14ac:dyDescent="0.2">
      <c r="A101" s="2006" t="s">
        <v>12</v>
      </c>
      <c r="B101" s="2007"/>
      <c r="C101" s="70">
        <f>MinRegYear(C99,C105:C116)</f>
        <v>2000</v>
      </c>
      <c r="D101" s="71">
        <f ca="true">IF(MAX(C105:C116)-MIN(C105:C116)&lt;5,AVERAGEIF(C105:C116,"&gt;0",D105:D116),
IF(FORECAST($C101,D$105:D$116,$C$105:$C$116)&lt;0,0,
IF(FORECAST($C101,D$105:D$116,$C$105:$C$116)&gt;100,100,
FORECAST($C101,D$105:D$116,$C$105:$C$116))))</f>
        <v>90.8578703434506</v>
      </c>
      <c r="E101" s="72"/>
      <c r="F101" s="73"/>
      <c r="G101" s="73"/>
      <c r="H101" s="74">
        <f ca="true">IF(MAX(C105:C116)-MIN(C105:C116)&lt;5,AVERAGEIF(C105:C116,"&gt;0",H105:H116),
IF(FORECAST($C101,H$105:H$116,$C$105:$C$116)&lt;0,0,
IF(FORECAST($C101,H$105:H$116,$C$105:$C$116)&gt;100,100,
FORECAST($C101,H$105:H$116,$C$105:$C$116))))</f>
        <v>3.1509313593552264</v>
      </c>
      <c r="I101" s="71">
        <f ca="true">IF(MAX(C105:C116)-MIN(C105:C116)&lt;5,AVERAGEIF(C105:C116,"&gt;0",I105:I116),
IF(FORECAST($C101,I$105:I$116,$C$105:$C$116)&lt;0,0,
IF(FORECAST($C101,I$105:I$116,$C$105:$C$116)&gt;100,100,
FORECAST($C101,I$105:I$116,$C$105:$C$116))))</f>
        <v>93.031102350635493</v>
      </c>
      <c r="J101" s="72"/>
      <c r="K101" s="73"/>
      <c r="L101" s="73"/>
      <c r="M101" s="74">
        <f ca="true">IF(MAX(C105:C116)-MIN(C105:C116)&lt;5,AVERAGEIF(C105:C116,"&gt;0",M105:M116),
IF(FORECAST($C101,M$105:M$116,$C$105:$C$116)&lt;0,0,
IF(FORECAST($C101,M$105:M$116,$C$105:$C$116)&gt;100,100,
FORECAST($C101,M$105:M$116,$C$105:$C$116))))</f>
        <v>4.462571023590101</v>
      </c>
      <c r="N101" s="71">
        <f ca="true">IF(MAX(C105:C116)-MIN(C105:C116)&lt;5,AVERAGEIF(C105:C116,"&gt;0",N105:N116),
IF(FORECAST($C101,N$105:N$116,$C$105:$C$116)&lt;0,0,
IF(FORECAST($C101,N$105:N$116,$C$105:$C$116)&gt;100,100,
FORECAST($C101,N$105:N$116,$C$105:$C$116))))</f>
        <v>92.678271611684181</v>
      </c>
      <c r="O101" s="72"/>
      <c r="P101" s="73"/>
      <c r="Q101" s="73"/>
      <c r="R101" s="74">
        <f ca="true">IF(MAX(C105:C116)-MIN(C105:C116)&lt;5,AVERAGEIF(C105:C116,"&gt;0",R105:R116),
IF(FORECAST($C101,R$105:R$116,$C$105:$C$116)&lt;0,0,
IF(FORECAST($C101,R$105:R$116,$C$105:$C$116)&gt;100,100,
FORECAST($C101,R$105:R$116,$C$105:$C$116))))</f>
        <v>3.6908553501212964</v>
      </c>
      <c r="S101" s="71">
        <f ca="true">IF(MAX(C105:C116)-MIN(C105:C116)&lt;5,AVERAGEIF(C105:C116,"&gt;0",S105:S116),
IF(FORECAST($C101,S$105:S$116,$C$105:$C$116)&lt;0,0,
IF(FORECAST($C101,S$105:S$116,$C$105:$C$116)&gt;100,100,
FORECAST($C101,S$105:S$116,$C$105:$C$116))))</f>
        <v>91.629968061505906</v>
      </c>
      <c r="T101" s="72"/>
      <c r="U101" s="73"/>
      <c r="V101" s="73"/>
      <c r="W101" s="74">
        <f ca="true">IF(MAX(C105:C116)-MIN(C105:C116)&lt;5,AVERAGEIF(C105:C116,"&gt;0",W105:W116),
IF(FORECAST($C101,W$105:W$116,$C$105:$C$116)&lt;0,0,
IF(FORECAST($C101,W$105:W$116,$C$105:$C$116)&gt;100,100,
FORECAST($C101,W$105:W$116,$C$105:$C$116))))</f>
        <v>4.6210934023431491</v>
      </c>
      <c r="X101" s="71">
        <f ca="true">IF(MAX(C105:C116)-MIN(C105:C116)&lt;5,AVERAGEIF(C105:C116,"&gt;0",X105:X116),
IF(FORECAST($C101,X$105:X$116,$C$105:$C$116)&lt;0,0,
IF(FORECAST($C101,X$105:X$116,$C$105:$C$116)&gt;100,100,
FORECAST($C101,X$105:X$116,$C$105:$C$116))))</f>
        <v>95.843173317206038</v>
      </c>
      <c r="Y101" s="72"/>
      <c r="Z101" s="73"/>
      <c r="AA101" s="73"/>
      <c r="AB101" s="74">
        <f ca="true">IF(MAX(C105:C116)-MIN(C105:C116)&lt;5,AVERAGEIF(C105:C116,"&gt;0",AB105:AB116),
IF(FORECAST($C101,AB$105:AB$116,$C$105:$C$116)&lt;0,0,
IF(FORECAST($C101,AB$105:AB$116,$C$105:$C$116)&gt;100,100,
FORECAST($C101,AB$105:AB$116,$C$105:$C$116))))</f>
        <v>2.7432605038189877</v>
      </c>
    </row>
    <row r="102" hidden="true" x14ac:dyDescent="0.2">
      <c r="A102" s="2008"/>
      <c r="B102" s="2009"/>
      <c r="C102" s="49">
        <f>MaxRegYear(C100,C105:C116)</f>
        <v>2013</v>
      </c>
      <c r="D102" s="75">
        <f ca="true">IF(MAX(C105:C116)-MIN(C105:C116)&lt;5,AVERAGEIF(C105:C116,"&gt;0",D105:D116),
IF(FORECAST($C102,D$105:D$116,$C$105:$C$116)&lt;0,0,
IF(FORECAST($C102,D$105:D$116,$C$105:$C$116)&gt;100,100,
FORECAST($C102,D$105:D$116,$C$105:$C$116))))</f>
        <v>89.377696343099672</v>
      </c>
      <c r="E102" s="76"/>
      <c r="F102" s="77"/>
      <c r="G102" s="77"/>
      <c r="H102" s="78">
        <f ca="true">IF(MAX(C105:C116)-MIN(C105:C116)&lt;5,AVERAGEIF(C105:C116,"&gt;0",H105:H116),
IF(FORECAST($C102,H$105:H$116,$C$105:$C$116)&lt;0,0,
IF(FORECAST($C102,H$105:H$116,$C$105:$C$116)&gt;100,100,
FORECAST($C102,H$105:H$116,$C$105:$C$116))))</f>
        <v>3.6576633220799124</v>
      </c>
      <c r="I102" s="75">
        <f ca="true">IF(MAX(C105:C116)-MIN(C105:C116)&lt;5,AVERAGEIF(C105:C116,"&gt;0",I105:I116),
IF(FORECAST($C102,I$105:I$116,$C$105:$C$116)&lt;0,0,
IF(FORECAST($C102,I$105:I$116,$C$105:$C$116)&gt;100,100,
FORECAST($C102,I$105:I$116,$C$105:$C$116))))</f>
        <v>94.419263210555542</v>
      </c>
      <c r="J102" s="76"/>
      <c r="K102" s="77"/>
      <c r="L102" s="77"/>
      <c r="M102" s="78">
        <f ca="true">IF(MAX(C105:C116)-MIN(C105:C116)&lt;5,AVERAGEIF(C105:C116,"&gt;0",M105:M116),
IF(FORECAST($C102,M$105:M$116,$C$105:$C$116)&lt;0,0,
IF(FORECAST($C102,M$105:M$116,$C$105:$C$116)&gt;100,100,
FORECAST($C102,M$105:M$116,$C$105:$C$116))))</f>
        <v>2.1332957027781845</v>
      </c>
      <c r="N102" s="75">
        <f ca="true">IF(MAX(C105:C116)-MIN(C105:C116)&lt;5,AVERAGEIF(C105:C116,"&gt;0",N105:N116),
IF(FORECAST($C102,N$105:N$116,$C$105:$C$116)&lt;0,0,
IF(FORECAST($C102,N$105:N$116,$C$105:$C$116)&gt;100,100,
FORECAST($C102,N$105:N$116,$C$105:$C$116))))</f>
        <v>98.409086045100935</v>
      </c>
      <c r="O102" s="76"/>
      <c r="P102" s="77"/>
      <c r="Q102" s="77"/>
      <c r="R102" s="78">
        <f ca="true">IF(MAX(C105:C116)-MIN(C105:C116)&lt;5,AVERAGEIF(C105:C116,"&gt;0",R105:R116),
IF(FORECAST($C102,R$105:R$116,$C$105:$C$116)&lt;0,0,
IF(FORECAST($C102,R$105:R$116,$C$105:$C$116)&gt;100,100,
FORECAST($C102,R$105:R$116,$C$105:$C$116))))</f>
        <v>0.91640615360432776</v>
      </c>
      <c r="S102" s="75">
        <f ca="true">IF(MAX(C105:C116)-MIN(C105:C116)&lt;5,AVERAGEIF(C105:C116,"&gt;0",S105:S116),
IF(FORECAST($C102,S$105:S$116,$C$105:$C$116)&lt;0,0,
IF(FORECAST($C102,S$105:S$116,$C$105:$C$116)&gt;100,100,
FORECAST($C102,S$105:S$116,$C$105:$C$116))))</f>
        <v>96.304812048730128</v>
      </c>
      <c r="T102" s="76"/>
      <c r="U102" s="77"/>
      <c r="V102" s="77"/>
      <c r="W102" s="78">
        <f ca="true">IF(MAX(C105:C116)-MIN(C105:C116)&lt;5,AVERAGEIF(C105:C116,"&gt;0",W105:W116),
IF(FORECAST($C102,W$105:W$116,$C$105:$C$116)&lt;0,0,
IF(FORECAST($C102,W$105:W$116,$C$105:$C$116)&gt;100,100,
FORECAST($C102,W$105:W$116,$C$105:$C$116))))</f>
        <v>0.93929369725822198</v>
      </c>
      <c r="X102" s="75">
        <f ca="true">IF(MAX(C105:C116)-MIN(C105:C116)&lt;5,AVERAGEIF(C105:C116,"&gt;0",X105:X116),
IF(FORECAST($C102,X$105:X$116,$C$105:$C$116)&lt;0,0,
IF(FORECAST($C102,X$105:X$116,$C$105:$C$116)&gt;100,100,
FORECAST($C102,X$105:X$116,$C$105:$C$116))))</f>
        <v>98.965536874438499</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82" t="s">
        <v>15</v>
      </c>
      <c r="F104" s="211"/>
      <c r="G104" s="211"/>
      <c r="H104" s="85" t="s">
        <v>17</v>
      </c>
      <c r="I104" s="82" t="s">
        <v>14</v>
      </c>
      <c r="J104" s="82" t="s">
        <v>15</v>
      </c>
      <c r="K104" s="211"/>
      <c r="L104" s="211"/>
      <c r="M104" s="85" t="s">
        <v>17</v>
      </c>
      <c r="N104" s="83" t="s">
        <v>14</v>
      </c>
      <c r="O104" s="43" t="s">
        <v>15</v>
      </c>
      <c r="P104" s="211"/>
      <c r="Q104" s="211"/>
      <c r="R104" s="85" t="s">
        <v>17</v>
      </c>
      <c r="S104" s="83" t="s">
        <v>14</v>
      </c>
      <c r="T104" s="43" t="s">
        <v>15</v>
      </c>
      <c r="U104" s="211"/>
      <c r="V104" s="211"/>
      <c r="W104" s="85" t="s">
        <v>17</v>
      </c>
      <c r="X104" s="83" t="s">
        <v>14</v>
      </c>
      <c r="Y104" s="43" t="s">
        <v>15</v>
      </c>
      <c r="Z104" s="211"/>
      <c r="AA104" s="211"/>
      <c r="AB104" s="85" t="s">
        <v>17</v>
      </c>
      <c r="AD104" s="212"/>
    </row>
    <row r="105" x14ac:dyDescent="0.2">
      <c r="A105" s="87"/>
      <c r="B105" s="435" t="s">
        <v>162</v>
      </c>
      <c r="C105" s="436">
        <v>1997</v>
      </c>
      <c r="D105" s="1">
        <f t="shared" ref="D105:D116" ca="true" si="15">IF(ISERROR(INDIRECT(CONCATENATE($B105,"!C16"))),"",INDIRECT(CONCATENATE($B105,"!C16")))</f>
        <v>92.157282790885517</v>
      </c>
      <c r="E105" s="88" t="str">
        <f t="shared" ref="E105:E116" ca="true" si="16">IF(ISERROR(INDIRECT(CONCATENATE($B105,"!C23"))),"",INDIRECT(CONCATENATE($B105,"!C23")))</f>
        <v>N/A</v>
      </c>
      <c r="F105" s="89"/>
      <c r="G105" s="89"/>
      <c r="H105" s="90">
        <f t="shared" ref="H105:H116" ca="true" si="17">IF(ISERROR(INDIRECT(CONCATENATE($B105,"!C21"))),"",INDIRECT(CONCATENATE($B105,"!C21")))</f>
        <v>2.6421113906775435</v>
      </c>
      <c r="I105" s="1">
        <f t="shared" ref="I105:I116" ca="true" si="18">IF(ISERROR(INDIRECT(CONCATENATE($B105,"!D16"))),"",INDIRECT(CONCATENATE($B105,"!D16")))</f>
        <v>93.468477536272971</v>
      </c>
      <c r="J105" s="88" t="str">
        <f t="shared" ref="J105:J116" ca="true" si="19">IF(ISERROR(INDIRECT(CONCATENATE($B105,"!D23"))),"",INDIRECT(CONCATENATE($B105,"!D23")))</f>
        <v>N/A</v>
      </c>
      <c r="K105" s="89"/>
      <c r="L105" s="89"/>
      <c r="M105" s="90">
        <f t="shared" ref="M105:M116" ca="true" si="20">IF(ISERROR(INDIRECT(CONCATENATE($B105,"!D21"))),"",INDIRECT(CONCATENATE($B105,"!D21")))</f>
        <v>4.2434377967700589</v>
      </c>
      <c r="N105" s="1">
        <f t="shared" ref="N105:N116" ca="true" si="21">IF(ISERROR(INDIRECT(CONCATENATE($B105,"!E16"))),"",INDIRECT(CONCATENATE($B105,"!E16")))</f>
        <v>92.304807058757831</v>
      </c>
      <c r="O105" s="88" t="str">
        <f t="shared" ref="O105:O116" ca="true" si="22">IF(ISERROR(INDIRECT(CONCATENATE($B105,"!E23"))),"",INDIRECT(CONCATENATE($B105,"!E23")))</f>
        <v>N/A</v>
      </c>
      <c r="P105" s="89"/>
      <c r="Q105" s="89"/>
      <c r="R105" s="90">
        <f t="shared" ref="R105:R116" ca="true" si="23">IF(ISERROR(INDIRECT(CONCATENATE($B105,"!E21"))),"",INDIRECT(CONCATENATE($B105,"!E21")))</f>
        <v>3.7938150603978413</v>
      </c>
      <c r="S105" s="1">
        <f t="shared" ref="S105:S116" ca="true" si="24">IF(ISERROR(INDIRECT(CONCATENATE($B105,"!F16"))),"",INDIRECT(CONCATENATE($B105,"!F16")))</f>
        <v>91.036915798022065</v>
      </c>
      <c r="T105" s="88" t="str">
        <f t="shared" ref="T105:T116" ca="true" si="25">IF(ISERROR(INDIRECT(CONCATENATE($B105,"!F23"))),"",INDIRECT(CONCATENATE($B105,"!F23")))</f>
        <v>N/A</v>
      </c>
      <c r="U105" s="89"/>
      <c r="V105" s="89"/>
      <c r="W105" s="90">
        <f t="shared" ref="W105:W116" ca="true" si="26">IF(ISERROR(INDIRECT(CONCATENATE($B105,"!F21"))),"",INDIRECT(CONCATENATE($B105,"!F21")))</f>
        <v>4.9884497196849908</v>
      </c>
      <c r="X105" s="1">
        <f t="shared" ref="X105:X116" ca="true" si="27">IF(ISERROR(INDIRECT(CONCATENATE($B105,"!G16"))),"",INDIRECT(CONCATENATE($B105,"!G16")))</f>
        <v>95.368558580822054</v>
      </c>
      <c r="Y105" s="88" t="str">
        <f t="shared" ref="Y105:Y116" ca="true" si="28">IF(ISERROR(INDIRECT(CONCATENATE($B105,"!G23"))),"",INDIRECT(CONCATENATE($B105,"!G23")))</f>
        <v>N/A</v>
      </c>
      <c r="Z105" s="89"/>
      <c r="AA105" s="89"/>
      <c r="AB105" s="90">
        <f t="shared" ref="AB105:AB116" ca="true" si="29">IF(ISERROR(INDIRECT(CONCATENATE($B105,"!G221"))),"",INDIRECT(CONCATENATE($B105,"!G21")))</f>
        <v>3.5621601690541875</v>
      </c>
    </row>
    <row r="106" x14ac:dyDescent="0.2">
      <c r="A106" s="87"/>
      <c r="B106" s="437" t="s">
        <v>233</v>
      </c>
      <c r="C106" s="438">
        <v>2007</v>
      </c>
      <c r="D106" s="2">
        <f t="shared" ca="true" si="15"/>
        <v>86.708435162138358</v>
      </c>
      <c r="E106" s="91" t="str">
        <f t="shared" ca="true" si="16"/>
        <v>N/A</v>
      </c>
      <c r="F106" s="89"/>
      <c r="G106" s="89"/>
      <c r="H106" s="92">
        <f t="shared" ca="true" si="17"/>
        <v>4.7953734136089201</v>
      </c>
      <c r="I106" s="2">
        <f t="shared" ca="true" si="18"/>
        <v>91.12655358477204</v>
      </c>
      <c r="J106" s="91" t="str">
        <f t="shared" ca="true" si="19"/>
        <v>N/A</v>
      </c>
      <c r="K106" s="89"/>
      <c r="L106" s="89"/>
      <c r="M106" s="92">
        <f t="shared" ca="true" si="20"/>
        <v>5.8566499038326238</v>
      </c>
      <c r="N106" s="2">
        <f t="shared" ca="true" si="21"/>
        <v>92.442485968698549</v>
      </c>
      <c r="O106" s="91" t="str">
        <f t="shared" ca="true" si="22"/>
        <v>N/A</v>
      </c>
      <c r="P106" s="89"/>
      <c r="Q106" s="89"/>
      <c r="R106" s="92">
        <f t="shared" ca="true" si="23"/>
        <v>4.0774634555233593</v>
      </c>
      <c r="S106" s="2">
        <f t="shared" ca="true" si="24"/>
        <v>92.447039140985041</v>
      </c>
      <c r="T106" s="91" t="str">
        <f t="shared" ca="true" si="25"/>
        <v>N/A</v>
      </c>
      <c r="U106" s="89"/>
      <c r="V106" s="89"/>
      <c r="W106" s="92">
        <f t="shared" ca="true" si="26"/>
        <v>4.3266000584004107</v>
      </c>
      <c r="X106" s="2">
        <f t="shared" ca="true" si="27"/>
        <v>96.663688552218218</v>
      </c>
      <c r="Y106" s="91" t="str">
        <f t="shared" ca="true" si="28"/>
        <v>N/A</v>
      </c>
      <c r="Z106" s="89"/>
      <c r="AA106" s="89"/>
      <c r="AB106" s="92">
        <f t="shared" ca="true" si="29"/>
        <v>0.74558647734314776</v>
      </c>
    </row>
    <row r="107" x14ac:dyDescent="0.2">
      <c r="A107" s="87"/>
      <c r="B107" s="437" t="s">
        <v>146</v>
      </c>
      <c r="C107" s="438">
        <v>2011</v>
      </c>
      <c r="D107" s="2">
        <f t="shared" ca="true" si="15"/>
        <v>92</v>
      </c>
      <c r="E107" s="91">
        <f t="shared" ca="true" si="16"/>
        <v>96.2</v>
      </c>
      <c r="F107" s="89"/>
      <c r="G107" s="89"/>
      <c r="H107" s="92">
        <f t="shared" ca="true" si="17"/>
        <v>2.6</v>
      </c>
      <c r="I107" s="2">
        <f t="shared" ca="true" si="18"/>
        <v>96.1</v>
      </c>
      <c r="J107" s="91">
        <f t="shared" ca="true" si="19"/>
        <v>96.8</v>
      </c>
      <c r="K107" s="89"/>
      <c r="L107" s="89"/>
      <c r="M107" s="92">
        <f t="shared" ca="true" si="20"/>
        <v>0.6</v>
      </c>
      <c r="N107" s="2">
        <f t="shared" ca="true" si="21"/>
        <v>99.9</v>
      </c>
      <c r="O107" s="91">
        <f t="shared" ca="true" si="22"/>
        <v>100</v>
      </c>
      <c r="P107" s="89"/>
      <c r="Q107" s="89"/>
      <c r="R107" s="92">
        <f t="shared" ca="true" si="23"/>
        <v>0</v>
      </c>
      <c r="S107" s="2">
        <f t="shared" ca="true" si="24"/>
        <v>96.8</v>
      </c>
      <c r="T107" s="91">
        <f t="shared" ca="true" si="25"/>
        <v>98.6</v>
      </c>
      <c r="U107" s="89"/>
      <c r="V107" s="89"/>
      <c r="W107" s="92">
        <f t="shared" ca="true" si="26"/>
        <v>0.3</v>
      </c>
      <c r="X107" s="2">
        <f t="shared" ca="true" si="27"/>
        <v>99.1</v>
      </c>
      <c r="Y107" s="91">
        <f t="shared" ca="true" si="28"/>
        <v>99</v>
      </c>
      <c r="Z107" s="89"/>
      <c r="AA107" s="89"/>
      <c r="AB107" s="92">
        <f t="shared" ca="true" si="29"/>
        <v>0.2</v>
      </c>
      <c r="AD107" s="93"/>
    </row>
    <row r="108" x14ac:dyDescent="0.2">
      <c r="A108" s="87"/>
      <c r="B108" s="437"/>
      <c r="C108" s="43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7"/>
      <c r="C109" s="43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7"/>
      <c r="C110" s="43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7"/>
      <c r="C111" s="438"/>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37"/>
      <c r="C112" s="438"/>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37"/>
      <c r="C113" s="43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7"/>
      <c r="C114" s="43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7"/>
      <c r="C115" s="43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9"/>
      <c r="C116" s="44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75" t="str">
        <f>CONCATENATE("National use of drinking water sources, ",C99,"–",C100)</f>
        <v>National use of drinking water sources, 2000–2017</v>
      </c>
      <c r="C118" s="1976"/>
      <c r="D118" s="1976"/>
      <c r="E118" s="1976"/>
      <c r="F118" s="1976"/>
      <c r="G118" s="1976"/>
      <c r="H118" s="1976"/>
      <c r="I118" s="1976"/>
      <c r="J118" s="1976"/>
      <c r="K118" s="1976"/>
      <c r="L118" s="1976"/>
      <c r="N118" s="98"/>
      <c r="O118" s="98"/>
      <c r="P118" s="98"/>
      <c r="Q118" s="98"/>
      <c r="R118" s="98"/>
      <c r="S118" s="1999" t="s">
        <v>11</v>
      </c>
      <c r="T118" s="2000"/>
      <c r="U118" s="2000"/>
      <c r="V118" s="2000"/>
      <c r="W118" s="200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997" t="s">
        <v>6</v>
      </c>
      <c r="B197" s="1997"/>
      <c r="C197" s="1997"/>
      <c r="D197" s="1994" t="s">
        <v>0</v>
      </c>
      <c r="E197" s="1995"/>
      <c r="F197" s="1995"/>
      <c r="G197" s="1995"/>
      <c r="H197" s="1996"/>
      <c r="I197" s="1994" t="s">
        <v>1</v>
      </c>
      <c r="J197" s="1995"/>
      <c r="K197" s="1995"/>
      <c r="L197" s="1995"/>
      <c r="M197" s="1996"/>
      <c r="N197" s="1994" t="s">
        <v>2</v>
      </c>
      <c r="O197" s="1995"/>
      <c r="P197" s="1995"/>
      <c r="Q197" s="1995"/>
      <c r="R197" s="1996"/>
      <c r="S197" s="1994" t="s">
        <v>3</v>
      </c>
      <c r="T197" s="1995"/>
      <c r="U197" s="1995"/>
      <c r="V197" s="1995"/>
      <c r="W197" s="1996"/>
      <c r="X197" s="1994" t="s">
        <v>4</v>
      </c>
      <c r="Y197" s="1995"/>
      <c r="Z197" s="1995"/>
      <c r="AA197" s="1995"/>
      <c r="AB197" s="1996"/>
    </row>
    <row r="198" s="44" customFormat="true" ht="22.5" customHeight="true" x14ac:dyDescent="0.2">
      <c r="A198" s="2010"/>
      <c r="B198" s="2010"/>
      <c r="C198" s="2010"/>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02" t="s">
        <v>10</v>
      </c>
      <c r="B199" s="2003"/>
      <c r="C199" s="201">
        <v>2000</v>
      </c>
      <c r="D199" s="56">
        <f ca="true">IF((D201+H201)&gt;100,D201*100/(D201+H201),D201)</f>
        <v>95.17261050705703</v>
      </c>
      <c r="E199" s="57">
        <f ca="true">D199*AVERAGEIF(E205:E216,"&gt;0")/100</f>
        <v>94.220884401986453</v>
      </c>
      <c r="F199" s="58">
        <f ca="true">D199*(100-AVERAGEIF(E205:E216,"&gt;0"))/100</f>
        <v>0.95172610507057032</v>
      </c>
      <c r="G199" s="59">
        <f ca="true">100-(E199+F199+H199)</f>
        <v>4.6939141286188857</v>
      </c>
      <c r="H199" s="60">
        <f ca="true">IF((D201+H201)&gt;100,H201*100/(D201+H201),H201)</f>
        <v>0.13347536432408447</v>
      </c>
      <c r="I199" s="56">
        <f ca="true">IF((I201+M201)&gt;100,I201*100/(I201+M201),I201)</f>
        <v>98.254169417053603</v>
      </c>
      <c r="J199" s="57">
        <f ca="true">I199*AVERAGEIF(J205:J216,"&gt;0")/100</f>
        <v>98.057661078219496</v>
      </c>
      <c r="K199" s="61">
        <f ca="true">I199*(100-AVERAGEIF(J205:J216,"&gt;0"))/100</f>
        <v>0.19650833883411001</v>
      </c>
      <c r="L199" s="62">
        <f ca="true">100-(J199+K199+M199)</f>
        <v>1.213854003218529</v>
      </c>
      <c r="M199" s="63">
        <f ca="true">IF((I201+M201)&gt;100,M201*100/(I201+M201),M201)</f>
        <v>0.53197657972786772</v>
      </c>
      <c r="N199" s="56">
        <f ca="true">IF((N201+R201)&gt;100,N201*100/(N201+R201),N201)</f>
        <v>98.399423419744139</v>
      </c>
      <c r="O199" s="57">
        <f ca="true">N199*AVERAGEIF(O205:O216,"&gt;0")/100</f>
        <v>97.513828608966435</v>
      </c>
      <c r="P199" s="61">
        <f ca="true">N199*(100-AVERAGEIF(O205:O216,"&gt;0"))/100</f>
        <v>0.88559481077770286</v>
      </c>
      <c r="Q199" s="62">
        <f ca="true">100-(O199+P199+R199)</f>
        <v>1.6005765802558614</v>
      </c>
      <c r="R199" s="63">
        <f ca="true">IF((N201+R201)&gt;100,R201*100/(N201+R201),R201)</f>
        <v>0</v>
      </c>
      <c r="S199" s="56">
        <f ca="true">IF((S201+W201)&gt;100,S201*100/(S201+W201),S201)</f>
        <v>97.58890235311128</v>
      </c>
      <c r="T199" s="57">
        <f ca="true">S199*AVERAGEIF(T205:T216,"&gt;0")/100</f>
        <v>96.61301332958017</v>
      </c>
      <c r="U199" s="61">
        <f ca="true">S199*(100-AVERAGEIF(T205:T216,"&gt;0"))/100</f>
        <v>0.97588902353111284</v>
      </c>
      <c r="V199" s="62">
        <f ca="true">100-(T199+U199+W199)</f>
        <v>2.309673241198297</v>
      </c>
      <c r="W199" s="63">
        <f ca="true">IF((S201+W201)&gt;100,W201*100/(S201+W201),W201)</f>
        <v>0.10142440569042321</v>
      </c>
      <c r="X199" s="56">
        <f ca="true">IF((X201+AB201)&gt;100,X201*100/(X201+AB201),X201)</f>
        <v>98.605157426231003</v>
      </c>
      <c r="Y199" s="57">
        <f ca="true">X199*AVERAGEIF(Y205:Y216,"&gt;0")/100</f>
        <v>98.605157426231003</v>
      </c>
      <c r="Z199" s="61">
        <f ca="true">X199*(100-AVERAGEIF(Y205:Y216,"&gt;0"))/100</f>
        <v>0</v>
      </c>
      <c r="AA199" s="62">
        <f ca="true">100-(Y199+Z199+AB199)</f>
        <v>1.3948425737689973</v>
      </c>
      <c r="AB199" s="63">
        <f ca="true">IF((X201+AB201)&gt;100,AB201*100/(X201+AB201),AB201)</f>
        <v>0</v>
      </c>
    </row>
    <row r="200" s="64" customFormat="true" ht="15" customHeight="true" x14ac:dyDescent="0.2">
      <c r="A200" s="2004"/>
      <c r="B200" s="2005"/>
      <c r="C200" s="202">
        <v>2017</v>
      </c>
      <c r="D200" s="65">
        <f ca="true">IF((D202+H202)&gt;100,D202*100/(D202+H202),D202)</f>
        <v>95.664839723982226</v>
      </c>
      <c r="E200" s="66">
        <f ca="true">D200*AVERAGEIF(E205:E216,"&gt;0")/100</f>
        <v>94.708191326742394</v>
      </c>
      <c r="F200" s="67">
        <f ca="true">D200*(100-AVERAGEIF(E205:E216,"&gt;0"))/100</f>
        <v>0.95664839723982231</v>
      </c>
      <c r="G200" s="68">
        <f ca="true">100-(E200+F200+H200)</f>
        <v>4.0609946628115665</v>
      </c>
      <c r="H200" s="69">
        <f ca="true">IF((D202+H202)&gt;100,H202*100/(D202+H202),H202)</f>
        <v>0.27416561320622534</v>
      </c>
      <c r="I200" s="65">
        <f ca="true">IF((I202+M202)&gt;100,I202*100/(I202+M202),I202)</f>
        <v>99.462970241576969</v>
      </c>
      <c r="J200" s="66">
        <f ca="true">I200*AVERAGEIF(J205:J216,"&gt;0")/100</f>
        <v>99.264044301093818</v>
      </c>
      <c r="K200" s="67">
        <f ca="true">I200*(100-AVERAGEIF(J205:J216,"&gt;0"))/100</f>
        <v>0.19892594048315676</v>
      </c>
      <c r="L200" s="68">
        <f ca="true">100-(J200+K200+M200)</f>
        <v>0.53702975842303147</v>
      </c>
      <c r="M200" s="69">
        <f ca="true">IF((I202+M202)&gt;100,M202*100/(I202+M202),M202)</f>
        <v>0</v>
      </c>
      <c r="N200" s="65">
        <f ca="true">IF((N202+R202)&gt;100,N202*100/(N202+R202),N202)</f>
        <v>98.46866090477053</v>
      </c>
      <c r="O200" s="66">
        <f ca="true">N200*AVERAGEIF(O205:O216,"&gt;0")/100</f>
        <v>97.582442956627588</v>
      </c>
      <c r="P200" s="67">
        <f ca="true">N200*(100-AVERAGEIF(O205:O216,"&gt;0"))/100</f>
        <v>0.8862179481429403</v>
      </c>
      <c r="Q200" s="68">
        <f ca="true">100-(O200+P200+R200)</f>
        <v>1.5313390952294696</v>
      </c>
      <c r="R200" s="69">
        <f ca="true">IF((N202+R202)&gt;100,R202*100/(N202+R202),R202)</f>
        <v>0</v>
      </c>
      <c r="S200" s="65">
        <f ca="true">IF((S202+W202)&gt;100,S202*100/(S202+W202),S202)</f>
        <v>99.792101904932096</v>
      </c>
      <c r="T200" s="66">
        <f ca="true">S200*AVERAGEIF(T205:T216,"&gt;0")/100</f>
        <v>98.794180885882781</v>
      </c>
      <c r="U200" s="67">
        <f ca="true">S200*(100-AVERAGEIF(T205:T216,"&gt;0"))/100</f>
        <v>0.99792101904932096</v>
      </c>
      <c r="V200" s="68">
        <f ca="true">100-(T200+U200+W200)</f>
        <v>0</v>
      </c>
      <c r="W200" s="69">
        <f ca="true">IF((S202+W202)&gt;100,W202*100/(S202+W202),W202)</f>
        <v>0.20789809506790291</v>
      </c>
      <c r="X200" s="65">
        <f ca="true">IF((X202+AB202)&gt;100,X202*100/(X202+AB202),X202)</f>
        <v>97.823029975869289</v>
      </c>
      <c r="Y200" s="66">
        <f ca="true">X200*AVERAGEIF(Y205:Y216,"&gt;0")/100</f>
        <v>97.823029975869289</v>
      </c>
      <c r="Z200" s="67">
        <f ca="true">X200*(100-AVERAGEIF(Y205:Y216,"&gt;0"))/100</f>
        <v>0</v>
      </c>
      <c r="AA200" s="68">
        <f ca="true">100-(Y200+Z200+AB200)</f>
        <v>2.1769700241307106</v>
      </c>
      <c r="AB200" s="69">
        <f ca="true">IF((X202+AB202)&gt;100,AB202*100/(X202+AB202),AB202)</f>
        <v>0</v>
      </c>
    </row>
    <row r="201" hidden="true" x14ac:dyDescent="0.2">
      <c r="A201" s="2006" t="s">
        <v>12</v>
      </c>
      <c r="B201" s="2007"/>
      <c r="C201" s="70">
        <f>MinRegYear(C199,C205:C216)</f>
        <v>2000</v>
      </c>
      <c r="D201" s="71">
        <f ca="true">IF(MAX(C205:C216)-MIN(C205:C216)&lt;5,AVERAGEIF(C205:C216,"&gt;0",D205:D216),
IF(FORECAST($C201,D$205:D$216,$C$205:$C$216)&lt;0,0,
IF(FORECAST($C201,D$205:D$216,$C$205:$C$216)&gt;100,100,
FORECAST($C201,D$205:D$216,$C$205:$C$216))))</f>
        <v>95.17261050705703</v>
      </c>
      <c r="E201" s="72"/>
      <c r="F201" s="73"/>
      <c r="G201" s="73"/>
      <c r="H201" s="74">
        <f ca="true">IF(MAX(C205:C216)-MIN(C205:C216)&lt;5,AVERAGEIF(C205:C216,"&gt;0",H205:H216),
IF(FORECAST($C201,H$205:H$216,$C$205:$C$216)&lt;0,0,
IF(FORECAST($C201,H$205:H$216,$C$205:$C$216)&gt;100,100,
FORECAST($C201,H$205:H$216,$C$205:$C$216))))</f>
        <v>0.13347536432408447</v>
      </c>
      <c r="I201" s="71">
        <f ca="true">IF(MAX(C205:C216)-MIN(C205:C216)&lt;5,AVERAGEIF(C205:C216,"&gt;0",I205:I216),
IF(FORECAST($C201,I$205:I$216,$C$205:$C$216)&lt;0,0,
IF(FORECAST($C201,I$205:I$216,$C$205:$C$216)&gt;100,100,
FORECAST($C201,I$205:I$216,$C$205:$C$216))))</f>
        <v>98.254169417053603</v>
      </c>
      <c r="J201" s="72"/>
      <c r="K201" s="73"/>
      <c r="L201" s="73"/>
      <c r="M201" s="74">
        <f ca="true">IF(MAX(C205:C216)-MIN(C205:C216)&lt;5,AVERAGEIF(C205:C216,"&gt;0",M205:M216),
IF(FORECAST($C201,M$205:M$216,$C$205:$C$216)&lt;0,0,
IF(FORECAST($C201,M$205:M$216,$C$205:$C$216)&gt;100,100,
FORECAST($C201,M$205:M$216,$C$205:$C$216))))</f>
        <v>0.53197657972786772</v>
      </c>
      <c r="N201" s="71">
        <f ca="true">IF(MAX(C205:C216)-MIN(C205:C216)&lt;5,AVERAGEIF(C205:C216,"&gt;0",N205:N216),
IF(FORECAST($C201,N$205:N$216,$C$205:$C$216)&lt;0,0,
IF(FORECAST($C201,N$205:N$216,$C$205:$C$216)&gt;100,100,
FORECAST($C201,N$205:N$216,$C$205:$C$216))))</f>
        <v>98.399423419744139</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97.58890235311128</v>
      </c>
      <c r="T201" s="72"/>
      <c r="U201" s="73"/>
      <c r="V201" s="73"/>
      <c r="W201" s="74">
        <f ca="true">IF(MAX(C205:C216)-MIN(C205:C216)&lt;5,AVERAGEIF(C205:C216,"&gt;0",W205:W216),
IF(FORECAST($C201,W$205:W$216,$C$205:$C$216)&lt;0,0,
IF(FORECAST($C201,W$205:W$216,$C$205:$C$216)&gt;100,100,
FORECAST($C201,W$205:W$216,$C$205:$C$216))))</f>
        <v>0.10142440569042321</v>
      </c>
      <c r="X201" s="71">
        <f ca="true">IF(MAX(C205:C216)-MIN(C205:C216)&lt;5,AVERAGEIF(C205:C216,"&gt;0",X205:X216),
IF(FORECAST($C201,X$205:X$216,$C$205:$C$216)&lt;0,0,
IF(FORECAST($C201,X$205:X$216,$C$205:$C$216)&gt;100,100,
FORECAST($C201,X$205:X$216,$C$205:$C$216))))</f>
        <v>98.605157426231003</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08"/>
      <c r="B202" s="2009"/>
      <c r="C202" s="49">
        <f>MaxRegYear(C200,C205:C216)</f>
        <v>2013</v>
      </c>
      <c r="D202" s="75">
        <f ca="true">IF(MAX(C205:C216)-MIN(C205:C216)&lt;5,AVERAGEIF(C205:C216,"&gt;0",D205:D216),
IF(FORECAST($C202,D$205:D$216,$C$205:$C$216)&lt;0,0,
IF(FORECAST($C202,D$205:D$216,$C$205:$C$216)&gt;100,100,
FORECAST($C202,D$205:D$216,$C$205:$C$216))))</f>
        <v>95.664839723982226</v>
      </c>
      <c r="E202" s="76"/>
      <c r="F202" s="77"/>
      <c r="G202" s="77"/>
      <c r="H202" s="78">
        <f ca="true">IF(MAX(C205:C216)-MIN(C205:C216)&lt;5,AVERAGEIF(C205:C216,"&gt;0",H205:H216),
IF(FORECAST($C202,H$205:H$216,$C$205:$C$216)&lt;0,0,
IF(FORECAST($C202,H$205:H$216,$C$205:$C$216)&gt;100,100,
FORECAST($C202,H$205:H$216,$C$205:$C$216))))</f>
        <v>0.27416561320622534</v>
      </c>
      <c r="I202" s="75">
        <f ca="true">IF(MAX(C205:C216)-MIN(C205:C216)&lt;5,AVERAGEIF(C205:C216,"&gt;0",I205:I216),
IF(FORECAST($C202,I$205:I$216,$C$205:$C$216)&lt;0,0,
IF(FORECAST($C202,I$205:I$216,$C$205:$C$216)&gt;100,100,
FORECAST($C202,I$205:I$216,$C$205:$C$216))))</f>
        <v>99.462970241576969</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98.46866090477053</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0.20833121168843505</v>
      </c>
      <c r="X202" s="75">
        <f ca="true">IF(MAX(C205:C216)-MIN(C205:C216)&lt;5,AVERAGEIF(C205:C216,"&gt;0",X205:X216),
IF(FORECAST($C202,X$205:X$216,$C$205:$C$216)&lt;0,0,
IF(FORECAST($C202,X$205:X$216,$C$205:$C$216)&gt;100,100,
FORECAST($C202,X$205:X$216,$C$205:$C$216))))</f>
        <v>97.823029975869289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43" t="s">
        <v>15</v>
      </c>
      <c r="F204" s="211"/>
      <c r="G204" s="211"/>
      <c r="H204" s="85" t="s">
        <v>17</v>
      </c>
      <c r="I204" s="83" t="s">
        <v>14</v>
      </c>
      <c r="J204" s="43" t="s">
        <v>15</v>
      </c>
      <c r="K204" s="211"/>
      <c r="L204" s="211"/>
      <c r="M204" s="85" t="s">
        <v>17</v>
      </c>
      <c r="N204" s="83" t="s">
        <v>14</v>
      </c>
      <c r="O204" s="43" t="s">
        <v>15</v>
      </c>
      <c r="P204" s="211"/>
      <c r="Q204" s="211"/>
      <c r="R204" s="85" t="s">
        <v>17</v>
      </c>
      <c r="S204" s="83" t="s">
        <v>14</v>
      </c>
      <c r="T204" s="43" t="s">
        <v>15</v>
      </c>
      <c r="U204" s="211"/>
      <c r="V204" s="211"/>
      <c r="W204" s="85" t="s">
        <v>17</v>
      </c>
      <c r="X204" s="83" t="s">
        <v>14</v>
      </c>
      <c r="Y204" s="43" t="s">
        <v>15</v>
      </c>
      <c r="Z204" s="211"/>
      <c r="AA204" s="211"/>
      <c r="AB204" s="85" t="s">
        <v>17</v>
      </c>
      <c r="AD204" s="212"/>
    </row>
    <row r="205" x14ac:dyDescent="0.2">
      <c r="A205" s="87"/>
      <c r="B205" s="435" t="s">
        <v>162</v>
      </c>
      <c r="C205" s="436">
        <v>1997</v>
      </c>
      <c r="D205" s="1">
        <f t="shared" ref="D205:D216" ca="true" si="50">IF(ISERROR(INDIRECT(CONCATENATE($B205,"!H16"))),"",INDIRECT(CONCATENATE($B205,"!H16")))</f>
        <v>96.303374288446037</v>
      </c>
      <c r="E205" s="91" t="str">
        <f t="shared" ref="E205:E216" ca="true" si="51">IF(ISERROR(INDIRECT(CONCATENATE($B205,"!H23"))),"",INDIRECT(CONCATENATE($B205,"!H23")))</f>
        <v>N/A</v>
      </c>
      <c r="F205" s="89"/>
      <c r="G205" s="89"/>
      <c r="H205" s="90">
        <f t="shared" ref="H205:H216" ca="true" si="52">IF(ISERROR(INDIRECT(CONCATENATE($B205,"!H21"))),"",INDIRECT(CONCATENATE($B205,"!H21")))</f>
        <v>0</v>
      </c>
      <c r="I205" s="1">
        <f t="shared" ref="I205:I216" ca="true" si="53">IF(ISERROR(INDIRECT(CONCATENATE($B205,"!I16"))),"",INDIRECT(CONCATENATE($B205,"!I16")))</f>
        <v>98.144415027041944</v>
      </c>
      <c r="J205" s="91" t="str">
        <f t="shared" ref="J205:J216" ca="true" si="54">IF(ISERROR(INDIRECT(CONCATENATE($B205,"!I23"))),"",INDIRECT(CONCATENATE($B205,"!I23")))</f>
        <v>N/A</v>
      </c>
      <c r="K205" s="89"/>
      <c r="L205" s="89"/>
      <c r="M205" s="90">
        <f t="shared" ref="M205:M216" ca="true" si="55">IF(ISERROR(INDIRECT(CONCATENATE($B205,"!I21"))),"",INDIRECT(CONCATENATE($B205,"!I21")))</f>
        <v>0.74096737890667297</v>
      </c>
      <c r="N205" s="1">
        <f t="shared" ref="N205:N216" ca="true" si="56">IF(ISERROR(INDIRECT(CONCATENATE($B205,"!J16"))),"",INDIRECT(CONCATENATE($B205,"!J16")))</f>
        <v>99.000241944985305</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96.782955128330897</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99.328305465944496</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37" t="s">
        <v>233</v>
      </c>
      <c r="C206" s="438">
        <v>2007</v>
      </c>
      <c r="D206" s="2">
        <f t="shared" ca="true" si="50"/>
        <v>91.08241402148488</v>
      </c>
      <c r="E206" s="91" t="str">
        <f t="shared" ca="true" si="51"/>
        <v>N/A</v>
      </c>
      <c r="F206" s="89"/>
      <c r="G206" s="89"/>
      <c r="H206" s="92">
        <f t="shared" ca="true" si="52"/>
        <v>0.5627609955285634</v>
      </c>
      <c r="I206" s="2">
        <f t="shared" ca="true" si="53"/>
        <v>98.312863406261201</v>
      </c>
      <c r="J206" s="91" t="str">
        <f t="shared" ca="true" si="54"/>
        <v>N/A</v>
      </c>
      <c r="K206" s="89"/>
      <c r="L206" s="89"/>
      <c r="M206" s="92">
        <f t="shared" ca="true" si="55"/>
        <v>0</v>
      </c>
      <c r="N206" s="2">
        <f t="shared" ca="true" si="56"/>
        <v>96.277917720046773</v>
      </c>
      <c r="O206" s="91" t="str">
        <f t="shared" ca="true" si="57"/>
        <v>N/A</v>
      </c>
      <c r="P206" s="89"/>
      <c r="Q206" s="89"/>
      <c r="R206" s="92">
        <f t="shared" ca="true" si="58"/>
        <v>0</v>
      </c>
      <c r="S206" s="2">
        <f t="shared" ca="true" si="59"/>
        <v>99.572372776007953</v>
      </c>
      <c r="T206" s="91" t="str">
        <f t="shared" ca="true" si="60"/>
        <v>N/A</v>
      </c>
      <c r="U206" s="89"/>
      <c r="V206" s="89"/>
      <c r="W206" s="92">
        <f t="shared" ca="true" si="61"/>
        <v>0.42762722399205144</v>
      </c>
      <c r="X206" s="2">
        <f t="shared" ca="true" si="62"/>
        <v>96.284712062331153</v>
      </c>
      <c r="Y206" s="91" t="str">
        <f t="shared" ca="true" si="63"/>
        <v>N/A</v>
      </c>
      <c r="Z206" s="89"/>
      <c r="AA206" s="89"/>
      <c r="AB206" s="92">
        <f t="shared" ca="true" si="64"/>
        <v>0</v>
      </c>
    </row>
    <row r="207" x14ac:dyDescent="0.2">
      <c r="A207" s="87"/>
      <c r="B207" s="437" t="s">
        <v>146</v>
      </c>
      <c r="C207" s="438">
        <v>2011</v>
      </c>
      <c r="D207" s="2">
        <f t="shared" ca="true" si="50"/>
        <v>98.7</v>
      </c>
      <c r="E207" s="91">
        <f t="shared" ca="true" si="51"/>
        <v>99</v>
      </c>
      <c r="F207" s="89"/>
      <c r="G207" s="89"/>
      <c r="H207" s="92">
        <f t="shared" ca="true" si="52"/>
        <v>0</v>
      </c>
      <c r="I207" s="2">
        <f t="shared" ca="true" si="53"/>
        <v>99.7</v>
      </c>
      <c r="J207" s="91">
        <f t="shared" ca="true" si="54"/>
        <v>99.8</v>
      </c>
      <c r="K207" s="89"/>
      <c r="L207" s="89"/>
      <c r="M207" s="92">
        <f t="shared" ca="true" si="55"/>
        <v>0</v>
      </c>
      <c r="N207" s="2">
        <f t="shared" ca="true" si="56"/>
        <v>100</v>
      </c>
      <c r="O207" s="91">
        <f t="shared" ca="true" si="57"/>
        <v>99.1</v>
      </c>
      <c r="P207" s="89"/>
      <c r="Q207" s="89"/>
      <c r="R207" s="92">
        <f t="shared" ca="true" si="58"/>
        <v>0</v>
      </c>
      <c r="S207" s="2">
        <f t="shared" ca="true" si="59"/>
        <v>100</v>
      </c>
      <c r="T207" s="91">
        <f t="shared" ca="true" si="60"/>
        <v>99</v>
      </c>
      <c r="U207" s="89"/>
      <c r="V207" s="89"/>
      <c r="W207" s="92">
        <f t="shared" ca="true" si="61"/>
        <v>0</v>
      </c>
      <c r="X207" s="2">
        <f t="shared" ca="true" si="62"/>
        <v>99.3</v>
      </c>
      <c r="Y207" s="91">
        <f t="shared" ca="true" si="63"/>
        <v>100</v>
      </c>
      <c r="Z207" s="89"/>
      <c r="AA207" s="89"/>
      <c r="AB207" s="92">
        <f t="shared" ca="true" si="64"/>
        <v>0</v>
      </c>
      <c r="AD207" s="93"/>
    </row>
    <row r="208" x14ac:dyDescent="0.2">
      <c r="A208" s="87"/>
      <c r="B208" s="437"/>
      <c r="C208" s="438"/>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37"/>
      <c r="C209" s="438"/>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37"/>
      <c r="C210" s="438"/>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37"/>
      <c r="C211" s="438"/>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37"/>
      <c r="C212" s="438"/>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37"/>
      <c r="C213" s="438"/>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37"/>
      <c r="C214" s="438"/>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37"/>
      <c r="C215" s="438"/>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39"/>
      <c r="C216" s="440"/>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975" t="str">
        <f>CONCATENATE("Urban use of drinking water sources,  ",C199,"–",C200)</f>
        <v>Urban use of drinking water sources,  2000–2017</v>
      </c>
      <c r="C218" s="1976"/>
      <c r="D218" s="1976"/>
      <c r="E218" s="1976"/>
      <c r="F218" s="1976"/>
      <c r="G218" s="1976"/>
      <c r="H218" s="1976"/>
      <c r="I218" s="1976"/>
      <c r="J218" s="1976"/>
      <c r="K218" s="1976"/>
      <c r="L218" s="1976"/>
      <c r="N218" s="98"/>
      <c r="O218" s="98"/>
      <c r="P218" s="98"/>
      <c r="Q218" s="98"/>
      <c r="R218" s="98"/>
      <c r="S218" s="1999" t="s">
        <v>11</v>
      </c>
      <c r="T218" s="2000"/>
      <c r="U218" s="2000"/>
      <c r="V218" s="2000"/>
      <c r="W218" s="200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997" t="s">
        <v>7</v>
      </c>
      <c r="B297" s="1997"/>
      <c r="C297" s="1997"/>
      <c r="D297" s="1994" t="s">
        <v>0</v>
      </c>
      <c r="E297" s="1995"/>
      <c r="F297" s="1995"/>
      <c r="G297" s="1995"/>
      <c r="H297" s="1996"/>
      <c r="I297" s="1994" t="s">
        <v>1</v>
      </c>
      <c r="J297" s="1995"/>
      <c r="K297" s="1995"/>
      <c r="L297" s="1995"/>
      <c r="M297" s="1996"/>
      <c r="N297" s="1994" t="s">
        <v>2</v>
      </c>
      <c r="O297" s="1995"/>
      <c r="P297" s="1995"/>
      <c r="Q297" s="1995"/>
      <c r="R297" s="1996"/>
      <c r="S297" s="1994" t="s">
        <v>3</v>
      </c>
      <c r="T297" s="1995"/>
      <c r="U297" s="1995"/>
      <c r="V297" s="1995"/>
      <c r="W297" s="1996"/>
      <c r="X297" s="1994" t="s">
        <v>4</v>
      </c>
      <c r="Y297" s="1995"/>
      <c r="Z297" s="1995"/>
      <c r="AA297" s="1995"/>
      <c r="AB297" s="1996"/>
    </row>
    <row r="298" s="44" customFormat="true" ht="22.5" customHeight="true" x14ac:dyDescent="0.2">
      <c r="A298" s="1998"/>
      <c r="B298" s="1998"/>
      <c r="C298" s="1998"/>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02" t="s">
        <v>10</v>
      </c>
      <c r="B299" s="2003"/>
      <c r="C299" s="201">
        <v>2000</v>
      </c>
      <c r="D299" s="56">
        <f ca="true">IF((D301+H301)&gt;100,D301*100/(D301+H301),D301)</f>
        <v>83.185049516433423</v>
      </c>
      <c r="E299" s="57">
        <f ca="true">D299*AVERAGEIF(E305:E316,"&gt;0")/100</f>
        <v>78.859426941578889</v>
      </c>
      <c r="F299" s="58">
        <f ca="true">D299*(100-AVERAGEIF(E305:E316,"&gt;0"))/100</f>
        <v>4.32562257485454</v>
      </c>
      <c r="G299" s="59">
        <f ca="true">100-(E299+F299+H299)</f>
        <v>7.7678158458248845</v>
      </c>
      <c r="H299" s="60">
        <f ca="true">IF((D301+H301)&gt;100,H301*100/(D301+H301),H301)</f>
        <v>9.0471346377416921</v>
      </c>
      <c r="I299" s="56">
        <f ca="true">IF((I301+M301)&gt;100,I301*100/(I301+M301),I301)</f>
        <v>88.107685214831974</v>
      </c>
      <c r="J299" s="57">
        <f ca="true">I299*AVERAGEIF(J305:J316,"&gt;0")/100</f>
        <v>85.640670028816672</v>
      </c>
      <c r="K299" s="61">
        <f ca="true">I299*(100-AVERAGEIF(J305:J316,"&gt;0"))/100</f>
        <v>2.4670151860152929</v>
      </c>
      <c r="L299" s="62">
        <f ca="true">100-(J299+K299+M299)</f>
        <v>5.2397653718916928</v>
      </c>
      <c r="M299" s="63">
        <f ca="true">IF((I301+M301)&gt;100,M301*100/(I301+M301),M301)</f>
        <v>6.652549413276347</v>
      </c>
      <c r="N299" s="56">
        <f ca="true">IF((N301+R301)&gt;100,N301*100/(N301+R301),N301)</f>
        <v>83.711964510026519</v>
      </c>
      <c r="O299" s="57">
        <f ca="true">N299*AVERAGEIF(O305:O316,"&gt;0")/100</f>
        <v>79.610078249035212</v>
      </c>
      <c r="P299" s="61">
        <f ca="true">N299*(100-AVERAGEIF(O305:O316,"&gt;0"))/100</f>
        <v>4.1018862609913045</v>
      </c>
      <c r="Q299" s="62">
        <f ca="true">100-(O299+P299+R299)</f>
        <v>5.7355738305616342</v>
      </c>
      <c r="R299" s="63">
        <f ca="true">IF((N301+R301)&gt;100,R301*100/(N301+R301),R301)</f>
        <v>10.552461659411847</v>
      </c>
      <c r="S299" s="56">
        <f ca="true">IF((S301+W301)&gt;100,S301*100/(S301+W301),S301)</f>
        <v>88.495127310085536</v>
      </c>
      <c r="T299" s="57">
        <f ca="true">S299*AVERAGEIF(T305:T316,"&gt;0")/100</f>
        <v>87.079205273124174</v>
      </c>
      <c r="U299" s="61">
        <f ca="true">S299*(100-AVERAGEIF(T305:T316,"&gt;0"))/100</f>
        <v>1.4159220369613634</v>
      </c>
      <c r="V299" s="62">
        <f ca="true">100-(T299+U299+W299)</f>
        <v>4.0984923868861642</v>
      </c>
      <c r="W299" s="63">
        <f ca="true">IF((S301+W301)&gt;100,W301*100/(S301+W301),W301)</f>
        <v>7.4063803030282997</v>
      </c>
      <c r="X299" s="56">
        <f ca="true">IF((X301+AB301)&gt;100,X301*100/(X301+AB301),X301)</f>
        <v>93.143268506411459</v>
      </c>
      <c r="Y299" s="57">
        <f ca="true">X299*AVERAGEIF(Y305:Y316,"&gt;0")/100</f>
        <v>91.839262747321698</v>
      </c>
      <c r="Z299" s="61">
        <f ca="true">X299*(100-AVERAGEIF(Y305:Y316,"&gt;0"))/100</f>
        <v>1.3040057590897658</v>
      </c>
      <c r="AA299" s="62">
        <f ca="true">100-(Y299+Z299+AB299)</f>
        <v>1.5683192223100377</v>
      </c>
      <c r="AB299" s="63">
        <f ca="true">IF((X301+AB301)&gt;100,AB301*100/(X301+AB301),AB301)</f>
        <v>5.2884122712785029</v>
      </c>
    </row>
    <row r="300" s="64" customFormat="true" ht="15" customHeight="true" x14ac:dyDescent="0.2">
      <c r="A300" s="2004"/>
      <c r="B300" s="2005"/>
      <c r="C300" s="202">
        <v>2017</v>
      </c>
      <c r="D300" s="65">
        <f ca="true">IF((D302+H302)&gt;100,D302*100/(D302+H302),D302)</f>
        <v>87.657078247162758</v>
      </c>
      <c r="E300" s="66">
        <f ca="true">D300*AVERAGEIF(E305:E316,"&gt;0")/100</f>
        <v>83.098910178310291</v>
      </c>
      <c r="F300" s="67">
        <f ca="true">D300*(100-AVERAGEIF(E305:E316,"&gt;0"))/100</f>
        <v>4.5581680688524662</v>
      </c>
      <c r="G300" s="68">
        <f ca="true">100-(E300+F300+H300)</f>
        <v>7.6926770014115391</v>
      </c>
      <c r="H300" s="69">
        <f ca="true">IF((D302+H302)&gt;100,H302*100/(D302+H302),H302)</f>
        <v>4.6502447514257028</v>
      </c>
      <c r="I300" s="65">
        <f ca="true">IF((I302+M302)&gt;100,I302*100/(I302+M302),I302)</f>
        <v>90.657817468956523</v>
      </c>
      <c r="J300" s="66">
        <f ca="true">I300*AVERAGEIF(J305:J316,"&gt;0")/100</f>
        <v>88.119398579825742</v>
      </c>
      <c r="K300" s="67">
        <f ca="true">I300*(100-AVERAGEIF(J305:J316,"&gt;0"))/100</f>
        <v>2.5384188891307802</v>
      </c>
      <c r="L300" s="68">
        <f ca="true">100-(J300+K300+M300)</f>
        <v>4.684635596560895</v>
      </c>
      <c r="M300" s="69">
        <f ca="true">IF((I302+M302)&gt;100,M302*100/(I302+M302),M302)</f>
        <v>4.6575469344825819</v>
      </c>
      <c r="N300" s="65">
        <f ca="true">IF((N302+R302)&gt;100,N302*100/(N302+R302),N302)</f>
        <v>92.068617183815604</v>
      </c>
      <c r="O300" s="66">
        <f ca="true">N300*AVERAGEIF(O305:O316,"&gt;0")/100</f>
        <v>87.557254941808637</v>
      </c>
      <c r="P300" s="67">
        <f ca="true">N300*(100-AVERAGEIF(O305:O316,"&gt;0"))/100</f>
        <v>4.5113622420069701</v>
      </c>
      <c r="Q300" s="68">
        <f ca="true">100-(O300+P300+R300)</f>
        <v>5.4280826491756216</v>
      </c>
      <c r="R300" s="69">
        <f ca="true">IF((N302+R302)&gt;100,R302*100/(N302+R302),R302)</f>
        <v>2.5033001670087742</v>
      </c>
      <c r="S300" s="65">
        <f ca="true">IF((S302+W302)&gt;100,S302*100/(S302+W302),S302)</f>
        <v>95.250889962762358</v>
      </c>
      <c r="T300" s="66">
        <f ca="true">S300*AVERAGEIF(T305:T316,"&gt;0")/100</f>
        <v>93.726875723358177</v>
      </c>
      <c r="U300" s="67">
        <f ca="true">S300*(100-AVERAGEIF(T305:T316,"&gt;0"))/100</f>
        <v>1.5240142394041922</v>
      </c>
      <c r="V300" s="68">
        <f ca="true">100-(T300+U300+W300)</f>
        <v>2.1433494860337845</v>
      </c>
      <c r="W300" s="69">
        <f ca="true">IF((S302+W302)&gt;100,W302*100/(S302+W302),W302)</f>
        <v>2.6057605512038435</v>
      </c>
      <c r="X300" s="65">
        <f ca="true">IF((X302+AB302)&gt;100,X302*100/(X302+AB302),X302)</f>
        <v>98.236618816575856</v>
      </c>
      <c r="Y300" s="66">
        <f ca="true">X300*AVERAGEIF(Y305:Y316,"&gt;0")/100</f>
        <v>96.861306153143801</v>
      </c>
      <c r="Z300" s="67">
        <f ca="true">X300*(100-AVERAGEIF(Y305:Y316,"&gt;0"))/100</f>
        <v>1.3753126634320676</v>
      </c>
      <c r="AA300" s="68">
        <f ca="true">100-(Y300+Z300+AB300)</f>
        <v>1.6672662806406464</v>
      </c>
      <c r="AB300" s="69">
        <f ca="true">IF((X302+AB302)&gt;100,AB302*100/(X302+AB302),AB302)</f>
        <v>9.6114902783483558E-2</v>
      </c>
    </row>
    <row r="301" hidden="true" x14ac:dyDescent="0.2">
      <c r="A301" s="2006" t="s">
        <v>12</v>
      </c>
      <c r="B301" s="2007"/>
      <c r="C301" s="70">
        <f>MinRegYear(C299,C305:C316)</f>
        <v>2000</v>
      </c>
      <c r="D301" s="71">
        <f ca="true">IF(MAX(C305:C316)-MIN(C305:C316)&lt;5,AVERAGEIF(C305:C316,"&gt;0",D305:D316),
IF(FORECAST($C301,D$305:D$316,$C$305:$C$316)&lt;0,0,
IF(FORECAST($C301,D$305:D$316,$C$305:$C$316)&gt;100,100,
FORECAST($C301,D$305:D$316,$C$305:$C$316))))</f>
        <v>83.185049516433423</v>
      </c>
      <c r="E301" s="72"/>
      <c r="F301" s="73"/>
      <c r="G301" s="73"/>
      <c r="H301" s="74">
        <f ca="true">IF(MAX(C305:C316)-MIN(C305:C316)&lt;5,AVERAGEIF(C305:C316,"&gt;0",H305:H316),
IF(FORECAST($C301,H$305:H$316,$C$305:$C$316)&lt;0,0,
IF(FORECAST($C301,H$305:H$316,$C$305:$C$316)&gt;100,100,
FORECAST($C301,H$305:H$316,$C$305:$C$316))))</f>
        <v>9.0471346377416921</v>
      </c>
      <c r="I301" s="71">
        <f ca="true">IF(MAX(C305:C316)-MIN(C305:C316)&lt;5,AVERAGEIF(C305:C316,"&gt;0",I305:I316),
IF(FORECAST($C301,I$305:I$316,$C$305:$C$316)&lt;0,0,
IF(FORECAST($C301,I$305:I$316,$C$305:$C$316)&gt;100,100,
FORECAST($C301,I$305:I$316,$C$305:$C$316))))</f>
        <v>88.107685214831974</v>
      </c>
      <c r="J301" s="72"/>
      <c r="K301" s="73"/>
      <c r="L301" s="73"/>
      <c r="M301" s="74">
        <f ca="true">IF(MAX(C305:C316)-MIN(C305:C316)&lt;5,AVERAGEIF(C305:C316,"&gt;0",M305:M316),
IF(FORECAST($C301,M$305:M$316,$C$305:$C$316)&lt;0,0,
IF(FORECAST($C301,M$305:M$316,$C$305:$C$316)&gt;100,100,
FORECAST($C301,M$305:M$316,$C$305:$C$316))))</f>
        <v>6.652549413276347</v>
      </c>
      <c r="N301" s="71">
        <f ca="true">IF(MAX(C305:C316)-MIN(C305:C316)&lt;5,AVERAGEIF(C305:C316,"&gt;0",N305:N316),
IF(FORECAST($C301,N$305:N$316,$C$305:$C$316)&lt;0,0,
IF(FORECAST($C301,N$305:N$316,$C$305:$C$316)&gt;100,100,
FORECAST($C301,N$305:N$316,$C$305:$C$316))))</f>
        <v>83.711964510026519</v>
      </c>
      <c r="O301" s="72"/>
      <c r="P301" s="73"/>
      <c r="Q301" s="73"/>
      <c r="R301" s="74">
        <f ca="true">IF(MAX(C305:C316)-MIN(C305:C316)&lt;5,AVERAGEIF(C305:C316,"&gt;0",R305:R316),
IF(FORECAST($C301,R$305:R$316,$C$305:$C$316)&lt;0,0,
IF(FORECAST($C301,R$305:R$316,$C$305:$C$316)&gt;100,100,
FORECAST($C301,R$305:R$316,$C$305:$C$316))))</f>
        <v>10.552461659411847</v>
      </c>
      <c r="S301" s="71">
        <f ca="true">IF(MAX(C305:C316)-MIN(C305:C316)&lt;5,AVERAGEIF(C305:C316,"&gt;0",S305:S316),
IF(FORECAST($C301,S$305:S$316,$C$305:$C$316)&lt;0,0,
IF(FORECAST($C301,S$305:S$316,$C$305:$C$316)&gt;100,100,
FORECAST($C301,S$305:S$316,$C$305:$C$316))))</f>
        <v>88.495127310085536</v>
      </c>
      <c r="T301" s="72"/>
      <c r="U301" s="73"/>
      <c r="V301" s="73"/>
      <c r="W301" s="74">
        <f ca="true">IF(MAX(C305:C316)-MIN(C305:C316)&lt;5,AVERAGEIF(C305:C316,"&gt;0",W305:W316),
IF(FORECAST($C301,W$305:W$316,$C$305:$C$316)&lt;0,0,
IF(FORECAST($C301,W$305:W$316,$C$305:$C$316)&gt;100,100,
FORECAST($C301,W$305:W$316,$C$305:$C$316))))</f>
        <v>7.4063803030282997</v>
      </c>
      <c r="X301" s="71">
        <f ca="true">IF(MAX(C305:C316)-MIN(C305:C316)&lt;5,AVERAGEIF(C305:C316,"&gt;0",X305:X316),
IF(FORECAST($C301,X$305:X$316,$C$305:$C$316)&lt;0,0,
IF(FORECAST($C301,X$305:X$316,$C$305:$C$316)&gt;100,100,
FORECAST($C301,X$305:X$316,$C$305:$C$316))))</f>
        <v>93.143268506411459</v>
      </c>
      <c r="Y301" s="72"/>
      <c r="Z301" s="73"/>
      <c r="AA301" s="73"/>
      <c r="AB301" s="74">
        <f ca="true">IF(MAX(C305:C316)-MIN(C305:C316)&lt;5,AVERAGEIF(C305:C316,"&gt;0",AB305:AB316),
IF(FORECAST($C301,AB$305:AB$316,$C$305:$C$316)&lt;0,0,
IF(FORECAST($C301,AB$305:AB$316,$C$305:$C$316)&gt;100,100,
FORECAST($C301,AB$305:AB$316,$C$305:$C$316))))</f>
        <v>5.2884122712785029</v>
      </c>
    </row>
    <row r="302" hidden="true" x14ac:dyDescent="0.2">
      <c r="A302" s="2008"/>
      <c r="B302" s="2009"/>
      <c r="C302" s="49">
        <f>MaxRegYear(C300,C305:C316)</f>
        <v>2013</v>
      </c>
      <c r="D302" s="75">
        <f ca="true">IF(MAX(C305:C316)-MIN(C305:C316)&lt;5,AVERAGEIF(C305:C316,"&gt;0",D305:D316),
IF(FORECAST($C302,D$305:D$316,$C$305:$C$316)&lt;0,0,
IF(FORECAST($C302,D$305:D$316,$C$305:$C$316)&gt;100,100,
FORECAST($C302,D$305:D$316,$C$305:$C$316))))</f>
        <v>87.657078247162758</v>
      </c>
      <c r="E302" s="76"/>
      <c r="F302" s="77"/>
      <c r="G302" s="77"/>
      <c r="H302" s="78">
        <f ca="true">IF(MAX(C305:C316)-MIN(C305:C316)&lt;5,AVERAGEIF(C305:C316,"&gt;0",H305:H316),
IF(FORECAST($C302,H$305:H$316,$C$305:$C$316)&lt;0,0,
IF(FORECAST($C302,H$305:H$316,$C$305:$C$316)&gt;100,100,
FORECAST($C302,H$305:H$316,$C$305:$C$316))))</f>
        <v>4.6502447514257028</v>
      </c>
      <c r="I302" s="75">
        <f ca="true">IF(MAX(C305:C316)-MIN(C305:C316)&lt;5,AVERAGEIF(C305:C316,"&gt;0",I305:I316),
IF(FORECAST($C302,I$305:I$316,$C$305:$C$316)&lt;0,0,
IF(FORECAST($C302,I$305:I$316,$C$305:$C$316)&gt;100,100,
FORECAST($C302,I$305:I$316,$C$305:$C$316))))</f>
        <v>90.657817468956523</v>
      </c>
      <c r="J302" s="76"/>
      <c r="K302" s="77"/>
      <c r="L302" s="77"/>
      <c r="M302" s="78">
        <f ca="true">IF(MAX(C305:C316)-MIN(C305:C316)&lt;5,AVERAGEIF(C305:C316,"&gt;0",M305:M316),
IF(FORECAST($C302,M$305:M$316,$C$305:$C$316)&lt;0,0,
IF(FORECAST($C302,M$305:M$316,$C$305:$C$316)&gt;100,100,
FORECAST($C302,M$305:M$316,$C$305:$C$316))))</f>
        <v>4.6575469344825819</v>
      </c>
      <c r="N302" s="75">
        <f ca="true">IF(MAX(C305:C316)-MIN(C305:C316)&lt;5,AVERAGEIF(C305:C316,"&gt;0",N305:N316),
IF(FORECAST($C302,N$305:N$316,$C$305:$C$316)&lt;0,0,
IF(FORECAST($C302,N$305:N$316,$C$305:$C$316)&gt;100,100,
FORECAST($C302,N$305:N$316,$C$305:$C$316))))</f>
        <v>92.068617183815604</v>
      </c>
      <c r="O302" s="76"/>
      <c r="P302" s="77"/>
      <c r="Q302" s="77"/>
      <c r="R302" s="78">
        <f ca="true">IF(MAX(C305:C316)-MIN(C305:C316)&lt;5,AVERAGEIF(C305:C316,"&gt;0",R305:R316),
IF(FORECAST($C302,R$305:R$316,$C$305:$C$316)&lt;0,0,
IF(FORECAST($C302,R$305:R$316,$C$305:$C$316)&gt;100,100,
FORECAST($C302,R$305:R$316,$C$305:$C$316))))</f>
        <v>2.5033001670087742</v>
      </c>
      <c r="S302" s="75">
        <f ca="true">IF(MAX(C305:C316)-MIN(C305:C316)&lt;5,AVERAGEIF(C305:C316,"&gt;0",S305:S316),
IF(FORECAST($C302,S$305:S$316,$C$305:$C$316)&lt;0,0,
IF(FORECAST($C302,S$305:S$316,$C$305:$C$316)&gt;100,100,
FORECAST($C302,S$305:S$316,$C$305:$C$316))))</f>
        <v>95.250889962762358</v>
      </c>
      <c r="T302" s="76"/>
      <c r="U302" s="77"/>
      <c r="V302" s="77"/>
      <c r="W302" s="78">
        <f ca="true">IF(MAX(C305:C316)-MIN(C305:C316)&lt;5,AVERAGEIF(C305:C316,"&gt;0",W305:W316),
IF(FORECAST($C302,W$305:W$316,$C$305:$C$316)&lt;0,0,
IF(FORECAST($C302,W$305:W$316,$C$305:$C$316)&gt;100,100,
FORECAST($C302,W$305:W$316,$C$305:$C$316))))</f>
        <v>2.6057605512038435</v>
      </c>
      <c r="X302" s="75">
        <f ca="true">IF(MAX(C305:C316)-MIN(C305:C316)&lt;5,AVERAGEIF(C305:C316,"&gt;0",X305:X316),
IF(FORECAST($C302,X$305:X$316,$C$305:$C$316)&lt;0,0,
IF(FORECAST($C302,X$305:X$316,$C$305:$C$316)&gt;100,100,
FORECAST($C302,X$305:X$316,$C$305:$C$316))))</f>
        <v>98.236618816575856</v>
      </c>
      <c r="Y302" s="76"/>
      <c r="Z302" s="77"/>
      <c r="AA302" s="77"/>
      <c r="AB302" s="78">
        <f ca="true">IF(MAX(C305:C316)-MIN(C305:C316)&lt;5,AVERAGEIF(C305:C316,"&gt;0",AB305:AB316),
IF(FORECAST($C302,AB$305:AB$316,$C$305:$C$316)&lt;0,0,
IF(FORECAST($C302,AB$305:AB$316,$C$305:$C$316)&gt;100,100,
FORECAST($C302,AB$305:AB$316,$C$305:$C$316))))</f>
        <v>9.6114902783483558E-2</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43" t="s">
        <v>15</v>
      </c>
      <c r="F304" s="211"/>
      <c r="G304" s="211"/>
      <c r="H304" s="85" t="s">
        <v>17</v>
      </c>
      <c r="I304" s="83" t="s">
        <v>14</v>
      </c>
      <c r="J304" s="43" t="s">
        <v>15</v>
      </c>
      <c r="K304" s="211"/>
      <c r="L304" s="211"/>
      <c r="M304" s="85" t="s">
        <v>17</v>
      </c>
      <c r="N304" s="83" t="s">
        <v>14</v>
      </c>
      <c r="O304" s="43" t="s">
        <v>15</v>
      </c>
      <c r="P304" s="211"/>
      <c r="Q304" s="211"/>
      <c r="R304" s="85" t="s">
        <v>17</v>
      </c>
      <c r="S304" s="83" t="s">
        <v>14</v>
      </c>
      <c r="T304" s="43" t="s">
        <v>15</v>
      </c>
      <c r="U304" s="211"/>
      <c r="V304" s="211"/>
      <c r="W304" s="85" t="s">
        <v>17</v>
      </c>
      <c r="X304" s="83" t="s">
        <v>14</v>
      </c>
      <c r="Y304" s="43" t="s">
        <v>15</v>
      </c>
      <c r="Z304" s="211"/>
      <c r="AA304" s="211"/>
      <c r="AB304" s="85" t="s">
        <v>17</v>
      </c>
      <c r="AD304" s="212"/>
    </row>
    <row r="305" x14ac:dyDescent="0.2">
      <c r="A305" s="87"/>
      <c r="B305" s="435" t="s">
        <v>162</v>
      </c>
      <c r="C305" s="436">
        <v>1997</v>
      </c>
      <c r="D305" s="1">
        <f t="shared" ref="D305:D316" ca="true" si="65">IF(ISERROR(INDIRECT(CONCATENATE($B305,"!M16"))),"",INDIRECT(CONCATENATE($B305,"!M16")))</f>
        <v>82.205413355444819</v>
      </c>
      <c r="E305" s="91" t="str">
        <f t="shared" ref="E305:E316" ca="true" si="66">IF(ISERROR(INDIRECT(CONCATENATE($B305,"!M23"))),"",INDIRECT(CONCATENATE($B305,"!M23")))</f>
        <v>N/A</v>
      </c>
      <c r="F305" s="89"/>
      <c r="G305" s="89"/>
      <c r="H305" s="90">
        <f t="shared" ref="H305:H316" ca="true" si="67">IF(ISERROR(INDIRECT(CONCATENATE($B305,"!M21"))),"",INDIRECT(CONCATENATE($B305,"!M21")))</f>
        <v>9.651125794855627</v>
      </c>
      <c r="I305" s="1">
        <f t="shared" ref="I305:I316" ca="true" si="68">IF(ISERROR(INDIRECT(CONCATENATE($B305,"!N16"))),"",INDIRECT(CONCATENATE($B305,"!N16")))</f>
        <v>89.412997384243667</v>
      </c>
      <c r="J305" s="88" t="str">
        <f t="shared" ref="J305:J316" ca="true" si="69">IF(ISERROR(INDIRECT(CONCATENATE($B305,"!N23"))),"",INDIRECT(CONCATENATE($B305,"!N23")))</f>
        <v>N/A</v>
      </c>
      <c r="K305" s="89"/>
      <c r="L305" s="89"/>
      <c r="M305" s="90">
        <f t="shared" ref="M305:M316" ca="true" si="70">IF(ISERROR(INDIRECT(CONCATENATE($B305,"!N21"))),"",INDIRECT(CONCATENATE($B305,"!N21")))</f>
        <v>5.6871464435868688</v>
      </c>
      <c r="N305" s="1">
        <f t="shared" ref="N305:N316" ca="true" si="71">IF(ISERROR(INDIRECT(CONCATENATE($B305,"!O16"))),"",INDIRECT(CONCATENATE($B305,"!O16")))</f>
        <v>82.830314876320756</v>
      </c>
      <c r="O305" s="88" t="str">
        <f t="shared" ref="O305:O316" ca="true" si="72">IF(ISERROR(INDIRECT(CONCATENATE($B305,"!O23"))),"",INDIRECT(CONCATENATE($B305,"!O23")))</f>
        <v>N/A</v>
      </c>
      <c r="P305" s="89"/>
      <c r="Q305" s="89"/>
      <c r="R305" s="90">
        <f t="shared" ref="R305:R316" ca="true" si="73">IF(ISERROR(INDIRECT(CONCATENATE($B305,"!O21"))),"",INDIRECT(CONCATENATE($B305,"!O21")))</f>
        <v>11.233307383630372</v>
      </c>
      <c r="S305" s="1">
        <f t="shared" ref="S305:S316" ca="true" si="74">IF(ISERROR(INDIRECT(CONCATENATE($B305,"!P16"))),"",INDIRECT(CONCATENATE($B305,"!P16")))</f>
        <v>88.051488414527654</v>
      </c>
      <c r="T305" s="88" t="str">
        <f t="shared" ref="T305:T316" ca="true" si="75">IF(ISERROR(INDIRECT(CONCATENATE($B305,"!P23"))),"",INDIRECT(CONCATENATE($B305,"!P23")))</f>
        <v>N/A</v>
      </c>
      <c r="U305" s="89"/>
      <c r="V305" s="89"/>
      <c r="W305" s="90">
        <f t="shared" ref="W305:W316" ca="true" si="76">IF(ISERROR(INDIRECT(CONCATENATE($B305,"!P21"))),"",INDIRECT(CONCATENATE($B305,"!P21")))</f>
        <v>7.4164886559325058</v>
      </c>
      <c r="X305" s="1">
        <f t="shared" ref="X305:X316" ca="true" si="77">IF(ISERROR(INDIRECT(CONCATENATE($B305,"!Q16"))),"",INDIRECT(CONCATENATE($B305,"!Q16")))</f>
        <v>92.426669388830177</v>
      </c>
      <c r="Y305" s="88" t="str">
        <f t="shared" ref="Y305:Y316" ca="true" si="78">IF(ISERROR(INDIRECT(CONCATENATE($B305,"!Q23"))),"",INDIRECT(CONCATENATE($B305,"!Q23")))</f>
        <v>N/A</v>
      </c>
      <c r="Z305" s="89"/>
      <c r="AA305" s="89"/>
      <c r="AB305" s="90">
        <f t="shared" ref="AB305:AB316" ca="true" si="79">IF(ISERROR(INDIRECT(CONCATENATE($B305,"!Q221"))),"",INDIRECT(CONCATENATE($B305,"!Q21")))</f>
        <v>6.2086627879104332</v>
      </c>
    </row>
    <row r="306" x14ac:dyDescent="0.2">
      <c r="A306" s="87"/>
      <c r="B306" s="437" t="s">
        <v>233</v>
      </c>
      <c r="C306" s="438">
        <v>2007</v>
      </c>
      <c r="D306" s="2">
        <f t="shared" ca="true" si="65"/>
        <v>85.409768344696971</v>
      </c>
      <c r="E306" s="91" t="str">
        <f t="shared" ca="true" si="66"/>
        <v>N/A</v>
      </c>
      <c r="F306" s="89"/>
      <c r="G306" s="89"/>
      <c r="H306" s="92">
        <f t="shared" ca="true" si="67"/>
        <v>8.1169436341588685</v>
      </c>
      <c r="I306" s="2">
        <f t="shared" ca="true" si="68"/>
        <v>82.852518553472876</v>
      </c>
      <c r="J306" s="91" t="str">
        <f t="shared" ca="true" si="69"/>
        <v>N/A</v>
      </c>
      <c r="K306" s="89"/>
      <c r="L306" s="89"/>
      <c r="M306" s="92">
        <f t="shared" ca="true" si="70"/>
        <v>10.568575859172457</v>
      </c>
      <c r="N306" s="2">
        <f t="shared" ca="true" si="71"/>
        <v>84.547870200438652</v>
      </c>
      <c r="O306" s="91" t="str">
        <f t="shared" ca="true" si="72"/>
        <v>N/A</v>
      </c>
      <c r="P306" s="89"/>
      <c r="Q306" s="89"/>
      <c r="R306" s="92">
        <f t="shared" ca="true" si="73"/>
        <v>10.336583564909226</v>
      </c>
      <c r="S306" s="2">
        <f t="shared" ca="true" si="74"/>
        <v>88.229004268817675</v>
      </c>
      <c r="T306" s="91" t="str">
        <f t="shared" ca="true" si="75"/>
        <v>N/A</v>
      </c>
      <c r="U306" s="89"/>
      <c r="V306" s="89"/>
      <c r="W306" s="92">
        <f t="shared" ca="true" si="76"/>
        <v>8.6634756164318958</v>
      </c>
      <c r="X306" s="2">
        <f t="shared" ca="true" si="77"/>
        <v>94.280078795978355</v>
      </c>
      <c r="Y306" s="91" t="str">
        <f t="shared" ca="true" si="78"/>
        <v>N/A</v>
      </c>
      <c r="Z306" s="89"/>
      <c r="AA306" s="89"/>
      <c r="AB306" s="92">
        <f t="shared" ca="true" si="79"/>
        <v>3.4654616776616085</v>
      </c>
    </row>
    <row r="307" x14ac:dyDescent="0.2">
      <c r="A307" s="87"/>
      <c r="B307" s="437" t="s">
        <v>146</v>
      </c>
      <c r="C307" s="438">
        <v>2011</v>
      </c>
      <c r="D307" s="2">
        <f t="shared" ca="true" si="65"/>
        <v>87.1</v>
      </c>
      <c r="E307" s="91">
        <f t="shared" ca="true" si="66"/>
        <v>94.8</v>
      </c>
      <c r="F307" s="89"/>
      <c r="G307" s="89"/>
      <c r="H307" s="92">
        <f t="shared" ca="true" si="67"/>
        <v>4.3</v>
      </c>
      <c r="I307" s="2">
        <f t="shared" ca="true" si="68"/>
        <v>95</v>
      </c>
      <c r="J307" s="91">
        <f t="shared" ca="true" si="69"/>
        <v>97.2</v>
      </c>
      <c r="K307" s="89"/>
      <c r="L307" s="89"/>
      <c r="M307" s="92">
        <f t="shared" ca="true" si="70"/>
        <v>1.4</v>
      </c>
      <c r="N307" s="2">
        <f t="shared" ca="true" si="71"/>
        <v>93.4</v>
      </c>
      <c r="O307" s="91">
        <f t="shared" ca="true" si="72"/>
        <v>95.1</v>
      </c>
      <c r="P307" s="89"/>
      <c r="Q307" s="89"/>
      <c r="R307" s="92">
        <f t="shared" ca="true" si="73"/>
        <v>0.8</v>
      </c>
      <c r="S307" s="2">
        <f t="shared" ca="true" si="74"/>
        <v>97</v>
      </c>
      <c r="T307" s="91">
        <f t="shared" ca="true" si="75"/>
        <v>98.4</v>
      </c>
      <c r="U307" s="89"/>
      <c r="V307" s="89"/>
      <c r="W307" s="92">
        <f t="shared" ca="true" si="76"/>
        <v>0.6</v>
      </c>
      <c r="X307" s="2">
        <f t="shared" ca="true" si="77"/>
        <v>98.6</v>
      </c>
      <c r="Y307" s="91">
        <f t="shared" ca="true" si="78"/>
        <v>98.6</v>
      </c>
      <c r="Z307" s="89"/>
      <c r="AA307" s="89"/>
      <c r="AB307" s="92">
        <f t="shared" ca="true" si="79"/>
        <v>0.2</v>
      </c>
      <c r="AD307" s="93"/>
    </row>
    <row r="308" x14ac:dyDescent="0.2">
      <c r="A308" s="87"/>
      <c r="B308" s="437"/>
      <c r="C308" s="438"/>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37"/>
      <c r="C309" s="438"/>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37"/>
      <c r="C310" s="438"/>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37"/>
      <c r="C311" s="438"/>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37"/>
      <c r="C312" s="438"/>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37"/>
      <c r="C313" s="438"/>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37"/>
      <c r="C314" s="438"/>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37"/>
      <c r="C315" s="438"/>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39"/>
      <c r="C316" s="440"/>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975" t="str">
        <f>CONCATENATE("Rural use of drinking water sources, ",C299,"–",C300)</f>
        <v>Rural use of drinking water sources, 2000–2017</v>
      </c>
      <c r="C318" s="1976"/>
      <c r="D318" s="1976"/>
      <c r="E318" s="1976"/>
      <c r="F318" s="1976"/>
      <c r="G318" s="1976"/>
      <c r="H318" s="1976"/>
      <c r="I318" s="1976"/>
      <c r="J318" s="1976"/>
      <c r="K318" s="1976"/>
      <c r="L318" s="1977"/>
      <c r="N318" s="98"/>
      <c r="O318" s="98"/>
      <c r="P318" s="98"/>
      <c r="Q318" s="98"/>
      <c r="R318" s="98"/>
      <c r="S318" s="1999" t="s">
        <v>11</v>
      </c>
      <c r="T318" s="2000"/>
      <c r="U318" s="2000"/>
      <c r="V318" s="2000"/>
      <c r="W318" s="200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14" t="s">
        <v>124</v>
      </c>
      <c r="C4" s="2015"/>
      <c r="D4" s="2015"/>
      <c r="E4" s="2015"/>
      <c r="F4" s="2015"/>
      <c r="G4" s="2015"/>
      <c r="H4" s="2015"/>
      <c r="I4" s="2015"/>
      <c r="J4" s="2015"/>
      <c r="K4" s="2015"/>
      <c r="L4" s="2015"/>
      <c r="M4" s="2015"/>
      <c r="N4" s="2015"/>
      <c r="O4" s="2015"/>
      <c r="P4" s="2015"/>
      <c r="Q4" s="2015"/>
      <c r="R4" s="2015"/>
      <c r="S4" s="2015"/>
      <c r="T4" s="2015"/>
      <c r="U4" s="2015"/>
      <c r="V4" s="2015"/>
      <c r="W4" s="2015"/>
      <c r="X4" s="2015"/>
      <c r="Y4" s="2015"/>
    </row>
    <row r="5" ht="28.5" customHeight="true" x14ac:dyDescent="0.2">
      <c r="B5" s="1978" t="str">
        <f ca="true">IF(ISERROR(INDIRECT(CONCATENATE($B105,"!A2"))),"",INDIRECT(CONCATENATE($B105,"!A2")))</f>
        <v>Jamaica</v>
      </c>
      <c r="C5" s="2012"/>
      <c r="D5" s="2012"/>
      <c r="E5" s="2012"/>
      <c r="F5" s="2012"/>
      <c r="G5" s="2012"/>
      <c r="H5" s="2012"/>
      <c r="I5" s="2012"/>
      <c r="J5" s="2012"/>
      <c r="K5" s="2013"/>
      <c r="L5" s="2013"/>
      <c r="M5" s="2013"/>
      <c r="N5" s="2013"/>
      <c r="O5" s="2013"/>
      <c r="P5" s="2013"/>
      <c r="Q5" s="2013"/>
      <c r="R5" s="2013"/>
      <c r="S5" s="2013"/>
      <c r="T5" s="2013"/>
      <c r="U5" s="2013"/>
      <c r="V5" s="2013"/>
      <c r="W5" s="2013"/>
      <c r="X5" s="2013"/>
      <c r="Y5" s="2013"/>
    </row>
    <row r="6" x14ac:dyDescent="0.2">
      <c r="F6" s="36"/>
      <c r="G6" s="36"/>
      <c r="J6" s="37"/>
      <c r="K6" s="37"/>
      <c r="L6" s="37"/>
      <c r="M6" s="37"/>
      <c r="N6" s="37"/>
      <c r="O6" s="37"/>
      <c r="P6" s="37"/>
    </row>
    <row r="7" s="38" customFormat="true" ht="18" x14ac:dyDescent="0.25">
      <c r="B7" s="1975" t="str">
        <f>B118</f>
        <v>National use of sanitation facilities, 2000–2017</v>
      </c>
      <c r="C7" s="2016"/>
      <c r="D7" s="2016"/>
      <c r="E7" s="2016"/>
      <c r="F7" s="2016"/>
      <c r="G7" s="2016"/>
      <c r="H7" s="2016"/>
      <c r="I7" s="2016"/>
      <c r="J7" s="1975" t="str">
        <f>B218</f>
        <v>Urban use of sanitation facilities, 2000–2017</v>
      </c>
      <c r="K7" s="2016"/>
      <c r="L7" s="2016"/>
      <c r="M7" s="2016"/>
      <c r="N7" s="2016"/>
      <c r="O7" s="2016"/>
      <c r="P7" s="2016"/>
      <c r="Q7" s="2016"/>
      <c r="R7" s="1975" t="str">
        <f>B318</f>
        <v>Rural use of sanitation facilities, 2000–2017</v>
      </c>
      <c r="S7" s="2016"/>
      <c r="T7" s="2016"/>
      <c r="U7" s="2016"/>
      <c r="V7" s="2016"/>
      <c r="W7" s="2016"/>
      <c r="X7" s="2016"/>
      <c r="Y7" s="201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88" t="str">
        <f ca="true">IF(ISERROR(INDIRECT(CONCATENATE($B105,"!A2"))),"",INDIRECT(CONCATENATE($B105,"!A2")))</f>
        <v>Jamaica</v>
      </c>
      <c r="C31" s="1989"/>
      <c r="D31" s="1989"/>
      <c r="E31" s="1990"/>
      <c r="F31" s="1980" t="s">
        <v>0</v>
      </c>
      <c r="G31" s="1980"/>
      <c r="H31" s="1980"/>
      <c r="I31" s="1981"/>
      <c r="J31" s="1979" t="s">
        <v>1</v>
      </c>
      <c r="K31" s="1980"/>
      <c r="L31" s="1980"/>
      <c r="M31" s="1981"/>
      <c r="N31" s="1979" t="s">
        <v>2</v>
      </c>
      <c r="O31" s="1980"/>
      <c r="P31" s="1980"/>
      <c r="Q31" s="1981"/>
      <c r="R31" s="1979" t="s">
        <v>3</v>
      </c>
      <c r="S31" s="1980"/>
      <c r="T31" s="1980"/>
      <c r="U31" s="1981"/>
      <c r="V31" s="1979" t="s">
        <v>4</v>
      </c>
      <c r="W31" s="1980"/>
      <c r="X31" s="1980"/>
      <c r="Y31" s="1981"/>
    </row>
    <row r="32" s="44" customFormat="true" ht="22.5" customHeight="true" x14ac:dyDescent="0.2">
      <c r="B32" s="1991"/>
      <c r="C32" s="1992"/>
      <c r="D32" s="1992"/>
      <c r="E32" s="1993"/>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982" t="s">
        <v>5</v>
      </c>
      <c r="C33" s="1983"/>
      <c r="D33" s="1986" t="s">
        <v>25</v>
      </c>
      <c r="E33" s="33">
        <f>C99</f>
        <v>2000</v>
      </c>
      <c r="F33" s="103">
        <f ca="true">E99</f>
        <v>74.311544528022736</v>
      </c>
      <c r="G33" s="46">
        <f t="shared" ref="G33:I34" ca="true" si="0">F99</f>
        <v>20.953938019679061</v>
      </c>
      <c r="H33" s="47">
        <f t="shared" ca="true" si="0"/>
        <v>1.2267902653404121</v>
      </c>
      <c r="I33" s="48">
        <f t="shared" ca="true" si="0"/>
        <v>3.5077271869577942</v>
      </c>
      <c r="J33" s="103">
        <f ca="true">J99</f>
        <v>79.772069266122358</v>
      </c>
      <c r="K33" s="46">
        <f t="shared" ref="K33:M34" ca="true" si="1">K99</f>
        <v>15.179388690248835</v>
      </c>
      <c r="L33" s="47">
        <f t="shared" ca="true" si="1"/>
        <v>1.2791233636955894</v>
      </c>
      <c r="M33" s="48">
        <f t="shared" ca="true" si="1"/>
        <v>3.7694186799332101</v>
      </c>
      <c r="N33" s="103">
        <f ca="true">O99</f>
        <v>83.183332282448305</v>
      </c>
      <c r="O33" s="46">
        <f t="shared" ref="O33:Q34" ca="true" si="2">P99</f>
        <v>15.306138192037745</v>
      </c>
      <c r="P33" s="47">
        <f t="shared" ca="true" si="2"/>
        <v>0.94304957979410631</v>
      </c>
      <c r="Q33" s="48">
        <f t="shared" ca="true" si="2"/>
        <v>0.56747994571983895</v>
      </c>
      <c r="R33" s="103">
        <f ca="true">T99</f>
        <v>94.048331459528981</v>
      </c>
      <c r="S33" s="46">
        <f t="shared" ref="S33:U34" ca="true" si="3">U99</f>
        <v>5.0895048275587236</v>
      </c>
      <c r="T33" s="47">
        <f t="shared" ca="true" si="3"/>
        <v>0.41739614644149015</v>
      </c>
      <c r="U33" s="48">
        <f t="shared" ca="true" si="3"/>
        <v>0.44476756647080151</v>
      </c>
      <c r="V33" s="103">
        <f ca="true">Y99</f>
        <v>99.16338142136145</v>
      </c>
      <c r="W33" s="46">
        <f t="shared" ref="W33:Y34" ca="true" si="4">Z99</f>
        <v>0.82315100847985168</v>
      </c>
      <c r="X33" s="47">
        <f t="shared" ca="true" si="4"/>
        <v>1.3467570158695708E-2</v>
      </c>
      <c r="Y33" s="48">
        <f t="shared" ca="true" si="4"/>
        <v>0</v>
      </c>
    </row>
    <row r="34" x14ac:dyDescent="0.2">
      <c r="B34" s="1984"/>
      <c r="C34" s="1985"/>
      <c r="D34" s="1987"/>
      <c r="E34" s="34">
        <f>C100</f>
        <v>2017</v>
      </c>
      <c r="F34" s="104">
        <f ca="true">E100</f>
        <v>74.2564258318382</v>
      </c>
      <c r="G34" s="51">
        <f t="shared" ca="true" si="0"/>
        <v>20.938395969639437</v>
      </c>
      <c r="H34" s="52">
        <f t="shared" ca="true" si="0"/>
        <v>2.1424517160491519</v>
      </c>
      <c r="I34" s="53">
        <f t="shared" ca="true" si="0"/>
        <v>2.6627264824732038</v>
      </c>
      <c r="J34" s="104">
        <f ca="true">J100</f>
        <v>83.244691178366381</v>
      </c>
      <c r="K34" s="51">
        <f t="shared" ca="true" si="1"/>
        <v>15.84017483087629</v>
      </c>
      <c r="L34" s="52">
        <f t="shared" ca="true" si="1"/>
        <v>0.91513399075732593</v>
      </c>
      <c r="M34" s="53">
        <f t="shared" ca="true" si="1"/>
        <v>0</v>
      </c>
      <c r="N34" s="104">
        <f ca="true">O100</f>
        <v>84.142008963907287</v>
      </c>
      <c r="O34" s="51">
        <f t="shared" ca="true" si="2"/>
        <v>15.482539369596623</v>
      </c>
      <c r="P34" s="52">
        <f t="shared" ca="true" si="2"/>
        <v>0.25280205681178813</v>
      </c>
      <c r="Q34" s="53">
        <f t="shared" ca="true" si="2"/>
        <v>0.12264960968430216</v>
      </c>
      <c r="R34" s="104">
        <f ca="true">T100</f>
        <v>94.814861755300157</v>
      </c>
      <c r="S34" s="51">
        <f t="shared" ca="true" si="3"/>
        <v>5.1309862614156989</v>
      </c>
      <c r="T34" s="52">
        <f t="shared" ca="true" si="3"/>
        <v>5.4151983284143057E-2</v>
      </c>
      <c r="U34" s="53">
        <f t="shared" ca="true" si="3"/>
        <v>0</v>
      </c>
      <c r="V34" s="104">
        <f ca="true">Y100</f>
        <v>98.94013377506127</v>
      </c>
      <c r="W34" s="51">
        <f t="shared" ca="true" si="4"/>
        <v>0.82129783927002142</v>
      </c>
      <c r="X34" s="52">
        <f t="shared" ca="true" si="4"/>
        <v>0.23856838566871374</v>
      </c>
      <c r="Y34" s="53">
        <f t="shared" ca="true" si="4"/>
        <v>0</v>
      </c>
    </row>
    <row r="35" x14ac:dyDescent="0.2">
      <c r="F35" s="36"/>
      <c r="H35" s="39"/>
    </row>
    <row r="36" x14ac:dyDescent="0.2">
      <c r="B36" s="1982" t="s">
        <v>6</v>
      </c>
      <c r="C36" s="1983"/>
      <c r="D36" s="1986" t="s">
        <v>25</v>
      </c>
      <c r="E36" s="33">
        <f>C199</f>
        <v>2000</v>
      </c>
      <c r="F36" s="103">
        <f ca="true">E199</f>
        <v>65.398331298050181</v>
      </c>
      <c r="G36" s="46">
        <f t="shared" ref="G36:I37" ca="true" si="5">F199</f>
        <v>30.248444709884012</v>
      </c>
      <c r="H36" s="47">
        <f t="shared" ca="true" si="5"/>
        <v>1.3324160489715382</v>
      </c>
      <c r="I36" s="48">
        <f t="shared" ca="true" si="5"/>
        <v>3.0208079430942654</v>
      </c>
      <c r="J36" s="103">
        <f ca="true">J199</f>
        <v>80.747915951247975</v>
      </c>
      <c r="K36" s="46">
        <f t="shared" ref="K36:M37" ca="true" si="6">K199</f>
        <v>15.670208965662875</v>
      </c>
      <c r="L36" s="47">
        <f t="shared" ca="true" si="6"/>
        <v>1.2107006787987444</v>
      </c>
      <c r="M36" s="48">
        <f t="shared" ca="true" si="6"/>
        <v>2.3711744042904002</v>
      </c>
      <c r="N36" s="103">
        <f ca="true">O199</f>
        <v>91.658327120584829</v>
      </c>
      <c r="O36" s="46">
        <f t="shared" ref="O36:Q37" ca="true" si="7">P199</f>
        <v>7.2303853332723929</v>
      </c>
      <c r="P36" s="47">
        <f t="shared" ca="true" si="7"/>
        <v>0.33707467834825877</v>
      </c>
      <c r="Q36" s="48">
        <f t="shared" ca="true" si="7"/>
        <v>0.77421286779451748</v>
      </c>
      <c r="R36" s="103">
        <f ca="true">T199</f>
        <v>98.122375474530855</v>
      </c>
      <c r="S36" s="46">
        <f t="shared" ref="S36:U37" ca="true" si="8">U199</f>
        <v>0.72233601194341157</v>
      </c>
      <c r="T36" s="47">
        <f t="shared" ca="true" si="8"/>
        <v>0.58614864557249291</v>
      </c>
      <c r="U36" s="48">
        <f t="shared" ca="true" si="8"/>
        <v>0.56913986795323979</v>
      </c>
      <c r="V36" s="103">
        <f ca="true">Y199</f>
        <v>99.772656178099169</v>
      </c>
      <c r="W36" s="46">
        <f t="shared" ref="W36:Y37" ca="true" si="9">Z199</f>
        <v>0.22734382190083124</v>
      </c>
      <c r="X36" s="47">
        <f t="shared" ca="true" si="9"/>
        <v>0</v>
      </c>
      <c r="Y36" s="48">
        <f t="shared" ca="true" si="9"/>
        <v>0</v>
      </c>
    </row>
    <row r="37" x14ac:dyDescent="0.2">
      <c r="B37" s="1984"/>
      <c r="C37" s="1985"/>
      <c r="D37" s="1987"/>
      <c r="E37" s="34">
        <f>C200</f>
        <v>2017</v>
      </c>
      <c r="F37" s="104">
        <f ca="true">E200</f>
        <v>64.280550023670955</v>
      </c>
      <c r="G37" s="51">
        <f t="shared" ca="true" si="5"/>
        <v>29.731441532513763</v>
      </c>
      <c r="H37" s="52">
        <f t="shared" ca="true" si="5"/>
        <v>3.0383251614822342</v>
      </c>
      <c r="I37" s="53">
        <f t="shared" ca="true" si="5"/>
        <v>2.9496832823330585</v>
      </c>
      <c r="J37" s="104">
        <f ca="true">J200</f>
        <v>82.123439465580816</v>
      </c>
      <c r="K37" s="51">
        <f t="shared" ca="true" si="6"/>
        <v>15.937147630925672</v>
      </c>
      <c r="L37" s="52">
        <f t="shared" ca="true" si="6"/>
        <v>1.939412903493519</v>
      </c>
      <c r="M37" s="53">
        <f t="shared" ca="true" si="6"/>
        <v>0</v>
      </c>
      <c r="N37" s="104">
        <f ca="true">O200</f>
        <v>92.668113072907943</v>
      </c>
      <c r="O37" s="51">
        <f t="shared" ca="true" si="7"/>
        <v>7.3100413969251399</v>
      </c>
      <c r="P37" s="52">
        <f t="shared" ca="true" si="7"/>
        <v>2.1845530166913818E-2</v>
      </c>
      <c r="Q37" s="53">
        <f t="shared" ca="true" si="7"/>
        <v>0</v>
      </c>
      <c r="R37" s="104">
        <f ca="true">T200</f>
        <v>99.269221386677557</v>
      </c>
      <c r="S37" s="51">
        <f t="shared" ca="true" si="8"/>
        <v>0.73077861332242833</v>
      </c>
      <c r="T37" s="52">
        <f t="shared" ca="true" si="8"/>
        <v>0</v>
      </c>
      <c r="U37" s="53">
        <f t="shared" ca="true" si="8"/>
        <v>0</v>
      </c>
      <c r="V37" s="104">
        <f ca="true">Y200</f>
        <v>99.772656178099169</v>
      </c>
      <c r="W37" s="51">
        <f t="shared" ca="true" si="9"/>
        <v>0.22734382190083124</v>
      </c>
      <c r="X37" s="52">
        <f t="shared" ca="true" si="9"/>
        <v>0</v>
      </c>
      <c r="Y37" s="53">
        <f t="shared" ca="true" si="9"/>
        <v>0</v>
      </c>
    </row>
    <row r="38" x14ac:dyDescent="0.2">
      <c r="F38" s="36"/>
      <c r="G38" s="36"/>
      <c r="H38" s="39"/>
      <c r="I38" s="39"/>
    </row>
    <row r="39" x14ac:dyDescent="0.2">
      <c r="B39" s="1982" t="s">
        <v>7</v>
      </c>
      <c r="C39" s="1983"/>
      <c r="D39" s="1986" t="s">
        <v>25</v>
      </c>
      <c r="E39" s="33">
        <f>C299</f>
        <v>2000</v>
      </c>
      <c r="F39" s="103">
        <f ca="true">E299</f>
        <v>70.672537605490973</v>
      </c>
      <c r="G39" s="46">
        <f t="shared" ref="G39:I40" ca="true" si="10">F299</f>
        <v>20.218266951856581</v>
      </c>
      <c r="H39" s="47">
        <f t="shared" ca="true" si="10"/>
        <v>1.6947224205489562</v>
      </c>
      <c r="I39" s="48">
        <f t="shared" ca="true" si="10"/>
        <v>7.4144730221034933</v>
      </c>
      <c r="J39" s="103">
        <f ca="true">J299</f>
        <v>79.061910026234685</v>
      </c>
      <c r="K39" s="46">
        <f t="shared" ref="K39:M40" ca="true" si="11">K299</f>
        <v>18.22846271119386</v>
      </c>
      <c r="L39" s="47">
        <f t="shared" ca="true" si="11"/>
        <v>1.2387416724564986</v>
      </c>
      <c r="M39" s="48">
        <f t="shared" ca="true" si="11"/>
        <v>1.4708855901149605</v>
      </c>
      <c r="N39" s="103">
        <f ca="true">O299</f>
        <v>86.736885474852897</v>
      </c>
      <c r="O39" s="46">
        <f t="shared" ref="O39:Q40" ca="true" si="12">P299</f>
        <v>10.873456357003425</v>
      </c>
      <c r="P39" s="47">
        <f t="shared" ca="true" si="12"/>
        <v>1.3266984517124172</v>
      </c>
      <c r="Q39" s="48">
        <f t="shared" ca="true" si="12"/>
        <v>1.0629597164312656</v>
      </c>
      <c r="R39" s="103">
        <f ca="true">T299</f>
        <v>97.291402456584152</v>
      </c>
      <c r="S39" s="46">
        <f t="shared" ref="S39:U40" ca="true" si="13">U299</f>
        <v>2.6836023901597512</v>
      </c>
      <c r="T39" s="47">
        <f t="shared" ca="true" si="13"/>
        <v>2.4995153256099911E-2</v>
      </c>
      <c r="U39" s="48">
        <f t="shared" ca="true" si="13"/>
        <v>0</v>
      </c>
      <c r="V39" s="103">
        <f ca="true">Y299</f>
        <v>98.994245501898163</v>
      </c>
      <c r="W39" s="46">
        <f t="shared" ref="W39:Y40" ca="true" si="14">Z299</f>
        <v>0.98629973127952497</v>
      </c>
      <c r="X39" s="47">
        <f t="shared" ca="true" si="14"/>
        <v>1.9454766822306624E-2</v>
      </c>
      <c r="Y39" s="48">
        <f t="shared" ca="true" si="14"/>
        <v>0</v>
      </c>
    </row>
    <row r="40" x14ac:dyDescent="0.2">
      <c r="B40" s="1984"/>
      <c r="C40" s="1985"/>
      <c r="D40" s="1987"/>
      <c r="E40" s="34">
        <f>C300</f>
        <v>2017</v>
      </c>
      <c r="F40" s="104">
        <f ca="true">E300</f>
        <v>74.804178266646204</v>
      </c>
      <c r="G40" s="51">
        <f t="shared" ca="true" si="10"/>
        <v>21.400262344503854</v>
      </c>
      <c r="H40" s="52">
        <f t="shared" ca="true" si="10"/>
        <v>1.7189676310074447</v>
      </c>
      <c r="I40" s="53">
        <f t="shared" ca="true" si="10"/>
        <v>2.0765917578424933</v>
      </c>
      <c r="J40" s="104">
        <f ca="true">J300</f>
        <v>80.221807754401866</v>
      </c>
      <c r="K40" s="51">
        <f t="shared" ca="true" si="11"/>
        <v>18.495887979311952</v>
      </c>
      <c r="L40" s="52">
        <f t="shared" ca="true" si="11"/>
        <v>0.81010882562398479</v>
      </c>
      <c r="M40" s="53">
        <f t="shared" ca="true" si="11"/>
        <v>0.47219544066220465</v>
      </c>
      <c r="N40" s="104">
        <f ca="true">O300</f>
        <v>88.238729558215624</v>
      </c>
      <c r="O40" s="51">
        <f t="shared" ca="true" si="12"/>
        <v>11.061729615906675</v>
      </c>
      <c r="P40" s="52">
        <f t="shared" ca="true" si="12"/>
        <v>0.69954082587770472</v>
      </c>
      <c r="Q40" s="53">
        <f t="shared" ca="true" si="12"/>
        <v>0</v>
      </c>
      <c r="R40" s="104">
        <f ca="true">T300</f>
        <v>96.884840576899791</v>
      </c>
      <c r="S40" s="51">
        <f t="shared" ca="true" si="13"/>
        <v>2.6723881368493867</v>
      </c>
      <c r="T40" s="52">
        <f t="shared" ca="true" si="13"/>
        <v>0.4427712862508173</v>
      </c>
      <c r="U40" s="53">
        <f t="shared" ca="true" si="13"/>
        <v>0</v>
      </c>
      <c r="V40" s="104">
        <f ca="true">Y300</f>
        <v>98.672280770596643</v>
      </c>
      <c r="W40" s="51">
        <f t="shared" ca="true" si="14"/>
        <v>0.98309193140838902</v>
      </c>
      <c r="X40" s="52">
        <f t="shared" ca="true" si="14"/>
        <v>0.34462729799496117</v>
      </c>
      <c r="Y40" s="53">
        <f t="shared" ca="true" si="14"/>
        <v>0</v>
      </c>
    </row>
    <row r="97" s="40" customFormat="true" ht="16.5" customHeight="true" x14ac:dyDescent="0.2">
      <c r="A97" s="1997" t="s">
        <v>5</v>
      </c>
      <c r="B97" s="1997"/>
      <c r="C97" s="1997"/>
      <c r="D97" s="1994" t="s">
        <v>0</v>
      </c>
      <c r="E97" s="1995"/>
      <c r="F97" s="1995"/>
      <c r="G97" s="1995"/>
      <c r="H97" s="1996"/>
      <c r="I97" s="1994" t="s">
        <v>1</v>
      </c>
      <c r="J97" s="1995"/>
      <c r="K97" s="1995"/>
      <c r="L97" s="1995"/>
      <c r="M97" s="1996"/>
      <c r="N97" s="1994" t="s">
        <v>2</v>
      </c>
      <c r="O97" s="1995"/>
      <c r="P97" s="1995"/>
      <c r="Q97" s="1995"/>
      <c r="R97" s="1996"/>
      <c r="S97" s="1994" t="s">
        <v>3</v>
      </c>
      <c r="T97" s="1995"/>
      <c r="U97" s="1995"/>
      <c r="V97" s="1995"/>
      <c r="W97" s="1996"/>
      <c r="X97" s="1994" t="s">
        <v>4</v>
      </c>
      <c r="Y97" s="1995"/>
      <c r="Z97" s="1995"/>
      <c r="AA97" s="1995"/>
      <c r="AB97" s="1996"/>
    </row>
    <row r="98" s="44" customFormat="true" ht="22.5" customHeight="true" x14ac:dyDescent="0.2">
      <c r="A98" s="1998"/>
      <c r="B98" s="1998"/>
      <c r="C98" s="1998"/>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02" t="s">
        <v>10</v>
      </c>
      <c r="B99" s="2003"/>
      <c r="C99" s="201">
        <v>2000</v>
      </c>
      <c r="D99" s="56">
        <f ca="true">IF((D101+H101)&gt;100,D101*100/(D101+H101),D101)</f>
        <v>95.265482547701808</v>
      </c>
      <c r="E99" s="105">
        <f ca="true">D99*AVERAGEIF(E105:E116,"&gt;0")/100</f>
        <v>74.311544528022736</v>
      </c>
      <c r="F99" s="58">
        <f ca="true">D99*(100-AVERAGEIF(E105:E116,"&gt;0"))/100</f>
        <v>20.953938019679061</v>
      </c>
      <c r="G99" s="59">
        <f ca="true">100-(E99+F99+H99)</f>
        <v>1.2267902653404121</v>
      </c>
      <c r="H99" s="60">
        <f ca="true">IF((D101+H101)&gt;100,H101*100/(D101+H101),H101)</f>
        <v>3.5077271869577942</v>
      </c>
      <c r="I99" s="56">
        <f ca="true">IF((I101+M101)&gt;100,I101*100/(I101+M101),I101)</f>
        <v>94.9514579563712</v>
      </c>
      <c r="J99" s="105">
        <f ca="true">I99*AVERAGEIF(J105:J116,"&gt;0")/100</f>
        <v>79.772069266122358</v>
      </c>
      <c r="K99" s="61">
        <f ca="true">I99*(100-AVERAGEIF(J105:J116,"&gt;0"))/100</f>
        <v>15.179388690248835</v>
      </c>
      <c r="L99" s="62">
        <f ca="true">100-(J99+K99+M99)</f>
        <v>1.2791233636955894</v>
      </c>
      <c r="M99" s="63">
        <f ca="true">IF((I101+M101)&gt;100,M101*100/(I101+M101),M101)</f>
        <v>3.7694186799332101</v>
      </c>
      <c r="N99" s="56">
        <f ca="true">IF((N101+R101)&gt;100,N101*100/(N101+R101),N101)</f>
        <v>98.489470474486055</v>
      </c>
      <c r="O99" s="105">
        <f ca="true">N99*AVERAGEIF(O105:O116,"&gt;0")/100</f>
        <v>83.183332282448305</v>
      </c>
      <c r="P99" s="61">
        <f ca="true">N99*(100-AVERAGEIF(O105:O116,"&gt;0"))/100</f>
        <v>15.306138192037745</v>
      </c>
      <c r="Q99" s="62">
        <f ca="true">100-(O99+P99+R99)</f>
        <v>0.94304957979410631</v>
      </c>
      <c r="R99" s="63">
        <f ca="true">IF((N101+R101)&gt;100,R101*100/(N101+R101),R101)</f>
        <v>0.56747994571983895</v>
      </c>
      <c r="S99" s="56">
        <f ca="true">IF((S101+W101)&gt;100,S101*100/(S101+W101),S101)</f>
        <v>99.137836287087708</v>
      </c>
      <c r="T99" s="105">
        <f ca="true">S99*AVERAGEIF(T105:T116,"&gt;0")/100</f>
        <v>94.048331459528981</v>
      </c>
      <c r="U99" s="61">
        <f ca="true">S99*(100-AVERAGEIF(T105:T116,"&gt;0"))/100</f>
        <v>5.0895048275587236</v>
      </c>
      <c r="V99" s="62">
        <f ca="true">100-(T99+U99+W99)</f>
        <v>0.41739614644149015</v>
      </c>
      <c r="W99" s="63">
        <f ca="true">IF((S101+W101)&gt;100,W101*100/(S101+W101),W101)</f>
        <v>0.44476756647080151</v>
      </c>
      <c r="X99" s="56">
        <f ca="true">IF((X101+AB101)&gt;100,X101*100/(X101+AB101),X101)</f>
        <v>99.98653242984129</v>
      </c>
      <c r="Y99" s="105">
        <f ca="true">X99*AVERAGEIF(Y105:Y116,"&gt;0")/100</f>
        <v>99.16338142136145</v>
      </c>
      <c r="Z99" s="61">
        <f ca="true">X99*(100-AVERAGEIF(Y105:Y116,"&gt;0"))/100</f>
        <v>0.82315100847985168</v>
      </c>
      <c r="AA99" s="62">
        <f ca="true">100-(Y99+Z99+AB99)</f>
        <v>1.3467570158695708E-2</v>
      </c>
      <c r="AB99" s="63">
        <f ca="true">IF((X101+AB101)&gt;100,AB101*100/(X101+AB101),AB101)</f>
        <v>0</v>
      </c>
    </row>
    <row r="100" s="64" customFormat="true" ht="15" customHeight="true" x14ac:dyDescent="0.2">
      <c r="A100" s="2004"/>
      <c r="B100" s="2005"/>
      <c r="C100" s="202">
        <v>2017</v>
      </c>
      <c r="D100" s="65">
        <f ca="true">IF((D102+H102)&gt;100,D102*100/(D102+H102),D102)</f>
        <v>95.194821801477644</v>
      </c>
      <c r="E100" s="106">
        <f ca="true">D100*AVERAGEIF(E105:E116,"&gt;0")/100</f>
        <v>74.2564258318382</v>
      </c>
      <c r="F100" s="67">
        <f ca="true">D100*(100-AVERAGEIF(E105:E116,"&gt;0"))/100</f>
        <v>20.938395969639437</v>
      </c>
      <c r="G100" s="68">
        <f ca="true">100-(E100+F100+H100)</f>
        <v>2.1424517160491519</v>
      </c>
      <c r="H100" s="69">
        <f ca="true">IF((D102+H102)&gt;100,H102*100/(D102+H102),H102)</f>
        <v>2.6627264824732038</v>
      </c>
      <c r="I100" s="65">
        <f ca="true">IF((I102+M102)&gt;100,I102*100/(I102+M102),I102)</f>
        <v>99.08486600924266</v>
      </c>
      <c r="J100" s="106">
        <f ca="true">I100*AVERAGEIF(J105:J116,"&gt;0")/100</f>
        <v>83.244691178366381</v>
      </c>
      <c r="K100" s="67">
        <f ca="true">I100*(100-AVERAGEIF(J105:J116,"&gt;0"))/100</f>
        <v>15.84017483087629</v>
      </c>
      <c r="L100" s="68">
        <f ca="true">100-(J100+K100+M100)</f>
        <v>0.91513399075732593</v>
      </c>
      <c r="M100" s="69">
        <f ca="true">IF((I102+M102)&gt;100,M102*100/(I102+M102),M102)</f>
        <v>0</v>
      </c>
      <c r="N100" s="65">
        <f ca="true">IF((N102+R102)&gt;100,N102*100/(N102+R102),N102)</f>
        <v>99.62454833350391</v>
      </c>
      <c r="O100" s="106">
        <f ca="true">N100*AVERAGEIF(O105:O116,"&gt;0")/100</f>
        <v>84.142008963907287</v>
      </c>
      <c r="P100" s="67">
        <f ca="true">N100*(100-AVERAGEIF(O105:O116,"&gt;0"))/100</f>
        <v>15.482539369596623</v>
      </c>
      <c r="Q100" s="68">
        <f ca="true">100-(O100+P100+R100)</f>
        <v>0.25280205681178813</v>
      </c>
      <c r="R100" s="69">
        <f ca="true">IF((N102+R102)&gt;100,R102*100/(N102+R102),R102)</f>
        <v>0.12264960968430216</v>
      </c>
      <c r="S100" s="65">
        <f ca="true">IF((S102+W102)&gt;100,S102*100/(S102+W102),S102)</f>
        <v>99.945848016715857</v>
      </c>
      <c r="T100" s="106">
        <f ca="true">S100*AVERAGEIF(T105:T116,"&gt;0")/100</f>
        <v>94.814861755300157</v>
      </c>
      <c r="U100" s="67">
        <f ca="true">S100*(100-AVERAGEIF(T105:T116,"&gt;0"))/100</f>
        <v>5.1309862614156989</v>
      </c>
      <c r="V100" s="68">
        <f ca="true">100-(T100+U100+W100)</f>
        <v>5.4151983284143057E-2</v>
      </c>
      <c r="W100" s="69">
        <f ca="true">IF((S102+W102)&gt;100,W102*100/(S102+W102),W102)</f>
        <v>0</v>
      </c>
      <c r="X100" s="65">
        <f ca="true">IF((X102+AB102)&gt;100,X102*100/(X102+AB102),X102)</f>
        <v>99.7614316143313</v>
      </c>
      <c r="Y100" s="106">
        <f ca="true">X100*AVERAGEIF(Y105:Y116,"&gt;0")/100</f>
        <v>98.94013377506127</v>
      </c>
      <c r="Z100" s="67">
        <f ca="true">X100*(100-AVERAGEIF(Y105:Y116,"&gt;0"))/100</f>
        <v>0.82129783927002142</v>
      </c>
      <c r="AA100" s="68">
        <f ca="true">100-(Y100+Z100+AB100)</f>
        <v>0.23856838566871374</v>
      </c>
      <c r="AB100" s="69">
        <f ca="true">IF((X102+AB102)&gt;100,AB102*100/(X102+AB102),AB102)</f>
        <v>0</v>
      </c>
    </row>
    <row r="101" hidden="true" x14ac:dyDescent="0.2">
      <c r="A101" s="2006" t="s">
        <v>12</v>
      </c>
      <c r="B101" s="2007"/>
      <c r="C101" s="70">
        <f>MinRegYear(C99,C105:C116)</f>
        <v>2000</v>
      </c>
      <c r="D101" s="71">
        <f ca="true">IF(MAX(C105:C116)-MIN(C105:C116)&lt;5,AVERAGEIF(C105:C116,"&gt;0",D105:D116),
IF(FORECAST($C101,D$105:D$116,$C$105:$C$116)&lt;0,0,
IF(FORECAST($C101,D$105:D$116,$C$105:$C$116)&gt;100,100,
FORECAST($C101,D$105:D$116,$C$105:$C$116))))</f>
        <v>95.265482547701808</v>
      </c>
      <c r="E101" s="72"/>
      <c r="F101" s="73"/>
      <c r="G101" s="73"/>
      <c r="H101" s="74">
        <f ca="true">IF(MAX(C105:C116)-MIN(C105:C116)&lt;5,AVERAGEIF(C105:C116,"&gt;0",H105:H116),
IF(FORECAST($C101,H$105:H$116,$C$105:$C$116)&lt;0,0,
IF(FORECAST($C101,H$105:H$116,$C$105:$C$116)&gt;100,100,
FORECAST($C101,H$105:H$116,$C$105:$C$116))))</f>
        <v>3.5077271869577942</v>
      </c>
      <c r="I101" s="71">
        <f ca="true">IF(MAX(C105:C116)-MIN(C105:C116)&lt;5,AVERAGEIF(C105:C116,"&gt;0",I105:I116),
IF(FORECAST($C101,I$105:I$116,$C$105:$C$116)&lt;0,0,
IF(FORECAST($C101,I$105:I$116,$C$105:$C$116)&gt;100,100,
FORECAST($C101,I$105:I$116,$C$105:$C$116))))</f>
        <v>94.9514579563712</v>
      </c>
      <c r="J101" s="72"/>
      <c r="K101" s="73"/>
      <c r="L101" s="73"/>
      <c r="M101" s="74">
        <f ca="true">IF(MAX(C105:C116)-MIN(C105:C116)&lt;5,AVERAGEIF(C105:C116,"&gt;0",M105:M116),
IF(FORECAST($C101,M$105:M$116,$C$105:$C$116)&lt;0,0,
IF(FORECAST($C101,M$105:M$116,$C$105:$C$116)&gt;100,100,
FORECAST($C101,M$105:M$116,$C$105:$C$116))))</f>
        <v>3.7694186799332101</v>
      </c>
      <c r="N101" s="71">
        <f ca="true">IF(MAX(C105:C116)-MIN(C105:C116)&lt;5,AVERAGEIF(C105:C116,"&gt;0",N105:N116),
IF(FORECAST($C101,N$105:N$116,$C$105:$C$116)&lt;0,0,
IF(FORECAST($C101,N$105:N$116,$C$105:$C$116)&gt;100,100,
FORECAST($C101,N$105:N$116,$C$105:$C$116))))</f>
        <v>98.489470474486055</v>
      </c>
      <c r="O101" s="72"/>
      <c r="P101" s="73"/>
      <c r="Q101" s="73"/>
      <c r="R101" s="74">
        <f ca="true">IF(MAX(C105:C116)-MIN(C105:C116)&lt;5,AVERAGEIF(C105:C116,"&gt;0",R105:R116),
IF(FORECAST($C101,R$105:R$116,$C$105:$C$116)&lt;0,0,
IF(FORECAST($C101,R$105:R$116,$C$105:$C$116)&gt;100,100,
FORECAST($C101,R$105:R$116,$C$105:$C$116))))</f>
        <v>0.56747994571983895</v>
      </c>
      <c r="S101" s="71">
        <f ca="true">IF(MAX(C105:C116)-MIN(C105:C116)&lt;5,AVERAGEIF(C105:C116,"&gt;0",S105:S116),
IF(FORECAST($C101,S$105:S$116,$C$105:$C$116)&lt;0,0,
IF(FORECAST($C101,S$105:S$116,$C$105:$C$116)&gt;100,100,
FORECAST($C101,S$105:S$116,$C$105:$C$116))))</f>
        <v>99.137836287087708</v>
      </c>
      <c r="T101" s="72"/>
      <c r="U101" s="73"/>
      <c r="V101" s="73"/>
      <c r="W101" s="74">
        <f ca="true">IF(MAX(C105:C116)-MIN(C105:C116)&lt;5,AVERAGEIF(C105:C116,"&gt;0",W105:W116),
IF(FORECAST($C101,W$105:W$116,$C$105:$C$116)&lt;0,0,
IF(FORECAST($C101,W$105:W$116,$C$105:$C$116)&gt;100,100,
FORECAST($C101,W$105:W$116,$C$105:$C$116))))</f>
        <v>0.44476756647080151</v>
      </c>
      <c r="X101" s="71">
        <f ca="true">IF(MAX(C105:C116)-MIN(C105:C116)&lt;5,AVERAGEIF(C105:C116,"&gt;0",X105:X116),
IF(FORECAST($C101,X$105:X$116,$C$105:$C$116)&lt;0,0,
IF(FORECAST($C101,X$105:X$116,$C$105:$C$116)&gt;100,100,
FORECAST($C101,X$105:X$116,$C$105:$C$116))))</f>
        <v>99.98653242984129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08"/>
      <c r="B102" s="2009"/>
      <c r="C102" s="49">
        <f>MaxRegYear(C100,C105:C116)</f>
        <v>2013</v>
      </c>
      <c r="D102" s="75">
        <f ca="true">IF(MAX(C105:C116)-MIN(C105:C116)&lt;5,AVERAGEIF(C105:C116,"&gt;0",D105:D116),
IF(FORECAST($C102,D$105:D$116,$C$105:$C$116)&lt;0,0,
IF(FORECAST($C102,D$105:D$116,$C$105:$C$116)&gt;100,100,
FORECAST($C102,D$105:D$116,$C$105:$C$116))))</f>
        <v>95.194821801477644</v>
      </c>
      <c r="E102" s="76"/>
      <c r="F102" s="77"/>
      <c r="G102" s="77"/>
      <c r="H102" s="78">
        <f ca="true">IF(MAX(C105:C116)-MIN(C105:C116)&lt;5,AVERAGEIF(C105:C116,"&gt;0",H105:H116),
IF(FORECAST($C102,H$105:H$116,$C$105:$C$116)&lt;0,0,
IF(FORECAST($C102,H$105:H$116,$C$105:$C$116)&gt;100,100,
FORECAST($C102,H$105:H$116,$C$105:$C$116))))</f>
        <v>2.6627264824732038</v>
      </c>
      <c r="I102" s="75">
        <f ca="true">IF(MAX(C105:C116)-MIN(C105:C116)&lt;5,AVERAGEIF(C105:C116,"&gt;0",I105:I116),
IF(FORECAST($C102,I$105:I$116,$C$105:$C$116)&lt;0,0,
IF(FORECAST($C102,I$105:I$116,$C$105:$C$116)&gt;100,100,
FORECAST($C102,I$105:I$116,$C$105:$C$116))))</f>
        <v>99.08486600924266</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99.62454833350391</v>
      </c>
      <c r="O102" s="76"/>
      <c r="P102" s="77"/>
      <c r="Q102" s="77"/>
      <c r="R102" s="78">
        <f ca="true">IF(MAX(C105:C116)-MIN(C105:C116)&lt;5,AVERAGEIF(C105:C116,"&gt;0",R105:R116),
IF(FORECAST($C102,R$105:R$116,$C$105:$C$116)&lt;0,0,
IF(FORECAST($C102,R$105:R$116,$C$105:$C$116)&gt;100,100,
FORECAST($C102,R$105:R$116,$C$105:$C$116))))</f>
        <v>0.12264960968430216</v>
      </c>
      <c r="S102" s="75">
        <f ca="true">IF(MAX(C105:C116)-MIN(C105:C116)&lt;5,AVERAGEIF(C105:C116,"&gt;0",S105:S116),
IF(FORECAST($C102,S$105:S$116,$C$105:$C$116)&lt;0,0,
IF(FORECAST($C102,S$105:S$116,$C$105:$C$116)&gt;100,100,
FORECAST($C102,S$105:S$116,$C$105:$C$116))))</f>
        <v>99.945848016715857</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99.7614316143313</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5" t="s">
        <v>162</v>
      </c>
      <c r="C105" s="436">
        <v>1997</v>
      </c>
      <c r="D105" s="1">
        <f t="shared" ref="D105:D116" ca="true" si="15">IF(ISERROR(INDIRECT(CONCATENATE($B105,"!C122"))),"",INDIRECT(CONCATENATE($B105,"!C122")))</f>
        <v>96.050147554150058</v>
      </c>
      <c r="E105" s="88" t="str">
        <f t="shared" ref="E105:E116" ca="true" si="16">IF(ISERROR(INDIRECT(CONCATENATE($B105,"!C129"))),"",INDIRECT(CONCATENATE($B105,"!C129")))</f>
        <v>N/A</v>
      </c>
      <c r="F105" s="89"/>
      <c r="G105" s="89"/>
      <c r="H105" s="90">
        <f t="shared" ref="H105:H116" ca="true" si="17">IF(ISERROR(INDIRECT(CONCATENATE($B105,"!C127"))),"",INDIRECT(CONCATENATE($B105,"!C127")))</f>
        <v>2.9829232254563891</v>
      </c>
      <c r="I105" s="1">
        <f t="shared" ref="I105:I116" ca="true" si="18">IF(ISERROR(INDIRECT(CONCATENATE($B105,"!D122"))),"",INDIRECT(CONCATENATE($B105,"!D122")))</f>
        <v>94.098477589788303</v>
      </c>
      <c r="J105" s="88" t="str">
        <f t="shared" ref="J105:J116" ca="true" si="19">IF(ISERROR(INDIRECT(CONCATENATE($B105,"!D129"))),"",INDIRECT(CONCATENATE($B105,"!D129")))</f>
        <v>N/A</v>
      </c>
      <c r="K105" s="89"/>
      <c r="L105" s="89"/>
      <c r="M105" s="90">
        <f t="shared" ref="M105:M116" ca="true" si="20">IF(ISERROR(INDIRECT(CONCATENATE($B105,"!D127"))),"",INDIRECT(CONCATENATE($B105,"!D127")))</f>
        <v>4.7109980812382624</v>
      </c>
      <c r="N105" s="1">
        <f t="shared" ref="N105:N116" ca="true" si="21">IF(ISERROR(INDIRECT(CONCATENATE($B105,"!E122"))),"",INDIRECT(CONCATENATE($B105,"!E122")))</f>
        <v>98.182857518798386</v>
      </c>
      <c r="O105" s="88" t="str">
        <f t="shared" ref="O105:O116" ca="true" si="22">IF(ISERROR(INDIRECT(CONCATENATE($B105,"!E129"))),"",INDIRECT(CONCATENATE($B105,"!E129")))</f>
        <v>N/A</v>
      </c>
      <c r="P105" s="89"/>
      <c r="Q105" s="89"/>
      <c r="R105" s="90">
        <f t="shared" ref="R105:R116" ca="true" si="23">IF(ISERROR(INDIRECT(CONCATENATE($B105,"!E127"))),"",INDIRECT(CONCATENATE($B105,"!E127")))</f>
        <v>0.64921262771167287</v>
      </c>
      <c r="S105" s="1">
        <f t="shared" ref="S105:S116" ca="true" si="24">IF(ISERROR(INDIRECT(CONCATENATE($B105,"!F122"))),"",INDIRECT(CONCATENATE($B105,"!F122")))</f>
        <v>98.8814209829589</v>
      </c>
      <c r="T105" s="88" t="str">
        <f t="shared" ref="T105:T116" ca="true" si="25">IF(ISERROR(INDIRECT(CONCATENATE($B105,"!F129"))),"",INDIRECT(CONCATENATE($B105,"!F129")))</f>
        <v>N/A</v>
      </c>
      <c r="U105" s="89"/>
      <c r="V105" s="89"/>
      <c r="W105" s="90">
        <f t="shared" ref="W105:W116" ca="true" si="26">IF(ISERROR(INDIRECT(CONCATENATE($B105,"!F127"))),"",INDIRECT(CONCATENATE($B105,"!F127")))</f>
        <v>0.55928950852055337</v>
      </c>
      <c r="X105" s="1">
        <f t="shared" ref="X105:X116" ca="true" si="27">IF(ISERROR(INDIRECT(CONCATENATE($B105,"!G122"))),"",INDIRECT(CONCATENATE($B105,"!G122")))</f>
        <v>100</v>
      </c>
      <c r="Y105" s="88" t="str">
        <f t="shared" ref="Y105:Y116" ca="true" si="28">IF(ISERROR(INDIRECT(CONCATENATE($B105,"!G129"))),"",INDIRECT(CONCATENATE($B105,"!G129")))</f>
        <v>N/A</v>
      </c>
      <c r="Z105" s="89"/>
      <c r="AA105" s="89"/>
      <c r="AB105" s="90">
        <f t="shared" ref="AB105:AB116" ca="true" si="29">IF(ISERROR(INDIRECT(CONCATENATE($B105,"!G2127"))),"",INDIRECT(CONCATENATE($B105,"!G127")))</f>
        <v>0</v>
      </c>
    </row>
    <row r="106" x14ac:dyDescent="0.2">
      <c r="A106" s="87"/>
      <c r="B106" s="437" t="s">
        <v>233</v>
      </c>
      <c r="C106" s="438">
        <v>2007</v>
      </c>
      <c r="D106" s="2">
        <f t="shared" ca="true" si="15"/>
        <v>92.538179072193174</v>
      </c>
      <c r="E106" s="91" t="str">
        <f t="shared" ca="true" si="16"/>
        <v>N/A</v>
      </c>
      <c r="F106" s="89"/>
      <c r="G106" s="89"/>
      <c r="H106" s="92">
        <f t="shared" ca="true" si="17"/>
        <v>5.5720412418817107</v>
      </c>
      <c r="I106" s="2">
        <f t="shared" ca="true" si="18"/>
        <v>96.824048609791873</v>
      </c>
      <c r="J106" s="91" t="str">
        <f t="shared" ca="true" si="19"/>
        <v>N/A</v>
      </c>
      <c r="K106" s="89"/>
      <c r="L106" s="89"/>
      <c r="M106" s="92">
        <f t="shared" ca="true" si="20"/>
        <v>1.6000427546186673</v>
      </c>
      <c r="N106" s="2">
        <f t="shared" ca="true" si="21"/>
        <v>99.257017934272724</v>
      </c>
      <c r="O106" s="91" t="str">
        <f t="shared" ca="true" si="22"/>
        <v>N/A</v>
      </c>
      <c r="P106" s="89"/>
      <c r="Q106" s="89"/>
      <c r="R106" s="92">
        <f t="shared" ca="true" si="23"/>
        <v>0.40117757229648288</v>
      </c>
      <c r="S106" s="2">
        <f t="shared" ca="true" si="24"/>
        <v>99.817748232023206</v>
      </c>
      <c r="T106" s="91" t="str">
        <f t="shared" ca="true" si="25"/>
        <v>N/A</v>
      </c>
      <c r="U106" s="89"/>
      <c r="V106" s="89"/>
      <c r="W106" s="92">
        <f t="shared" ca="true" si="26"/>
        <v>0.18225176797680742</v>
      </c>
      <c r="X106" s="2">
        <f t="shared" ca="true" si="27"/>
        <v>99.999999999999986</v>
      </c>
      <c r="Y106" s="91" t="str">
        <f t="shared" ca="true" si="28"/>
        <v>N/A</v>
      </c>
      <c r="Z106" s="89"/>
      <c r="AA106" s="89"/>
      <c r="AB106" s="92">
        <f t="shared" ca="true" si="29"/>
        <v>0</v>
      </c>
    </row>
    <row r="107" x14ac:dyDescent="0.2">
      <c r="A107" s="87"/>
      <c r="B107" s="437" t="s">
        <v>146</v>
      </c>
      <c r="C107" s="438">
        <v>2011</v>
      </c>
      <c r="D107" s="2">
        <f t="shared" ca="true" si="15"/>
        <v>97.126589386503468</v>
      </c>
      <c r="E107" s="91">
        <f t="shared" ca="true" si="16"/>
        <v>78.004690199110783</v>
      </c>
      <c r="F107" s="89"/>
      <c r="G107" s="89"/>
      <c r="H107" s="92">
        <f t="shared" ca="true" si="17"/>
        <v>0.99321628066849599</v>
      </c>
      <c r="I107" s="2">
        <f t="shared" ca="true" si="18"/>
        <v>98.701164653615791</v>
      </c>
      <c r="J107" s="91">
        <f t="shared" ca="true" si="19"/>
        <v>84.013527525587293</v>
      </c>
      <c r="K107" s="89"/>
      <c r="L107" s="89"/>
      <c r="M107" s="92">
        <f t="shared" ca="true" si="20"/>
        <v>0.17084957857340693</v>
      </c>
      <c r="N107" s="2">
        <f t="shared" ca="true" si="21"/>
        <v>99.338241192330742</v>
      </c>
      <c r="O107" s="91">
        <f t="shared" ca="true" si="22"/>
        <v>84.459112107823913</v>
      </c>
      <c r="P107" s="89"/>
      <c r="Q107" s="89"/>
      <c r="R107" s="92">
        <f t="shared" ca="true" si="23"/>
        <v>0.13878386480268454</v>
      </c>
      <c r="S107" s="2">
        <f t="shared" ca="true" si="24"/>
        <v>99.646660872775001</v>
      </c>
      <c r="T107" s="91">
        <f t="shared" ca="true" si="25"/>
        <v>94.866233702316933</v>
      </c>
      <c r="U107" s="89"/>
      <c r="V107" s="89"/>
      <c r="W107" s="92">
        <f t="shared" ca="true" si="26"/>
        <v>0</v>
      </c>
      <c r="X107" s="2">
        <f t="shared" ca="true" si="27"/>
        <v>99.699865579320019</v>
      </c>
      <c r="Y107" s="91">
        <f t="shared" ca="true" si="28"/>
        <v>99.17673811814862</v>
      </c>
      <c r="Z107" s="89"/>
      <c r="AA107" s="89"/>
      <c r="AB107" s="92">
        <f t="shared" ca="true" si="29"/>
        <v>0</v>
      </c>
      <c r="AD107" s="93"/>
    </row>
    <row r="108" x14ac:dyDescent="0.2">
      <c r="A108" s="87"/>
      <c r="B108" s="437"/>
      <c r="C108" s="43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7"/>
      <c r="C109" s="43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7"/>
      <c r="C110" s="43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7"/>
      <c r="C111" s="438"/>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37"/>
      <c r="C112" s="438"/>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37"/>
      <c r="C113" s="43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7"/>
      <c r="C114" s="43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7"/>
      <c r="C115" s="43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9"/>
      <c r="C116" s="44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75" t="str">
        <f>CONCATENATE("National use of sanitation facilities, ",C99,"–",C100)</f>
        <v>National use of sanitation facilities, 2000–2017</v>
      </c>
      <c r="C118" s="1976"/>
      <c r="D118" s="1976"/>
      <c r="E118" s="1976"/>
      <c r="F118" s="1976"/>
      <c r="G118" s="1976"/>
      <c r="H118" s="1976"/>
      <c r="I118" s="1976"/>
      <c r="J118" s="1976"/>
      <c r="K118" s="1976"/>
      <c r="L118" s="1976"/>
      <c r="N118" s="98"/>
      <c r="O118" s="98"/>
      <c r="P118" s="98"/>
      <c r="Q118" s="98"/>
      <c r="R118" s="98"/>
      <c r="S118" s="1999" t="s">
        <v>11</v>
      </c>
      <c r="T118" s="2000"/>
      <c r="U118" s="2000"/>
      <c r="V118" s="2000"/>
      <c r="W118" s="200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997" t="s">
        <v>6</v>
      </c>
      <c r="B197" s="1997"/>
      <c r="C197" s="1997"/>
      <c r="D197" s="1994" t="s">
        <v>0</v>
      </c>
      <c r="E197" s="1995"/>
      <c r="F197" s="1995"/>
      <c r="G197" s="1995"/>
      <c r="H197" s="1996"/>
      <c r="I197" s="1994" t="s">
        <v>1</v>
      </c>
      <c r="J197" s="1995"/>
      <c r="K197" s="1995"/>
      <c r="L197" s="1995"/>
      <c r="M197" s="1996"/>
      <c r="N197" s="1994" t="s">
        <v>2</v>
      </c>
      <c r="O197" s="1995"/>
      <c r="P197" s="1995"/>
      <c r="Q197" s="1995"/>
      <c r="R197" s="1996"/>
      <c r="S197" s="1994" t="s">
        <v>3</v>
      </c>
      <c r="T197" s="1995"/>
      <c r="U197" s="1995"/>
      <c r="V197" s="1995"/>
      <c r="W197" s="1996"/>
      <c r="X197" s="1994" t="s">
        <v>4</v>
      </c>
      <c r="Y197" s="1995"/>
      <c r="Z197" s="1995"/>
      <c r="AA197" s="1995"/>
      <c r="AB197" s="1996"/>
    </row>
    <row r="198" s="44" customFormat="true" ht="22.5" customHeight="true" x14ac:dyDescent="0.2">
      <c r="A198" s="2010"/>
      <c r="B198" s="2010"/>
      <c r="C198" s="2010"/>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02" t="s">
        <v>10</v>
      </c>
      <c r="B199" s="2003"/>
      <c r="C199" s="201">
        <v>2000</v>
      </c>
      <c r="D199" s="56">
        <f ca="true">IF((D201+H201)&gt;100,D201*100/(D201+H201),D201)</f>
        <v>95.646776007934193</v>
      </c>
      <c r="E199" s="105">
        <f ca="true">D199*AVERAGEIF(E205:E216,"&gt;0")/100</f>
        <v>65.398331298050181</v>
      </c>
      <c r="F199" s="58">
        <f ca="true">D199*(100-AVERAGEIF(E205:E216,"&gt;0"))/100</f>
        <v>30.248444709884012</v>
      </c>
      <c r="G199" s="59">
        <f ca="true">100-(E199+F199+H199)</f>
        <v>1.3324160489715382</v>
      </c>
      <c r="H199" s="60">
        <f ca="true">IF((D201+H201)&gt;100,H201*100/(D201+H201),H201)</f>
        <v>3.0208079430942654</v>
      </c>
      <c r="I199" s="56">
        <f ca="true">IF((I201+M201)&gt;100,I201*100/(I201+M201),I201)</f>
        <v>96.418124916910841</v>
      </c>
      <c r="J199" s="105">
        <f ca="true">I199*AVERAGEIF(J205:J216,"&gt;0")/100</f>
        <v>80.747915951247975</v>
      </c>
      <c r="K199" s="61">
        <f ca="true">I199*(100-AVERAGEIF(J205:J216,"&gt;0"))/100</f>
        <v>15.670208965662875</v>
      </c>
      <c r="L199" s="62">
        <f ca="true">100-(J199+K199+M199)</f>
        <v>1.2107006787987444</v>
      </c>
      <c r="M199" s="63">
        <f ca="true">IF((I201+M201)&gt;100,M201*100/(I201+M201),M201)</f>
        <v>2.3711744042904002</v>
      </c>
      <c r="N199" s="56">
        <f ca="true">IF((N201+R201)&gt;100,N201*100/(N201+R201),N201)</f>
        <v>98.888712453857224</v>
      </c>
      <c r="O199" s="105">
        <f ca="true">N199*AVERAGEIF(O205:O216,"&gt;0")/100</f>
        <v>91.658327120584829</v>
      </c>
      <c r="P199" s="61">
        <f ca="true">N199*(100-AVERAGEIF(O205:O216,"&gt;0"))/100</f>
        <v>7.2303853332723929</v>
      </c>
      <c r="Q199" s="62">
        <f ca="true">100-(O199+P199+R199)</f>
        <v>0.33707467834825877</v>
      </c>
      <c r="R199" s="63">
        <f ca="true">IF((N201+R201)&gt;100,R201*100/(N201+R201),R201)</f>
        <v>0.77421286779451748</v>
      </c>
      <c r="S199" s="56">
        <f ca="true">IF((S201+W201)&gt;100,S201*100/(S201+W201),S201)</f>
        <v>98.844711486474267</v>
      </c>
      <c r="T199" s="105">
        <f ca="true">S199*AVERAGEIF(T205:T216,"&gt;0")/100</f>
        <v>98.122375474530855</v>
      </c>
      <c r="U199" s="61">
        <f ca="true">S199*(100-AVERAGEIF(T205:T216,"&gt;0"))/100</f>
        <v>0.72233601194341157</v>
      </c>
      <c r="V199" s="62">
        <f ca="true">100-(T199+U199+W199)</f>
        <v>0.58614864557249291</v>
      </c>
      <c r="W199" s="63">
        <f ca="true">IF((S201+W201)&gt;100,W201*100/(S201+W201),W201)</f>
        <v>0.56913986795323979</v>
      </c>
      <c r="X199" s="56">
        <f ca="true">IF((X201+AB201)&gt;100,X201*100/(X201+AB201),X201)</f>
        <v>100</v>
      </c>
      <c r="Y199" s="105">
        <f ca="true">X199*AVERAGEIF(Y205:Y216,"&gt;0")/100</f>
        <v>99.772656178099169</v>
      </c>
      <c r="Z199" s="61">
        <f ca="true">X199*(100-AVERAGEIF(Y205:Y216,"&gt;0"))/100</f>
        <v>0.22734382190083124</v>
      </c>
      <c r="AA199" s="62">
        <f ca="true">100-(Y199+Z199+AB199)</f>
        <v>0</v>
      </c>
      <c r="AB199" s="63">
        <f ca="true">IF((X201+AB201)&gt;100,AB201*100/(X201+AB201),AB201)</f>
        <v>0</v>
      </c>
    </row>
    <row r="200" s="64" customFormat="true" ht="15" customHeight="true" x14ac:dyDescent="0.2">
      <c r="A200" s="2004"/>
      <c r="B200" s="2005"/>
      <c r="C200" s="202">
        <v>2017</v>
      </c>
      <c r="D200" s="65">
        <f ca="true">IF((D202+H202)&gt;100,D202*100/(D202+H202),D202)</f>
        <v>94.011991556184711</v>
      </c>
      <c r="E200" s="106">
        <f ca="true">D200*AVERAGEIF(E205:E216,"&gt;0")/100</f>
        <v>64.280550023670955</v>
      </c>
      <c r="F200" s="67">
        <f ca="true">D200*(100-AVERAGEIF(E205:E216,"&gt;0"))/100</f>
        <v>29.731441532513763</v>
      </c>
      <c r="G200" s="68">
        <f ca="true">100-(E200+F200+H200)</f>
        <v>3.0383251614822342</v>
      </c>
      <c r="H200" s="69">
        <f ca="true">IF((D202+H202)&gt;100,H202*100/(D202+H202),H202)</f>
        <v>2.9496832823330585</v>
      </c>
      <c r="I200" s="65">
        <f ca="true">IF((I202+M202)&gt;100,I202*100/(I202+M202),I202)</f>
        <v>98.060587096506481</v>
      </c>
      <c r="J200" s="106">
        <f ca="true">I200*AVERAGEIF(J205:J216,"&gt;0")/100</f>
        <v>82.123439465580816</v>
      </c>
      <c r="K200" s="67">
        <f ca="true">I200*(100-AVERAGEIF(J205:J216,"&gt;0"))/100</f>
        <v>15.937147630925672</v>
      </c>
      <c r="L200" s="68">
        <f ca="true">100-(J200+K200+M200)</f>
        <v>1.939412903493519</v>
      </c>
      <c r="M200" s="69">
        <f ca="true">IF((I202+M202)&gt;100,M202*100/(I202+M202),M202)</f>
        <v>0</v>
      </c>
      <c r="N200" s="65">
        <f ca="true">IF((N202+R202)&gt;100,N202*100/(N202+R202),N202)</f>
        <v>99.978154469833086</v>
      </c>
      <c r="O200" s="106">
        <f ca="true">N200*AVERAGEIF(O205:O216,"&gt;0")/100</f>
        <v>92.668113072907943</v>
      </c>
      <c r="P200" s="67">
        <f ca="true">N200*(100-AVERAGEIF(O205:O216,"&gt;0"))/100</f>
        <v>7.3100413969251399</v>
      </c>
      <c r="Q200" s="68">
        <f ca="true">100-(O200+P200+R200)</f>
        <v>2.1845530166913818E-2</v>
      </c>
      <c r="R200" s="69">
        <f ca="true">IF((N202+R202)&gt;100,R202*100/(N202+R202),R202)</f>
        <v>0</v>
      </c>
      <c r="S200" s="65">
        <f ca="true">IF((S202+W202)&gt;100,S202*100/(S202+W202),S202)</f>
        <v>100</v>
      </c>
      <c r="T200" s="106">
        <f ca="true">S200*AVERAGEIF(T205:T216,"&gt;0")/100</f>
        <v>99.269221386677557</v>
      </c>
      <c r="U200" s="67">
        <f ca="true">S200*(100-AVERAGEIF(T205:T216,"&gt;0"))/100</f>
        <v>0.73077861332242833</v>
      </c>
      <c r="V200" s="68">
        <f ca="true">100-(T200+U200+W200)</f>
        <v>0</v>
      </c>
      <c r="W200" s="69">
        <f ca="true">IF((S202+W202)&gt;100,W202*100/(S202+W202),W202)</f>
        <v>0</v>
      </c>
      <c r="X200" s="65">
        <f ca="true">IF((X202+AB202)&gt;100,X202*100/(X202+AB202),X202)</f>
        <v>100</v>
      </c>
      <c r="Y200" s="106">
        <f ca="true">X200*AVERAGEIF(Y205:Y216,"&gt;0")/100</f>
        <v>99.772656178099169</v>
      </c>
      <c r="Z200" s="67">
        <f ca="true">X200*(100-AVERAGEIF(Y205:Y216,"&gt;0"))/100</f>
        <v>0.22734382190083124</v>
      </c>
      <c r="AA200" s="68">
        <f ca="true">100-(Y200+Z200+AB200)</f>
        <v>0</v>
      </c>
      <c r="AB200" s="69">
        <f ca="true">IF((X202+AB202)&gt;100,AB202*100/(X202+AB202),AB202)</f>
        <v>0</v>
      </c>
    </row>
    <row r="201" hidden="true" x14ac:dyDescent="0.2">
      <c r="A201" s="2006" t="s">
        <v>12</v>
      </c>
      <c r="B201" s="2007"/>
      <c r="C201" s="70">
        <f>MinRegYear(C199,C205:C216)</f>
        <v>2000</v>
      </c>
      <c r="D201" s="71">
        <f ca="true">IF(MAX(C205:C216)-MIN(C205:C216)&lt;5,AVERAGEIF(C205:C216,"&gt;0",D205:D216),
IF(FORECAST($C201,D$205:D$216,$C$205:$C$216)&lt;0,0,
IF(FORECAST($C201,D$205:D$216,$C$205:$C$216)&gt;100,100,
FORECAST($C201,D$205:D$216,$C$205:$C$216))))</f>
        <v>95.646776007934193</v>
      </c>
      <c r="E201" s="72"/>
      <c r="F201" s="73"/>
      <c r="G201" s="73"/>
      <c r="H201" s="74">
        <f ca="true">IF(MAX(C205:C216)-MIN(C205:C216)&lt;5,AVERAGEIF(C205:C216,"&gt;0",H205:H216),
IF(FORECAST($C201,H$205:H$216,$C$205:$C$216)&lt;0,0,
IF(FORECAST($C201,H$205:H$216,$C$205:$C$216)&gt;100,100,
FORECAST($C201,H$205:H$216,$C$205:$C$216))))</f>
        <v>3.0208079430942654</v>
      </c>
      <c r="I201" s="71">
        <f ca="true">IF(MAX(C205:C216)-MIN(C205:C216)&lt;5,AVERAGEIF(C205:C216,"&gt;0",I205:I216),
IF(FORECAST($C201,I$205:I$216,$C$205:$C$216)&lt;0,0,
IF(FORECAST($C201,I$205:I$216,$C$205:$C$216)&gt;100,100,
FORECAST($C201,I$205:I$216,$C$205:$C$216))))</f>
        <v>96.418124916910841</v>
      </c>
      <c r="J201" s="72"/>
      <c r="K201" s="73"/>
      <c r="L201" s="73"/>
      <c r="M201" s="74">
        <f ca="true">IF(MAX(C205:C216)-MIN(C205:C216)&lt;5,AVERAGEIF(C205:C216,"&gt;0",M205:M216),
IF(FORECAST($C201,M$205:M$216,$C$205:$C$216)&lt;0,0,
IF(FORECAST($C201,M$205:M$216,$C$205:$C$216)&gt;100,100,
FORECAST($C201,M$205:M$216,$C$205:$C$216))))</f>
        <v>2.3711744042904002</v>
      </c>
      <c r="N201" s="71">
        <f ca="true">IF(MAX(C205:C216)-MIN(C205:C216)&lt;5,AVERAGEIF(C205:C216,"&gt;0",N205:N216),
IF(FORECAST($C201,N$205:N$216,$C$205:$C$216)&lt;0,0,
IF(FORECAST($C201,N$205:N$216,$C$205:$C$216)&gt;100,100,
FORECAST($C201,N$205:N$216,$C$205:$C$216))))</f>
        <v>98.888712453857224</v>
      </c>
      <c r="O201" s="72"/>
      <c r="P201" s="73"/>
      <c r="Q201" s="73"/>
      <c r="R201" s="74">
        <f ca="true">IF(MAX(C205:C216)-MIN(C205:C216)&lt;5,AVERAGEIF(C205:C216,"&gt;0",R205:R216),
IF(FORECAST($C201,R$205:R$216,$C$205:$C$216)&lt;0,0,
IF(FORECAST($C201,R$205:R$216,$C$205:$C$216)&gt;100,100,
FORECAST($C201,R$205:R$216,$C$205:$C$216))))</f>
        <v>0.77421286779451748</v>
      </c>
      <c r="S201" s="71">
        <f ca="true">IF(MAX(C205:C216)-MIN(C205:C216)&lt;5,AVERAGEIF(C205:C216,"&gt;0",S205:S216),
IF(FORECAST($C201,S$205:S$216,$C$205:$C$216)&lt;0,0,
IF(FORECAST($C201,S$205:S$216,$C$205:$C$216)&gt;100,100,
FORECAST($C201,S$205:S$216,$C$205:$C$216))))</f>
        <v>98.844711486474267</v>
      </c>
      <c r="T201" s="72"/>
      <c r="U201" s="73"/>
      <c r="V201" s="73"/>
      <c r="W201" s="74">
        <f ca="true">IF(MAX(C205:C216)-MIN(C205:C216)&lt;5,AVERAGEIF(C205:C216,"&gt;0",W205:W216),
IF(FORECAST($C201,W$205:W$216,$C$205:$C$216)&lt;0,0,
IF(FORECAST($C201,W$205:W$216,$C$205:$C$216)&gt;100,100,
FORECAST($C201,W$205:W$216,$C$205:$C$216))))</f>
        <v>0.56913986795323979</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08"/>
      <c r="B202" s="2009"/>
      <c r="C202" s="49">
        <f>MaxRegYear(C200,C205:C216)</f>
        <v>2013</v>
      </c>
      <c r="D202" s="75">
        <f ca="true">IF(MAX(C205:C216)-MIN(C205:C216)&lt;5,AVERAGEIF(C205:C216,"&gt;0",D205:D216),
IF(FORECAST($C202,D$205:D$216,$C$205:$C$216)&lt;0,0,
IF(FORECAST($C202,D$205:D$216,$C$205:$C$216)&gt;100,100,
FORECAST($C202,D$205:D$216,$C$205:$C$216))))</f>
        <v>94.011991556184711</v>
      </c>
      <c r="E202" s="76"/>
      <c r="F202" s="77"/>
      <c r="G202" s="77"/>
      <c r="H202" s="78">
        <f ca="true">IF(MAX(C205:C216)-MIN(C205:C216)&lt;5,AVERAGEIF(C205:C216,"&gt;0",H205:H216),
IF(FORECAST($C202,H$205:H$216,$C$205:$C$216)&lt;0,0,
IF(FORECAST($C202,H$205:H$216,$C$205:$C$216)&gt;100,100,
FORECAST($C202,H$205:H$216,$C$205:$C$216))))</f>
        <v>2.9496832823330585</v>
      </c>
      <c r="I202" s="75">
        <f ca="true">IF(MAX(C205:C216)-MIN(C205:C216)&lt;5,AVERAGEIF(C205:C216,"&gt;0",I205:I216),
IF(FORECAST($C202,I$205:I$216,$C$205:$C$216)&lt;0,0,
IF(FORECAST($C202,I$205:I$216,$C$205:$C$216)&gt;100,100,
FORECAST($C202,I$205:I$216,$C$205:$C$216))))</f>
        <v>98.060587096506481</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99.978154469833086</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5" t="s">
        <v>162</v>
      </c>
      <c r="C205" s="436">
        <v>1997</v>
      </c>
      <c r="D205" s="1">
        <f t="shared" ref="D205:D216" ca="true" si="30">IF(ISERROR(INDIRECT(CONCATENATE($B205,"!H122"))),"",INDIRECT(CONCATENATE($B205,"!H122")))</f>
        <v>96.876204327799528</v>
      </c>
      <c r="E205" s="91" t="str">
        <f t="shared" ref="E205:E216" ca="true" si="31">IF(ISERROR(INDIRECT(CONCATENATE($B205,"!H129"))),"",INDIRECT(CONCATENATE($B205,"!H129")))</f>
        <v>N/A</v>
      </c>
      <c r="F205" s="89"/>
      <c r="G205" s="89"/>
      <c r="H205" s="90">
        <f t="shared" ref="H205:H216" ca="true" si="32">IF(ISERROR(INDIRECT(CONCATENATE($B205,"!H127"))),"",INDIRECT(CONCATENATE($B205,"!H127")))</f>
        <v>2.2721315826003217</v>
      </c>
      <c r="I205" s="1">
        <f t="shared" ref="I205:I216" ca="true" si="33">IF(ISERROR(INDIRECT(CONCATENATE($B205,"!I122"))),"",INDIRECT(CONCATENATE($B205,"!I122")))</f>
        <v>96.169870289434641</v>
      </c>
      <c r="J205" s="91" t="str">
        <f t="shared" ref="J205:J216" ca="true" si="34">IF(ISERROR(INDIRECT(CONCATENATE($B205,"!I129"))),"",INDIRECT(CONCATENATE($B205,"!I129")))</f>
        <v>N/A</v>
      </c>
      <c r="K205" s="89"/>
      <c r="L205" s="89"/>
      <c r="M205" s="90">
        <f t="shared" ref="M205:M216" ca="true" si="35">IF(ISERROR(INDIRECT(CONCATENATE($B205,"!I127"))),"",INDIRECT(CONCATENATE($B205,"!I127")))</f>
        <v>2.8861122639435215</v>
      </c>
      <c r="N205" s="1">
        <f t="shared" ref="N205:N216" ca="true" si="36">IF(ISERROR(INDIRECT(CONCATENATE($B205,"!J122"))),"",INDIRECT(CONCATENATE($B205,"!J122")))</f>
        <v>98.579403618544958</v>
      </c>
      <c r="O205" s="91" t="str">
        <f t="shared" ref="O205:O216" ca="true" si="37">IF(ISERROR(INDIRECT(CONCATENATE($B205,"!J129"))),"",INDIRECT(CONCATENATE($B205,"!J129")))</f>
        <v>N/A</v>
      </c>
      <c r="P205" s="89"/>
      <c r="Q205" s="89"/>
      <c r="R205" s="90">
        <f t="shared" ref="R205:R216" ca="true" si="38">IF(ISERROR(INDIRECT(CONCATENATE($B205,"!J127"))),"",INDIRECT(CONCATENATE($B205,"!J127")))</f>
        <v>0.97198699819498535</v>
      </c>
      <c r="S205" s="1">
        <f t="shared" ref="S205:S216" ca="true" si="39">IF(ISERROR(INDIRECT(CONCATENATE($B205,"!K122"))),"",INDIRECT(CONCATENATE($B205,"!K122")))</f>
        <v>98.390848141874841</v>
      </c>
      <c r="T205" s="91" t="str">
        <f t="shared" ref="T205:T216" ca="true" si="40">IF(ISERROR(INDIRECT(CONCATENATE($B205,"!K129"))),"",INDIRECT(CONCATENATE($B205,"!K129")))</f>
        <v>N/A</v>
      </c>
      <c r="U205" s="89"/>
      <c r="V205" s="89"/>
      <c r="W205" s="90">
        <f t="shared" ref="W205:W216" ca="true" si="41">IF(ISERROR(INDIRECT(CONCATENATE($B205,"!K127"))),"",INDIRECT(CONCATENATE($B205,"!K127")))</f>
        <v>0.79273053036344343</v>
      </c>
      <c r="X205" s="1">
        <f t="shared" ref="X205:X216" ca="true" si="42">IF(ISERROR(INDIRECT(CONCATENATE($B205,"!L122"))),"",INDIRECT(CONCATENATE($B205,"!L122")))</f>
        <v>100</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37" t="s">
        <v>233</v>
      </c>
      <c r="C206" s="438">
        <v>2007</v>
      </c>
      <c r="D206" s="2">
        <f t="shared" ca="true" si="30"/>
        <v>91.783911163876525</v>
      </c>
      <c r="E206" s="91" t="str">
        <f t="shared" ca="true" si="31"/>
        <v>N/A</v>
      </c>
      <c r="F206" s="89"/>
      <c r="G206" s="89"/>
      <c r="H206" s="92">
        <f t="shared" ca="true" si="32"/>
        <v>5.660324151951091</v>
      </c>
      <c r="I206" s="2">
        <f t="shared" ca="true" si="33"/>
        <v>96.844814757032481</v>
      </c>
      <c r="J206" s="91" t="str">
        <f t="shared" ca="true" si="34"/>
        <v>N/A</v>
      </c>
      <c r="K206" s="89"/>
      <c r="L206" s="89"/>
      <c r="M206" s="92">
        <f t="shared" ca="true" si="35"/>
        <v>1.2610441488548616</v>
      </c>
      <c r="N206" s="2">
        <f t="shared" ca="true" si="36"/>
        <v>99.677982065456689</v>
      </c>
      <c r="O206" s="91" t="str">
        <f t="shared" ca="true" si="37"/>
        <v>N/A</v>
      </c>
      <c r="P206" s="89"/>
      <c r="Q206" s="89"/>
      <c r="R206" s="92">
        <f t="shared" ca="true" si="38"/>
        <v>0.32201793454331057</v>
      </c>
      <c r="S206" s="2">
        <f t="shared" ca="true" si="39"/>
        <v>100</v>
      </c>
      <c r="T206" s="91" t="str">
        <f t="shared" ca="true" si="40"/>
        <v>N/A</v>
      </c>
      <c r="U206" s="89"/>
      <c r="V206" s="89"/>
      <c r="W206" s="92">
        <f t="shared" ca="true" si="41"/>
        <v>0</v>
      </c>
      <c r="X206" s="2">
        <f t="shared" ca="true" si="42"/>
        <v>100</v>
      </c>
      <c r="Y206" s="91" t="str">
        <f t="shared" ca="true" si="43"/>
        <v>N/A</v>
      </c>
      <c r="Z206" s="89"/>
      <c r="AA206" s="89"/>
      <c r="AB206" s="92">
        <f t="shared" ca="true" si="44"/>
        <v>0</v>
      </c>
    </row>
    <row r="207" x14ac:dyDescent="0.2">
      <c r="A207" s="87"/>
      <c r="B207" s="437" t="s">
        <v>146</v>
      </c>
      <c r="C207" s="438">
        <v>2011</v>
      </c>
      <c r="D207" s="2">
        <f t="shared" ca="true" si="30"/>
        <v>96.393922780107857</v>
      </c>
      <c r="E207" s="91">
        <f t="shared" ca="true" si="31"/>
        <v>68.374841293788293</v>
      </c>
      <c r="F207" s="89"/>
      <c r="G207" s="89"/>
      <c r="H207" s="92">
        <f t="shared" ca="true" si="32"/>
        <v>1.0479011784684558</v>
      </c>
      <c r="I207" s="2">
        <f t="shared" ca="true" si="33"/>
        <v>98.134838373029567</v>
      </c>
      <c r="J207" s="91">
        <f t="shared" ca="true" si="34"/>
        <v>83.747652239486285</v>
      </c>
      <c r="K207" s="89"/>
      <c r="L207" s="89"/>
      <c r="M207" s="92">
        <f t="shared" ca="true" si="35"/>
        <v>0</v>
      </c>
      <c r="N207" s="2">
        <f t="shared" ca="true" si="36"/>
        <v>99.665800157542208</v>
      </c>
      <c r="O207" s="91">
        <f t="shared" ca="true" si="37"/>
        <v>92.688361336845006</v>
      </c>
      <c r="P207" s="89"/>
      <c r="Q207" s="89"/>
      <c r="R207" s="92">
        <f t="shared" ca="true" si="38"/>
        <v>0</v>
      </c>
      <c r="S207" s="2">
        <f t="shared" ca="true" si="39"/>
        <v>100</v>
      </c>
      <c r="T207" s="91">
        <f t="shared" ca="true" si="40"/>
        <v>99.269221386677572</v>
      </c>
      <c r="U207" s="89"/>
      <c r="V207" s="89"/>
      <c r="W207" s="92">
        <f t="shared" ca="true" si="41"/>
        <v>0</v>
      </c>
      <c r="X207" s="2">
        <f t="shared" ca="true" si="42"/>
        <v>100</v>
      </c>
      <c r="Y207" s="91">
        <f t="shared" ca="true" si="43"/>
        <v>99.772656178099169</v>
      </c>
      <c r="Z207" s="89"/>
      <c r="AA207" s="89"/>
      <c r="AB207" s="92">
        <f t="shared" ca="true" si="44"/>
        <v>0</v>
      </c>
      <c r="AD207" s="93"/>
    </row>
    <row r="208" x14ac:dyDescent="0.2">
      <c r="A208" s="87"/>
      <c r="B208" s="437"/>
      <c r="C208" s="438"/>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37"/>
      <c r="C209" s="438"/>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37"/>
      <c r="C210" s="438"/>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37"/>
      <c r="C211" s="438"/>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37"/>
      <c r="C212" s="438"/>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37"/>
      <c r="C213" s="438"/>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37"/>
      <c r="C214" s="438"/>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37"/>
      <c r="C215" s="438"/>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39"/>
      <c r="C216" s="440"/>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975" t="str">
        <f>CONCATENATE("Urban use of sanitation facilities, ",C199,"–",C200)</f>
        <v>Urban use of sanitation facilities, 2000–2017</v>
      </c>
      <c r="C218" s="1976"/>
      <c r="D218" s="1976"/>
      <c r="E218" s="1976"/>
      <c r="F218" s="1976"/>
      <c r="G218" s="1976"/>
      <c r="H218" s="1976"/>
      <c r="I218" s="1976"/>
      <c r="J218" s="1976"/>
      <c r="K218" s="1976"/>
      <c r="L218" s="1976"/>
      <c r="N218" s="98"/>
      <c r="O218" s="98"/>
      <c r="P218" s="98"/>
      <c r="Q218" s="98"/>
      <c r="R218" s="98"/>
      <c r="S218" s="1999" t="s">
        <v>11</v>
      </c>
      <c r="T218" s="2000"/>
      <c r="U218" s="2000"/>
      <c r="V218" s="2000"/>
      <c r="W218" s="200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997" t="s">
        <v>7</v>
      </c>
      <c r="B297" s="1997"/>
      <c r="C297" s="1997"/>
      <c r="D297" s="1994" t="s">
        <v>0</v>
      </c>
      <c r="E297" s="1995"/>
      <c r="F297" s="1995"/>
      <c r="G297" s="1995"/>
      <c r="H297" s="1996"/>
      <c r="I297" s="1994" t="s">
        <v>1</v>
      </c>
      <c r="J297" s="1995"/>
      <c r="K297" s="1995"/>
      <c r="L297" s="1995"/>
      <c r="M297" s="1996"/>
      <c r="N297" s="1994" t="s">
        <v>2</v>
      </c>
      <c r="O297" s="1995"/>
      <c r="P297" s="1995"/>
      <c r="Q297" s="1995"/>
      <c r="R297" s="1996"/>
      <c r="S297" s="1994" t="s">
        <v>3</v>
      </c>
      <c r="T297" s="1995"/>
      <c r="U297" s="1995"/>
      <c r="V297" s="1995"/>
      <c r="W297" s="1996"/>
      <c r="X297" s="1994" t="s">
        <v>4</v>
      </c>
      <c r="Y297" s="1995"/>
      <c r="Z297" s="1995"/>
      <c r="AA297" s="1995"/>
      <c r="AB297" s="1996"/>
    </row>
    <row r="298" s="44" customFormat="true" ht="22.5" customHeight="true" x14ac:dyDescent="0.2">
      <c r="A298" s="1998"/>
      <c r="B298" s="1998"/>
      <c r="C298" s="1998"/>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02" t="s">
        <v>10</v>
      </c>
      <c r="B299" s="2003"/>
      <c r="C299" s="201">
        <v>2000</v>
      </c>
      <c r="D299" s="56">
        <f ca="true">IF((D301+H301)&gt;100,D301*100/(D301+H301),D301)</f>
        <v>90.890804557347565</v>
      </c>
      <c r="E299" s="105">
        <f ca="true">D299*AVERAGEIF(E305:E316,"&gt;0")/100</f>
        <v>70.672537605490973</v>
      </c>
      <c r="F299" s="58">
        <f ca="true">D299*(100-AVERAGEIF(E305:E316,"&gt;0"))/100</f>
        <v>20.218266951856581</v>
      </c>
      <c r="G299" s="59">
        <f ca="true">100-(E299+F299+H299)</f>
        <v>1.6947224205489562</v>
      </c>
      <c r="H299" s="60">
        <f ca="true">IF((D301+H301)&gt;100,H301*100/(D301+H301),H301)</f>
        <v>7.4144730221034933</v>
      </c>
      <c r="I299" s="56">
        <f ca="true">IF((I301+M301)&gt;100,I301*100/(I301+M301),I301)</f>
        <v>97.290372737428541</v>
      </c>
      <c r="J299" s="105">
        <f ca="true">I299*AVERAGEIF(J305:J316,"&gt;0")/100</f>
        <v>79.061910026234685</v>
      </c>
      <c r="K299" s="61">
        <f ca="true">I299*(100-AVERAGEIF(J305:J316,"&gt;0"))/100</f>
        <v>18.22846271119386</v>
      </c>
      <c r="L299" s="62">
        <f ca="true">100-(J299+K299+M299)</f>
        <v>1.2387416724564986</v>
      </c>
      <c r="M299" s="63">
        <f ca="true">IF((I301+M301)&gt;100,M301*100/(I301+M301),M301)</f>
        <v>1.4708855901149605</v>
      </c>
      <c r="N299" s="56">
        <f ca="true">IF((N301+R301)&gt;100,N301*100/(N301+R301),N301)</f>
        <v>97.610341831856317</v>
      </c>
      <c r="O299" s="105">
        <f ca="true">N299*AVERAGEIF(O305:O316,"&gt;0")/100</f>
        <v>86.736885474852897</v>
      </c>
      <c r="P299" s="61">
        <f ca="true">N299*(100-AVERAGEIF(O305:O316,"&gt;0"))/100</f>
        <v>10.873456357003425</v>
      </c>
      <c r="Q299" s="62">
        <f ca="true">100-(O299+P299+R299)</f>
        <v>1.3266984517124172</v>
      </c>
      <c r="R299" s="63">
        <f ca="true">IF((N301+R301)&gt;100,R301*100/(N301+R301),R301)</f>
        <v>1.0629597164312656</v>
      </c>
      <c r="S299" s="56">
        <f ca="true">IF((S301+W301)&gt;100,S301*100/(S301+W301),S301)</f>
        <v>99.9750048467439</v>
      </c>
      <c r="T299" s="105">
        <f ca="true">S299*AVERAGEIF(T305:T316,"&gt;0")/100</f>
        <v>97.291402456584152</v>
      </c>
      <c r="U299" s="61">
        <f ca="true">S299*(100-AVERAGEIF(T305:T316,"&gt;0"))/100</f>
        <v>2.6836023901597512</v>
      </c>
      <c r="V299" s="62">
        <f ca="true">100-(T299+U299+W299)</f>
        <v>2.4995153256099911E-2</v>
      </c>
      <c r="W299" s="63">
        <f ca="true">IF((S301+W301)&gt;100,W301*100/(S301+W301),W301)</f>
        <v>0</v>
      </c>
      <c r="X299" s="56">
        <f ca="true">IF((X301+AB301)&gt;100,X301*100/(X301+AB301),X301)</f>
        <v>99.980545233177693</v>
      </c>
      <c r="Y299" s="105">
        <f ca="true">X299*AVERAGEIF(Y305:Y316,"&gt;0")/100</f>
        <v>98.994245501898163</v>
      </c>
      <c r="Z299" s="61">
        <f ca="true">X299*(100-AVERAGEIF(Y305:Y316,"&gt;0"))/100</f>
        <v>0.98629973127952497</v>
      </c>
      <c r="AA299" s="62">
        <f ca="true">100-(Y299+Z299+AB299)</f>
        <v>1.9454766822306624E-2</v>
      </c>
      <c r="AB299" s="63">
        <f ca="true">IF((X301+AB301)&gt;100,AB301*100/(X301+AB301),AB301)</f>
        <v>0</v>
      </c>
    </row>
    <row r="300" s="64" customFormat="true" ht="15" customHeight="true" x14ac:dyDescent="0.2">
      <c r="A300" s="2004"/>
      <c r="B300" s="2005"/>
      <c r="C300" s="202">
        <v>2017</v>
      </c>
      <c r="D300" s="65">
        <f ca="true">IF((D302+H302)&gt;100,D302*100/(D302+H302),D302)</f>
        <v>96.204440611150062</v>
      </c>
      <c r="E300" s="106">
        <f ca="true">D300*AVERAGEIF(E305:E316,"&gt;0")/100</f>
        <v>74.804178266646204</v>
      </c>
      <c r="F300" s="67">
        <f ca="true">D300*(100-AVERAGEIF(E305:E316,"&gt;0"))/100</f>
        <v>21.400262344503854</v>
      </c>
      <c r="G300" s="68">
        <f ca="true">100-(E300+F300+H300)</f>
        <v>1.7189676310074447</v>
      </c>
      <c r="H300" s="69">
        <f ca="true">IF((D302+H302)&gt;100,H302*100/(D302+H302),H302)</f>
        <v>2.0765917578424933</v>
      </c>
      <c r="I300" s="65">
        <f ca="true">IF((I302+M302)&gt;100,I302*100/(I302+M302),I302)</f>
        <v>98.717695733713825</v>
      </c>
      <c r="J300" s="106">
        <f ca="true">I300*AVERAGEIF(J305:J316,"&gt;0")/100</f>
        <v>80.221807754401866</v>
      </c>
      <c r="K300" s="67">
        <f ca="true">I300*(100-AVERAGEIF(J305:J316,"&gt;0"))/100</f>
        <v>18.495887979311952</v>
      </c>
      <c r="L300" s="68">
        <f ca="true">100-(J300+K300+M300)</f>
        <v>0.81010882562398479</v>
      </c>
      <c r="M300" s="69">
        <f ca="true">IF((I302+M302)&gt;100,M302*100/(I302+M302),M302)</f>
        <v>0.47219544066220465</v>
      </c>
      <c r="N300" s="65">
        <f ca="true">IF((N302+R302)&gt;100,N302*100/(N302+R302),N302)</f>
        <v>99.300459174122295</v>
      </c>
      <c r="O300" s="106">
        <f ca="true">N300*AVERAGEIF(O305:O316,"&gt;0")/100</f>
        <v>88.238729558215624</v>
      </c>
      <c r="P300" s="67">
        <f ca="true">N300*(100-AVERAGEIF(O305:O316,"&gt;0"))/100</f>
        <v>11.061729615906675</v>
      </c>
      <c r="Q300" s="68">
        <f ca="true">100-(O300+P300+R300)</f>
        <v>0.69954082587770472</v>
      </c>
      <c r="R300" s="69">
        <f ca="true">IF((N302+R302)&gt;100,R302*100/(N302+R302),R302)</f>
        <v>0</v>
      </c>
      <c r="S300" s="65">
        <f ca="true">IF((S302+W302)&gt;100,S302*100/(S302+W302),S302)</f>
        <v>99.557228713749183</v>
      </c>
      <c r="T300" s="106">
        <f ca="true">S300*AVERAGEIF(T305:T316,"&gt;0")/100</f>
        <v>96.884840576899791</v>
      </c>
      <c r="U300" s="67">
        <f ca="true">S300*(100-AVERAGEIF(T305:T316,"&gt;0"))/100</f>
        <v>2.6723881368493867</v>
      </c>
      <c r="V300" s="68">
        <f ca="true">100-(T300+U300+W300)</f>
        <v>0.4427712862508173</v>
      </c>
      <c r="W300" s="69">
        <f ca="true">IF((S302+W302)&gt;100,W302*100/(S302+W302),W302)</f>
        <v>0</v>
      </c>
      <c r="X300" s="65">
        <f ca="true">IF((X302+AB302)&gt;100,X302*100/(X302+AB302),X302)</f>
        <v>99.655372702005025</v>
      </c>
      <c r="Y300" s="106">
        <f ca="true">X300*AVERAGEIF(Y305:Y316,"&gt;0")/100</f>
        <v>98.672280770596643</v>
      </c>
      <c r="Z300" s="67">
        <f ca="true">X300*(100-AVERAGEIF(Y305:Y316,"&gt;0"))/100</f>
        <v>0.98309193140838902</v>
      </c>
      <c r="AA300" s="68">
        <f ca="true">100-(Y300+Z300+AB300)</f>
        <v>0.34462729799496117</v>
      </c>
      <c r="AB300" s="69">
        <f ca="true">IF((X302+AB302)&gt;100,AB302*100/(X302+AB302),AB302)</f>
        <v>0</v>
      </c>
    </row>
    <row r="301" hidden="true" x14ac:dyDescent="0.2">
      <c r="A301" s="2006" t="s">
        <v>12</v>
      </c>
      <c r="B301" s="2007"/>
      <c r="C301" s="70">
        <f>MinRegYear(C299,C305:C316)</f>
        <v>2000</v>
      </c>
      <c r="D301" s="71">
        <f ca="true">IF(MAX(C305:C316)-MIN(C305:C316)&lt;5,AVERAGEIF(C305:C316,"&gt;0",D305:D316),
IF(FORECAST($C301,D$305:D$316,$C$305:$C$316)&lt;0,0,
IF(FORECAST($C301,D$305:D$316,$C$305:$C$316)&gt;100,100,
FORECAST($C301,D$305:D$316,$C$305:$C$316))))</f>
        <v>90.890804557347565</v>
      </c>
      <c r="E301" s="72"/>
      <c r="F301" s="73"/>
      <c r="G301" s="73"/>
      <c r="H301" s="74">
        <f ca="true">IF(MAX(C305:C316)-MIN(C305:C316)&lt;5,AVERAGEIF(C305:C316,"&gt;0",H305:H316),
IF(FORECAST($C301,H$305:H$316,$C$305:$C$316)&lt;0,0,
IF(FORECAST($C301,H$305:H$316,$C$305:$C$316)&gt;100,100,
FORECAST($C301,H$305:H$316,$C$305:$C$316))))</f>
        <v>7.4144730221034933</v>
      </c>
      <c r="I301" s="71">
        <f ca="true">IF(MAX(C305:C316)-MIN(C305:C316)&lt;5,AVERAGEIF(C305:C316,"&gt;0",I305:I316),
IF(FORECAST($C301,I$305:I$316,$C$305:$C$316)&lt;0,0,
IF(FORECAST($C301,I$305:I$316,$C$305:$C$316)&gt;100,100,
FORECAST($C301,I$305:I$316,$C$305:$C$316))))</f>
        <v>97.290372737428541</v>
      </c>
      <c r="J301" s="72"/>
      <c r="K301" s="73"/>
      <c r="L301" s="73"/>
      <c r="M301" s="74">
        <f ca="true">IF(MAX(C305:C316)-MIN(C305:C316)&lt;5,AVERAGEIF(C305:C316,"&gt;0",M305:M316),
IF(FORECAST($C301,M$305:M$316,$C$305:$C$316)&lt;0,0,
IF(FORECAST($C301,M$305:M$316,$C$305:$C$316)&gt;100,100,
FORECAST($C301,M$305:M$316,$C$305:$C$316))))</f>
        <v>1.4708855901149605</v>
      </c>
      <c r="N301" s="71">
        <f ca="true">IF(MAX(C305:C316)-MIN(C305:C316)&lt;5,AVERAGEIF(C305:C316,"&gt;0",N305:N316),
IF(FORECAST($C301,N$305:N$316,$C$305:$C$316)&lt;0,0,
IF(FORECAST($C301,N$305:N$316,$C$305:$C$316)&gt;100,100,
FORECAST($C301,N$305:N$316,$C$305:$C$316))))</f>
        <v>97.610341831856317</v>
      </c>
      <c r="O301" s="72"/>
      <c r="P301" s="73"/>
      <c r="Q301" s="73"/>
      <c r="R301" s="74">
        <f ca="true">IF(MAX(C305:C316)-MIN(C305:C316)&lt;5,AVERAGEIF(C305:C316,"&gt;0",R305:R316),
IF(FORECAST($C301,R$305:R$316,$C$305:$C$316)&lt;0,0,
IF(FORECAST($C301,R$305:R$316,$C$305:$C$316)&gt;100,100,
FORECAST($C301,R$305:R$316,$C$305:$C$316))))</f>
        <v>1.0629597164312656</v>
      </c>
      <c r="S301" s="71">
        <f ca="true">IF(MAX(C305:C316)-MIN(C305:C316)&lt;5,AVERAGEIF(C305:C316,"&gt;0",S305:S316),
IF(FORECAST($C301,S$305:S$316,$C$305:$C$316)&lt;0,0,
IF(FORECAST($C301,S$305:S$316,$C$305:$C$316)&gt;100,100,
FORECAST($C301,S$305:S$316,$C$305:$C$316))))</f>
        <v>99.9750048467439</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99.980545233177693</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08"/>
      <c r="B302" s="2009"/>
      <c r="C302" s="49">
        <f>MaxRegYear(C300,C305:C316)</f>
        <v>2013</v>
      </c>
      <c r="D302" s="75">
        <f ca="true">IF(MAX(C305:C316)-MIN(C305:C316)&lt;5,AVERAGEIF(C305:C316,"&gt;0",D305:D316),
IF(FORECAST($C302,D$305:D$316,$C$305:$C$316)&lt;0,0,
IF(FORECAST($C302,D$305:D$316,$C$305:$C$316)&gt;100,100,
FORECAST($C302,D$305:D$316,$C$305:$C$316))))</f>
        <v>96.204440611150062</v>
      </c>
      <c r="E302" s="76"/>
      <c r="F302" s="77"/>
      <c r="G302" s="77"/>
      <c r="H302" s="78">
        <f ca="true">IF(MAX(C305:C316)-MIN(C305:C316)&lt;5,AVERAGEIF(C305:C316,"&gt;0",H305:H316),
IF(FORECAST($C302,H$305:H$316,$C$305:$C$316)&lt;0,0,
IF(FORECAST($C302,H$305:H$316,$C$305:$C$316)&gt;100,100,
FORECAST($C302,H$305:H$316,$C$305:$C$316))))</f>
        <v>2.0765917578424933</v>
      </c>
      <c r="I302" s="75">
        <f ca="true">IF(MAX(C305:C316)-MIN(C305:C316)&lt;5,AVERAGEIF(C305:C316,"&gt;0",I305:I316),
IF(FORECAST($C302,I$305:I$316,$C$305:$C$316)&lt;0,0,
IF(FORECAST($C302,I$305:I$316,$C$305:$C$316)&gt;100,100,
FORECAST($C302,I$305:I$316,$C$305:$C$316))))</f>
        <v>98.717695733713825</v>
      </c>
      <c r="J302" s="76"/>
      <c r="K302" s="77"/>
      <c r="L302" s="77"/>
      <c r="M302" s="78">
        <f ca="true">IF(MAX(C305:C316)-MIN(C305:C316)&lt;5,AVERAGEIF(C305:C316,"&gt;0",M305:M316),
IF(FORECAST($C302,M$305:M$316,$C$305:$C$316)&lt;0,0,
IF(FORECAST($C302,M$305:M$316,$C$305:$C$316)&gt;100,100,
FORECAST($C302,M$305:M$316,$C$305:$C$316))))</f>
        <v>0.47219544066220465</v>
      </c>
      <c r="N302" s="75">
        <f ca="true">IF(MAX(C305:C316)-MIN(C305:C316)&lt;5,AVERAGEIF(C305:C316,"&gt;0",N305:N316),
IF(FORECAST($C302,N$305:N$316,$C$305:$C$316)&lt;0,0,
IF(FORECAST($C302,N$305:N$316,$C$305:$C$316)&gt;100,100,
FORECAST($C302,N$305:N$316,$C$305:$C$316))))</f>
        <v>99.300459174122295</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99.557228713749183</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99.655372702005025</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5" t="s">
        <v>162</v>
      </c>
      <c r="C305" s="436">
        <v>1997</v>
      </c>
      <c r="D305" s="1">
        <f t="shared" ref="D305:D316" ca="true" si="45">IF(ISERROR(INDIRECT(CONCATENATE($B305,"!M122"))),"",INDIRECT(CONCATENATE($B305,"!M122")))</f>
        <v>90.127138658416797</v>
      </c>
      <c r="E305" s="91" t="str">
        <f t="shared" ref="E305:E316" ca="true" si="46">IF(ISERROR(INDIRECT(CONCATENATE($B305,"!M129"))),"",INDIRECT(CONCATENATE($B305,"!M129")))</f>
        <v>N/A</v>
      </c>
      <c r="F305" s="89"/>
      <c r="G305" s="89"/>
      <c r="H305" s="90">
        <f t="shared" ref="H305:H316" ca="true" si="47">IF(ISERROR(INDIRECT(CONCATENATE($B305,"!M127"))),"",INDIRECT(CONCATENATE($B305,"!M127")))</f>
        <v>8.0963781438039444</v>
      </c>
      <c r="I305" s="1">
        <f t="shared" ref="I305:I316" ca="true" si="48">IF(ISERROR(INDIRECT(CONCATENATE($B305,"!N122"))),"",INDIRECT(CONCATENATE($B305,"!N122")))</f>
        <v>96.985372180712062</v>
      </c>
      <c r="J305" s="88" t="str">
        <f t="shared" ref="J305:J316" ca="true" si="49">IF(ISERROR(INDIRECT(CONCATENATE($B305,"!N129"))),"",INDIRECT(CONCATENATE($B305,"!N129")))</f>
        <v>N/A</v>
      </c>
      <c r="K305" s="89"/>
      <c r="L305" s="89"/>
      <c r="M305" s="90">
        <f t="shared" ref="M305:M316" ca="true" si="50">IF(ISERROR(INDIRECT(CONCATENATE($B305,"!N127"))),"",INDIRECT(CONCATENATE($B305,"!N127")))</f>
        <v>1.5313842604768531</v>
      </c>
      <c r="N305" s="1">
        <f t="shared" ref="N305:N316" ca="true" si="51">IF(ISERROR(INDIRECT(CONCATENATE($B305,"!O122"))),"",INDIRECT(CONCATENATE($B305,"!O122")))</f>
        <v>97.239970959281749</v>
      </c>
      <c r="O305" s="88" t="str">
        <f t="shared" ref="O305:O316" ca="true" si="52">IF(ISERROR(INDIRECT(CONCATENATE($B305,"!O129"))),"",INDIRECT(CONCATENATE($B305,"!O129")))</f>
        <v>N/A</v>
      </c>
      <c r="P305" s="89"/>
      <c r="Q305" s="89"/>
      <c r="R305" s="90">
        <f t="shared" ref="R305:R316" ca="true" si="53">IF(ISERROR(INDIRECT(CONCATENATE($B305,"!O127"))),"",INDIRECT(CONCATENATE($B305,"!O127")))</f>
        <v>1.3645305267010148</v>
      </c>
      <c r="S305" s="1">
        <f t="shared" ref="S305:S316" ca="true" si="54">IF(ISERROR(INDIRECT(CONCATENATE($B305,"!P122"))),"",INDIRECT(CONCATENATE($B305,"!P122")))</f>
        <v>100</v>
      </c>
      <c r="T305" s="88" t="str">
        <f t="shared" ref="T305:T316" ca="true" si="55">IF(ISERROR(INDIRECT(CONCATENATE($B305,"!P129"))),"",INDIRECT(CONCATENATE($B305,"!P129")))</f>
        <v>N/A</v>
      </c>
      <c r="U305" s="89"/>
      <c r="V305" s="89"/>
      <c r="W305" s="90">
        <f t="shared" ref="W305:W316" ca="true" si="56">IF(ISERROR(INDIRECT(CONCATENATE($B305,"!P127"))),"",INDIRECT(CONCATENATE($B305,"!P127")))</f>
        <v>0</v>
      </c>
      <c r="X305" s="1">
        <f t="shared" ref="X305:X316" ca="true" si="57">IF(ISERROR(INDIRECT(CONCATENATE($B305,"!Q122"))),"",INDIRECT(CONCATENATE($B305,"!Q122")))</f>
        <v>100</v>
      </c>
      <c r="Y305" s="88" t="str">
        <f t="shared" ref="Y305:Y316" ca="true" si="58">IF(ISERROR(INDIRECT(CONCATENATE($B305,"!Q129"))),"",INDIRECT(CONCATENATE($B305,"!Q129")))</f>
        <v>N/A</v>
      </c>
      <c r="Z305" s="89"/>
      <c r="AA305" s="89"/>
      <c r="AB305" s="90">
        <f t="shared" ref="AB305:AB316" ca="true" si="59">IF(ISERROR(INDIRECT(CONCATENATE($B305,"!Q2127"))),"",INDIRECT(CONCATENATE($B305,"!Q127")))</f>
        <v>0</v>
      </c>
    </row>
    <row r="306" x14ac:dyDescent="0.2">
      <c r="A306" s="87"/>
      <c r="B306" s="437" t="s">
        <v>233</v>
      </c>
      <c r="C306" s="438">
        <v>2007</v>
      </c>
      <c r="D306" s="2">
        <f t="shared" ca="true" si="45"/>
        <v>92.133040881427718</v>
      </c>
      <c r="E306" s="91" t="str">
        <f t="shared" ca="true" si="46"/>
        <v>N/A</v>
      </c>
      <c r="F306" s="89"/>
      <c r="G306" s="89"/>
      <c r="H306" s="92">
        <f t="shared" ca="true" si="47"/>
        <v>6.4649269749909646</v>
      </c>
      <c r="I306" s="2">
        <f t="shared" ca="true" si="48"/>
        <v>97.97359541770561</v>
      </c>
      <c r="J306" s="91" t="str">
        <f t="shared" ca="true" si="49"/>
        <v>N/A</v>
      </c>
      <c r="K306" s="89"/>
      <c r="L306" s="89"/>
      <c r="M306" s="92">
        <f t="shared" ca="true" si="50"/>
        <v>1.5280183610088076</v>
      </c>
      <c r="N306" s="2">
        <f t="shared" ca="true" si="51"/>
        <v>98.451608293718749</v>
      </c>
      <c r="O306" s="91" t="str">
        <f t="shared" ca="true" si="52"/>
        <v>N/A</v>
      </c>
      <c r="P306" s="89"/>
      <c r="Q306" s="89"/>
      <c r="R306" s="92">
        <f t="shared" ca="true" si="53"/>
        <v>0.30354372388802575</v>
      </c>
      <c r="S306" s="2">
        <f t="shared" ca="true" si="54"/>
        <v>100</v>
      </c>
      <c r="T306" s="91" t="str">
        <f t="shared" ca="true" si="55"/>
        <v>N/A</v>
      </c>
      <c r="U306" s="89"/>
      <c r="V306" s="89"/>
      <c r="W306" s="92">
        <f t="shared" ca="true" si="56"/>
        <v>0</v>
      </c>
      <c r="X306" s="2">
        <f t="shared" ca="true" si="57"/>
        <v>99.999999999999986</v>
      </c>
      <c r="Y306" s="91" t="str">
        <f t="shared" ca="true" si="58"/>
        <v>N/A</v>
      </c>
      <c r="Z306" s="89"/>
      <c r="AA306" s="89"/>
      <c r="AB306" s="92">
        <f t="shared" ca="true" si="59"/>
        <v>0</v>
      </c>
    </row>
    <row r="307" x14ac:dyDescent="0.2">
      <c r="A307" s="87"/>
      <c r="B307" s="437" t="s">
        <v>146</v>
      </c>
      <c r="C307" s="438">
        <v>2011</v>
      </c>
      <c r="D307" s="2">
        <f t="shared" ca="true" si="45"/>
        <v>96.543352655816562</v>
      </c>
      <c r="E307" s="91">
        <f t="shared" ca="true" si="46"/>
        <v>77.755431860986704</v>
      </c>
      <c r="F307" s="89"/>
      <c r="G307" s="89"/>
      <c r="H307" s="92">
        <f t="shared" ca="true" si="47"/>
        <v>1.5230201810603123</v>
      </c>
      <c r="I307" s="2">
        <f t="shared" ca="true" si="48"/>
        <v>98.559061763427934</v>
      </c>
      <c r="J307" s="91">
        <f t="shared" ca="true" si="49"/>
        <v>81.263857668230315</v>
      </c>
      <c r="K307" s="89"/>
      <c r="L307" s="89"/>
      <c r="M307" s="92">
        <f t="shared" ca="true" si="50"/>
        <v>0.20091936102918728</v>
      </c>
      <c r="N307" s="2">
        <f t="shared" ca="true" si="51"/>
        <v>99.089581637490724</v>
      </c>
      <c r="O307" s="91">
        <f t="shared" ca="true" si="52"/>
        <v>88.860343942105999</v>
      </c>
      <c r="P307" s="89"/>
      <c r="Q307" s="89"/>
      <c r="R307" s="92">
        <f t="shared" ca="true" si="53"/>
        <v>0.25188271270089391</v>
      </c>
      <c r="S307" s="2">
        <f t="shared" ca="true" si="54"/>
        <v>99.442965156007048</v>
      </c>
      <c r="T307" s="91">
        <f t="shared" ca="true" si="55"/>
        <v>97.315726671608004</v>
      </c>
      <c r="U307" s="89"/>
      <c r="V307" s="89"/>
      <c r="W307" s="92">
        <f t="shared" ca="true" si="56"/>
        <v>0</v>
      </c>
      <c r="X307" s="2">
        <f t="shared" ca="true" si="57"/>
        <v>99.566436625103123</v>
      </c>
      <c r="Y307" s="91">
        <f t="shared" ca="true" si="58"/>
        <v>99.013508349070065</v>
      </c>
      <c r="Z307" s="89"/>
      <c r="AA307" s="89"/>
      <c r="AB307" s="92">
        <f t="shared" ca="true" si="59"/>
        <v>0</v>
      </c>
      <c r="AD307" s="93"/>
    </row>
    <row r="308" x14ac:dyDescent="0.2">
      <c r="A308" s="87"/>
      <c r="B308" s="437"/>
      <c r="C308" s="438"/>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37"/>
      <c r="C309" s="438"/>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37"/>
      <c r="C310" s="438"/>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37"/>
      <c r="C311" s="438"/>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37"/>
      <c r="C312" s="438"/>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37"/>
      <c r="C313" s="438"/>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37"/>
      <c r="C314" s="438"/>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37"/>
      <c r="C315" s="438"/>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39"/>
      <c r="C316" s="440"/>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975" t="str">
        <f>CONCATENATE("Rural use of sanitation facilities, ",C299,"–",C300)</f>
        <v>Rural use of sanitation facilities, 2000–2017</v>
      </c>
      <c r="C318" s="1976"/>
      <c r="D318" s="1976"/>
      <c r="E318" s="1976"/>
      <c r="F318" s="1976"/>
      <c r="G318" s="1976"/>
      <c r="H318" s="1976"/>
      <c r="I318" s="1976"/>
      <c r="J318" s="1976"/>
      <c r="K318" s="1976"/>
      <c r="L318" s="1976"/>
      <c r="N318" s="98"/>
      <c r="O318" s="98"/>
      <c r="P318" s="98"/>
      <c r="Q318" s="98"/>
      <c r="R318" s="98"/>
      <c r="S318" s="1999" t="s">
        <v>11</v>
      </c>
      <c r="T318" s="2000"/>
      <c r="U318" s="2000"/>
      <c r="V318" s="2000"/>
      <c r="W318" s="200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19" t="s">
        <v>132</v>
      </c>
      <c r="C4" s="2020"/>
      <c r="D4" s="2020"/>
      <c r="E4" s="2020"/>
      <c r="F4" s="2020"/>
      <c r="G4" s="2020"/>
      <c r="H4" s="2020"/>
      <c r="I4" s="2020"/>
      <c r="J4" s="2020"/>
      <c r="K4" s="2020"/>
      <c r="L4" s="2020"/>
      <c r="M4" s="2020"/>
      <c r="N4" s="2020"/>
      <c r="O4" s="2020"/>
      <c r="P4" s="2020"/>
      <c r="Q4" s="2020"/>
      <c r="R4" s="2020"/>
      <c r="S4" s="2020"/>
      <c r="T4" s="2020"/>
      <c r="U4" s="2020"/>
      <c r="V4" s="2020"/>
      <c r="W4" s="2020"/>
      <c r="X4" s="2020"/>
      <c r="Y4" s="2020"/>
    </row>
    <row r="5" ht="28.5" customHeight="true" x14ac:dyDescent="0.4">
      <c r="B5" s="2011" t="str">
        <f ca="true">IF(ISERROR(INDIRECT(CONCATENATE($E$32,"!A2"))),"",INDIRECT(CONCATENATE($E$32,"!A2")))</f>
        <v>Jamaica</v>
      </c>
      <c r="C5" s="2021"/>
      <c r="D5" s="2021"/>
      <c r="E5" s="2021"/>
      <c r="F5" s="2021"/>
      <c r="G5" s="2021"/>
      <c r="H5" s="2021"/>
      <c r="I5" s="2021"/>
      <c r="J5" s="2021"/>
      <c r="K5" s="2020"/>
      <c r="L5" s="2020"/>
      <c r="M5" s="2020"/>
      <c r="N5" s="2020"/>
      <c r="O5" s="2020"/>
      <c r="P5" s="2020"/>
      <c r="Q5" s="2020"/>
      <c r="R5" s="2020"/>
      <c r="S5" s="2020"/>
      <c r="T5" s="2020"/>
      <c r="U5" s="2020"/>
      <c r="V5" s="2020"/>
      <c r="W5" s="2020"/>
      <c r="X5" s="2020"/>
      <c r="Y5" s="2020"/>
    </row>
    <row r="6" x14ac:dyDescent="0.2">
      <c r="F6" s="36"/>
      <c r="G6" s="36"/>
      <c r="J6" s="37"/>
      <c r="K6" s="37"/>
      <c r="L6" s="37"/>
      <c r="M6" s="37"/>
      <c r="N6" s="37"/>
      <c r="O6" s="37"/>
      <c r="P6" s="37"/>
    </row>
    <row r="7" s="38" customFormat="true" ht="16.5" customHeight="true" x14ac:dyDescent="0.25">
      <c r="B7" s="2017" t="str">
        <f ca="true">CONCATENATE("National ",IF(ISERROR(INDIRECT(CONCATENATE($E$32,"!A2"))),"",INDIRECT(CONCATENATE($E$32,"!A210"))))</f>
        <v>National Access to hygiene facilities </v>
      </c>
      <c r="C7" s="2018"/>
      <c r="D7" s="2018"/>
      <c r="E7" s="2018"/>
      <c r="F7" s="2018"/>
      <c r="G7" s="2018"/>
      <c r="H7" s="2018"/>
      <c r="K7" s="2035" t="str">
        <f ca="true">CONCATENATE("Urban ",IF(ISERROR(INDIRECT(CONCATENATE($E$32,"!A2"))),"",INDIRECT(CONCATENATE($E$32,"!A210"))))</f>
        <v>Urban Access to hygiene facilities </v>
      </c>
      <c r="L7" s="2036"/>
      <c r="M7" s="2036"/>
      <c r="N7" s="2036"/>
      <c r="O7" s="2036"/>
      <c r="P7" s="2036"/>
      <c r="S7" s="2035" t="str">
        <f ca="true">CONCATENATE("Rural ",IF(ISERROR(INDIRECT(CONCATENATE($E$32,"!A2"))),"",INDIRECT(CONCATENATE($E$32,"!A210"))))</f>
        <v>Rural Access to hygiene facilities </v>
      </c>
      <c r="T7" s="2036"/>
      <c r="U7" s="2036"/>
      <c r="V7" s="2036"/>
      <c r="W7" s="2036"/>
      <c r="X7" s="203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46" t="str">
        <f>INDEX(B88:B100,A88)</f>
        <v>MICS11</v>
      </c>
      <c r="F32" s="2047"/>
      <c r="G32" s="2026" t="str">
        <f ca="true">IF(ISERROR(INDIRECT(CONCATENATE($E$32,"!A2"))),"",INDIRECT(CONCATENATE($E$32,"!A2")))</f>
        <v>Jamaica</v>
      </c>
      <c r="H32" s="2027"/>
      <c r="I32" s="2027"/>
      <c r="J32" s="2028"/>
      <c r="K32" s="2032" t="s">
        <v>0</v>
      </c>
      <c r="L32" s="2033"/>
      <c r="M32" s="2034"/>
      <c r="N32" s="2032" t="s">
        <v>1</v>
      </c>
      <c r="O32" s="2033"/>
      <c r="P32" s="2034"/>
      <c r="Q32" s="2032" t="s">
        <v>2</v>
      </c>
      <c r="R32" s="2033"/>
      <c r="S32" s="2034"/>
      <c r="T32" s="2032" t="s">
        <v>3</v>
      </c>
      <c r="U32" s="2033"/>
      <c r="V32" s="2034"/>
      <c r="W32" s="2032" t="s">
        <v>4</v>
      </c>
      <c r="X32" s="2033"/>
      <c r="Y32" s="2034"/>
    </row>
    <row r="33" s="44" customFormat="true" ht="22.5" customHeight="true" x14ac:dyDescent="0.2">
      <c r="E33" s="2048"/>
      <c r="F33" s="2049"/>
      <c r="G33" s="2029"/>
      <c r="H33" s="2030"/>
      <c r="I33" s="2030"/>
      <c r="J33" s="2031"/>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22" t="s">
        <v>21</v>
      </c>
      <c r="C34" s="2023"/>
      <c r="D34" s="2023"/>
      <c r="E34" s="107"/>
      <c r="F34" s="36"/>
      <c r="G34" s="1982" t="s">
        <v>5</v>
      </c>
      <c r="H34" s="1983"/>
      <c r="I34" s="1986"/>
      <c r="J34" s="2039" t="str">
        <f ca="true">IF(ISERROR(INDIRECT(CONCATENATE(#REF!,"!A2"))),"",INDIRECT(CONCATENATE(#REF!,"!A210")))</f>
        <v/>
      </c>
      <c r="K34" s="2037">
        <f ca="true">IF(ISERROR(INDIRECT(CONCATENATE($E$32,"!C222"))),"",INDIRECT(CONCATENATE($E$32,"!C222")))</f>
        <v>52.80439641344865</v>
      </c>
      <c r="L34" s="2043">
        <f ca="true">IF(ISERROR(INDIRECT(CONCATENATE($E$32,"!C223"))),"",INDIRECT(CONCATENATE($E$32,"!C223")))</f>
        <v>24.30003276990448</v>
      </c>
      <c r="M34" s="2041">
        <f ca="true">IF(ISERROR(INDIRECT(CONCATENATE($E$32,"!C224"))),"",INDIRECT(CONCATENATE($E$32,"!C224")))</f>
        <v>22.895570816647037</v>
      </c>
      <c r="N34" s="2037">
        <f ca="true">IF(ISERROR(INDIRECT(CONCATENATE($E$32,"!D222"))),"",INDIRECT(CONCATENATE($E$32,"!D222")))</f>
        <v>60.324840068374108</v>
      </c>
      <c r="O34" s="2043">
        <f ca="true">IF(ISERROR(INDIRECT(CONCATENATE($E$32,"!D223"))),"",INDIRECT(CONCATENATE($E$32,"!D223")))</f>
        <v>18.86547069825734</v>
      </c>
      <c r="P34" s="2041">
        <f ca="true">IF(ISERROR(INDIRECT(CONCATENATE($E$32,"!D224"))),"",INDIRECT(CONCATENATE($E$32,"!D224")))</f>
        <v>20.809689233368495</v>
      </c>
      <c r="Q34" s="2037">
        <f ca="true">IF(ISERROR(INDIRECT(CONCATENATE($E$32,"!E222"))),"",INDIRECT(CONCATENATE($E$32,"!E222")))</f>
        <v>66.780010809459867</v>
      </c>
      <c r="R34" s="2043">
        <f ca="true">IF(ISERROR(INDIRECT(CONCATENATE($E$32,"!E223"))),"",INDIRECT(CONCATENATE($E$32,"!E223")))</f>
        <v>16.735562568305497</v>
      </c>
      <c r="S34" s="2041">
        <f ca="true">IF(ISERROR(INDIRECT(CONCATENATE($E$32,"!E224"))),"",INDIRECT(CONCATENATE($E$32,"!E224")))</f>
        <v>16.484426622234448</v>
      </c>
      <c r="T34" s="2037">
        <f ca="true">IF(ISERROR(INDIRECT(CONCATENATE($E$32,"!F222"))),"",INDIRECT(CONCATENATE($E$32,"!F222")))</f>
        <v>71.391637916409294</v>
      </c>
      <c r="U34" s="2043">
        <f ca="true">IF(ISERROR(INDIRECT(CONCATENATE($E$32,"!F223"))),"",INDIRECT(CONCATENATE($E$32,"!F223")))</f>
        <v>13.76899609836142</v>
      </c>
      <c r="V34" s="2041">
        <f ca="true">IF(ISERROR(INDIRECT(CONCATENATE($E$32,"!F224"))),"",INDIRECT(CONCATENATE($E$32,"!F224")))</f>
        <v>14.839365985229341</v>
      </c>
      <c r="W34" s="2037">
        <f ca="true">IF(ISERROR(INDIRECT(CONCATENATE($E$32,"!G222"))),"",INDIRECT(CONCATENATE($E$32,"!G222")))</f>
        <v>81.91020626061777</v>
      </c>
      <c r="X34" s="2043">
        <f ca="true">IF(ISERROR(INDIRECT(CONCATENATE($E$32,"!G223"))),"",INDIRECT(CONCATENATE($E$32,"!G223")))</f>
        <v>6.9005675993806301</v>
      </c>
      <c r="Y34" s="2041">
        <f ca="true">IF(ISERROR(INDIRECT(CONCATENATE($E$32,"!G224"))),"",INDIRECT(CONCATENATE($E$32,"!G224")))</f>
        <v>11.189226140001542</v>
      </c>
      <c r="Z34" s="108"/>
    </row>
    <row r="35" ht="15" x14ac:dyDescent="0.2">
      <c r="B35" s="2024"/>
      <c r="C35" s="2025"/>
      <c r="D35" s="2025"/>
      <c r="E35" s="107"/>
      <c r="F35" s="36"/>
      <c r="G35" s="1984"/>
      <c r="H35" s="1985"/>
      <c r="I35" s="1987"/>
      <c r="J35" s="2040"/>
      <c r="K35" s="2038"/>
      <c r="L35" s="2044"/>
      <c r="M35" s="2042"/>
      <c r="N35" s="2038"/>
      <c r="O35" s="2044"/>
      <c r="P35" s="2042"/>
      <c r="Q35" s="2038"/>
      <c r="R35" s="2044"/>
      <c r="S35" s="2042"/>
      <c r="T35" s="2038"/>
      <c r="U35" s="2044"/>
      <c r="V35" s="2042"/>
      <c r="W35" s="2038"/>
      <c r="X35" s="2044"/>
      <c r="Y35" s="2042"/>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982" t="s">
        <v>6</v>
      </c>
      <c r="H37" s="1983"/>
      <c r="I37" s="1986"/>
      <c r="J37" s="2039" t="str">
        <f ca="true">IF(ISERROR(INDIRECT(CONCATENATE(#REF!,"!A2"))),"",INDIRECT(CONCATENATE(#REF!,"!A210")))</f>
        <v/>
      </c>
      <c r="K37" s="2037">
        <f ca="true">IF(ISERROR(INDIRECT(CONCATENATE($E$32,"!H222"))),"",INDIRECT(CONCATENATE($E$32,"!H222")))</f>
        <v>66.586003435913483</v>
      </c>
      <c r="L37" s="2043">
        <f ca="true">IF(ISERROR(INDIRECT(CONCATENATE($E$32,"!H223"))),"",INDIRECT(CONCATENATE($E$32,"!H223")))</f>
        <v>13.666963468587037</v>
      </c>
      <c r="M37" s="2041">
        <f ca="true">IF(ISERROR(INDIRECT(CONCATENATE($E$32,"!H224"))),"",INDIRECT(CONCATENATE($E$32,"!H224")))</f>
        <v>19.747033095499493</v>
      </c>
      <c r="N37" s="2037">
        <f ca="true">IF(ISERROR(INDIRECT(CONCATENATE($E$32,"!I222"))),"",INDIRECT(CONCATENATE($E$32,"!I222")))</f>
        <v>59.121738389811021</v>
      </c>
      <c r="O37" s="2043">
        <f ca="true">IF(ISERROR(INDIRECT(CONCATENATE($E$32,"!I223"))),"",INDIRECT(CONCATENATE($E$32,"!I223")))</f>
        <v>19.872910797447766</v>
      </c>
      <c r="P37" s="2041">
        <f ca="true">IF(ISERROR(INDIRECT(CONCATENATE($E$32,"!I224"))),"",INDIRECT(CONCATENATE($E$32,"!I224")))</f>
        <v>21.005350812741259</v>
      </c>
      <c r="Q37" s="2037">
        <f ca="true">IF(ISERROR(INDIRECT(CONCATENATE($E$32,"!J222"))),"",INDIRECT(CONCATENATE($E$32,"!J222")))</f>
        <v>79.27732753235118</v>
      </c>
      <c r="R37" s="2043">
        <f ca="true">IF(ISERROR(INDIRECT(CONCATENATE($E$32,"!J223"))),"",INDIRECT(CONCATENATE($E$32,"!J223")))</f>
        <v>8.8280855246297119</v>
      </c>
      <c r="S37" s="2041">
        <f ca="true">IF(ISERROR(INDIRECT(CONCATENATE($E$32,"!J224"))),"",INDIRECT(CONCATENATE($E$32,"!J224")))</f>
        <v>11.894586943019112</v>
      </c>
      <c r="T37" s="2037">
        <f ca="true">IF(ISERROR(INDIRECT(CONCATENATE($E$32,"!K222"))),"",INDIRECT(CONCATENATE($E$32,"!K222")))</f>
        <v>79.089724937656584</v>
      </c>
      <c r="U37" s="2043">
        <f ca="true">IF(ISERROR(INDIRECT(CONCATENATE($E$32,"!K223"))),"",INDIRECT(CONCATENATE($E$32,"!K223")))</f>
        <v>5.2733972601089061</v>
      </c>
      <c r="V37" s="2041">
        <f ca="true">IF(ISERROR(INDIRECT(CONCATENATE($E$32,"!K224"))),"",INDIRECT(CONCATENATE($E$32,"!K224")))</f>
        <v>15.636877802234489</v>
      </c>
      <c r="W37" s="2037">
        <f ca="true">IF(ISERROR(INDIRECT(CONCATENATE($E$32,"!L222"))),"",INDIRECT(CONCATENATE($E$32,"!L222")))</f>
        <v>87.200101292975134</v>
      </c>
      <c r="X37" s="2043">
        <f ca="true">IF(ISERROR(INDIRECT(CONCATENATE($E$32,"!L223"))),"",INDIRECT(CONCATENATE($E$32,"!L223")))</f>
        <v>2.9761140233918</v>
      </c>
      <c r="Y37" s="2041">
        <f ca="true">IF(ISERROR(INDIRECT(CONCATENATE($E$32,"!L224"))),"",INDIRECT(CONCATENATE($E$32,"!L224")))</f>
        <v>9.8237846836330451</v>
      </c>
      <c r="Z37" s="108"/>
    </row>
    <row r="38" x14ac:dyDescent="0.2">
      <c r="F38" s="36"/>
      <c r="G38" s="1984"/>
      <c r="H38" s="1985"/>
      <c r="I38" s="1987"/>
      <c r="J38" s="2045"/>
      <c r="K38" s="2038"/>
      <c r="L38" s="2044"/>
      <c r="M38" s="2042"/>
      <c r="N38" s="2038"/>
      <c r="O38" s="2044"/>
      <c r="P38" s="2042"/>
      <c r="Q38" s="2038"/>
      <c r="R38" s="2044"/>
      <c r="S38" s="2042"/>
      <c r="T38" s="2038"/>
      <c r="U38" s="2044"/>
      <c r="V38" s="2042"/>
      <c r="W38" s="2038"/>
      <c r="X38" s="2044"/>
      <c r="Y38" s="2042"/>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982" t="s">
        <v>7</v>
      </c>
      <c r="H40" s="1983"/>
      <c r="I40" s="1986"/>
      <c r="J40" s="2039" t="str">
        <f ca="true">IF(ISERROR(INDIRECT(CONCATENATE(#REF!,"!A2"))),"",INDIRECT(CONCATENATE(#REF!,"!A210")))</f>
        <v/>
      </c>
      <c r="K40" s="2037">
        <f ca="true">IF(ISERROR(INDIRECT(CONCATENATE($E$32,"!M222"))),"",INDIRECT(CONCATENATE($E$32,"!M222")))</f>
        <v>44.372457475879287</v>
      </c>
      <c r="L40" s="2043">
        <f ca="true">IF(ISERROR(INDIRECT(CONCATENATE($E$32,"!M223"))),"",INDIRECT(CONCATENATE($E$32,"!M223")))</f>
        <v>30.235636763412799</v>
      </c>
      <c r="M40" s="2041">
        <f ca="true">IF(ISERROR(INDIRECT(CONCATENATE($E$32,"!M224"))),"",INDIRECT(CONCATENATE($E$32,"!M224")))</f>
        <v>25.391905760707857</v>
      </c>
      <c r="N40" s="2037">
        <f ca="true">IF(ISERROR(INDIRECT(CONCATENATE($E$32,"!N222"))),"",INDIRECT(CONCATENATE($E$32,"!N222")))</f>
        <v>56.828210602514929</v>
      </c>
      <c r="O40" s="2043">
        <f ca="true">IF(ISERROR(INDIRECT(CONCATENATE($E$32,"!N223"))),"",INDIRECT(CONCATENATE($E$32,"!N223")))</f>
        <v>20.429644931766042</v>
      </c>
      <c r="P40" s="2041">
        <f ca="true">IF(ISERROR(INDIRECT(CONCATENATE($E$32,"!N224"))),"",INDIRECT(CONCATENATE($E$32,"!N224")))</f>
        <v>22.742144465719001</v>
      </c>
      <c r="Q40" s="2037">
        <f ca="true">IF(ISERROR(INDIRECT(CONCATENATE($E$32,"!O222"))),"",INDIRECT(CONCATENATE($E$32,"!O222")))</f>
        <v>64.525321574247258</v>
      </c>
      <c r="R40" s="2043">
        <f ca="true">IF(ISERROR(INDIRECT(CONCATENATE($E$32,"!O223"))),"",INDIRECT(CONCATENATE($E$32,"!O223")))</f>
        <v>17.750846526918618</v>
      </c>
      <c r="S40" s="2041">
        <f ca="true">IF(ISERROR(INDIRECT(CONCATENATE($E$32,"!O224"))),"",INDIRECT(CONCATENATE($E$32,"!O224")))</f>
        <v>17.723831898834145</v>
      </c>
      <c r="T40" s="2037">
        <f ca="true">IF(ISERROR(INDIRECT(CONCATENATE($E$32,"!P222"))),"",INDIRECT(CONCATENATE($E$32,"!P222")))</f>
        <v>69.196133666332599</v>
      </c>
      <c r="U40" s="2043">
        <f ca="true">IF(ISERROR(INDIRECT(CONCATENATE($E$32,"!P223"))),"",INDIRECT(CONCATENATE($E$32,"!P223")))</f>
        <v>14.466713721673733</v>
      </c>
      <c r="V40" s="2041">
        <f ca="true">IF(ISERROR(INDIRECT(CONCATENATE($E$32,"!P224"))),"",INDIRECT(CONCATENATE($E$32,"!P224")))</f>
        <v>16.337152611993734</v>
      </c>
      <c r="W40" s="2037">
        <f ca="true">IF(ISERROR(INDIRECT(CONCATENATE($E$32,"!Q222"))),"",INDIRECT(CONCATENATE($E$32,"!Q222")))</f>
        <v>82.780552105592022</v>
      </c>
      <c r="X40" s="2043">
        <f ca="true">IF(ISERROR(INDIRECT(CONCATENATE($E$32,"!Q223"))),"",INDIRECT(CONCATENATE($E$32,"!Q223")))</f>
        <v>8.6738925769372859</v>
      </c>
      <c r="Y40" s="2041">
        <f ca="true">IF(ISERROR(INDIRECT(CONCATENATE($E$32,"!Q224"))),"",INDIRECT(CONCATENATE($E$32,"!Q224")))</f>
        <v>8.5455553174706687</v>
      </c>
      <c r="Z40" s="108"/>
    </row>
    <row r="41" x14ac:dyDescent="0.2">
      <c r="F41" s="36"/>
      <c r="G41" s="1984"/>
      <c r="H41" s="1985"/>
      <c r="I41" s="1987"/>
      <c r="J41" s="2045"/>
      <c r="K41" s="2038"/>
      <c r="L41" s="2044"/>
      <c r="M41" s="2042"/>
      <c r="N41" s="2038"/>
      <c r="O41" s="2044"/>
      <c r="P41" s="2042"/>
      <c r="Q41" s="2038"/>
      <c r="R41" s="2044"/>
      <c r="S41" s="2042"/>
      <c r="T41" s="2038"/>
      <c r="U41" s="2044"/>
      <c r="V41" s="2042"/>
      <c r="W41" s="2038"/>
      <c r="X41" s="2044"/>
      <c r="Y41" s="2042"/>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162</v>
      </c>
    </row>
    <row r="89" hidden="true" x14ac:dyDescent="0.2">
      <c r="B89" s="4" t="s">
        <v>233</v>
      </c>
    </row>
    <row r="90" hidden="true" x14ac:dyDescent="0.2">
      <c r="B90" s="4" t="s">
        <v>146</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7726D-76E3-458C-8B98-BD4675FF3E3C}">
  <sheetPr codeName="Feuil7"/>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18" width="12.5703125" style="369" customWidth="true"/>
    <col min="19" max="52" width="12.5703125" style="203" customWidth="true"/>
    <col min="53" max="53" width="31.5703125" style="370" customWidth="true"/>
    <col min="54" max="54" width="41.5703125" style="230" customWidth="true"/>
    <col min="55" max="69" width="9.140625" style="370"/>
    <col min="70" max="70" width="12.5703125" style="370" customWidth="true"/>
    <col min="71" max="104" width="12.5703125" style="203" customWidth="true"/>
    <col min="105" max="16384" width="9.140625" style="369"/>
  </cols>
  <sheetData>
    <row r="1" s="111" customFormat="true" ht="18" customHeight="true" x14ac:dyDescent="0.2">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S1" s="203"/>
      <c r="BT1" s="203"/>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Jamaica</v>
      </c>
      <c r="B2" s="218"/>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S2" s="203"/>
      <c r="BT2" s="203"/>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1997</v>
      </c>
      <c r="B3" s="220"/>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S8" s="203"/>
      <c r="BT8" s="203"/>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SLC97</v>
      </c>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S9" s="203"/>
      <c r="BT9" s="203"/>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08" t="str">
        <f>B1028</f>
        <v>Ratio of Improved wells based on:</v>
      </c>
      <c r="B10" s="609" t="s">
        <v>146</v>
      </c>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08" t="str">
        <f>B1027</f>
        <v>Time to improved source based on:</v>
      </c>
      <c r="B11" s="610" t="s">
        <v>146</v>
      </c>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1"/>
      <c r="B12" s="609"/>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2"/>
      <c r="B13" s="61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135" customFormat="true" ht="15" customHeight="true" x14ac:dyDescent="0.2">
      <c r="A14" s="115" t="s">
        <v>95</v>
      </c>
      <c r="B14" s="200"/>
      <c r="C14" s="2141" t="s">
        <v>114</v>
      </c>
      <c r="D14" s="2142"/>
      <c r="E14" s="2142"/>
      <c r="F14" s="2142"/>
      <c r="G14" s="2143"/>
      <c r="H14" s="2144" t="s">
        <v>38</v>
      </c>
      <c r="I14" s="2145"/>
      <c r="J14" s="2145"/>
      <c r="K14" s="2145"/>
      <c r="L14" s="2146"/>
      <c r="M14" s="2154" t="s">
        <v>37</v>
      </c>
      <c r="N14" s="2155"/>
      <c r="O14" s="2155"/>
      <c r="P14" s="2155"/>
      <c r="Q14" s="2156"/>
      <c r="R14" s="1646" t="s">
        <v>137</v>
      </c>
      <c r="S14" s="298"/>
      <c r="T14" s="298"/>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06"/>
      <c r="BA14" s="209" t="s">
        <v>128</v>
      </c>
      <c r="BB14" s="115" t="s">
        <v>95</v>
      </c>
      <c r="BC14" s="2158" t="s">
        <v>114</v>
      </c>
      <c r="BD14" s="2159"/>
      <c r="BE14" s="2159"/>
      <c r="BF14" s="2159"/>
      <c r="BG14" s="2160"/>
      <c r="BH14" s="2161" t="s">
        <v>38</v>
      </c>
      <c r="BI14" s="2159"/>
      <c r="BJ14" s="2159"/>
      <c r="BK14" s="2159"/>
      <c r="BL14" s="2160"/>
      <c r="BM14" s="2161" t="s">
        <v>37</v>
      </c>
      <c r="BN14" s="2159"/>
      <c r="BO14" s="2159"/>
      <c r="BP14" s="2159"/>
      <c r="BQ14" s="2162"/>
      <c r="BR14" s="1658" t="s">
        <v>137</v>
      </c>
      <c r="BS14" s="1769"/>
      <c r="BT14" s="1769"/>
      <c r="BU14" s="1769"/>
      <c r="BV14" s="1769"/>
      <c r="BW14" s="1769"/>
      <c r="BX14" s="1769"/>
      <c r="BY14" s="1770"/>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135" customFormat="true" ht="12.75" x14ac:dyDescent="0.2">
      <c r="A15" s="174" t="s">
        <v>87</v>
      </c>
      <c r="B15" s="234"/>
      <c r="C15" s="261" t="s">
        <v>0</v>
      </c>
      <c r="D15" s="262" t="s">
        <v>1</v>
      </c>
      <c r="E15" s="262" t="s">
        <v>2</v>
      </c>
      <c r="F15" s="262" t="s">
        <v>3</v>
      </c>
      <c r="G15" s="263" t="s">
        <v>4</v>
      </c>
      <c r="H15" s="724" t="s">
        <v>0</v>
      </c>
      <c r="I15" s="664" t="s">
        <v>1</v>
      </c>
      <c r="J15" s="664" t="s">
        <v>2</v>
      </c>
      <c r="K15" s="664" t="s">
        <v>3</v>
      </c>
      <c r="L15" s="665" t="s">
        <v>4</v>
      </c>
      <c r="M15" s="710" t="s">
        <v>0</v>
      </c>
      <c r="N15" s="664" t="s">
        <v>1</v>
      </c>
      <c r="O15" s="664" t="s">
        <v>2</v>
      </c>
      <c r="P15" s="664" t="s">
        <v>3</v>
      </c>
      <c r="Q15" s="747" t="s">
        <v>4</v>
      </c>
      <c r="R15" s="728" t="s">
        <v>147</v>
      </c>
      <c r="S15" s="298"/>
      <c r="T15" s="298"/>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06"/>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1733" t="s">
        <v>147</v>
      </c>
      <c r="BS15" s="1771"/>
      <c r="BT15" s="1771"/>
      <c r="BU15" s="1771"/>
      <c r="BV15" s="1771"/>
      <c r="BW15" s="1771"/>
      <c r="BX15" s="1771"/>
      <c r="BY15" s="1772"/>
      <c r="BZ15" s="1772"/>
      <c r="CA15" s="1772"/>
      <c r="CB15" s="1772"/>
      <c r="CC15" s="1772"/>
      <c r="CD15" s="1772"/>
      <c r="CE15" s="1772"/>
      <c r="CF15" s="1772"/>
      <c r="CG15" s="1772"/>
      <c r="CH15" s="1772"/>
      <c r="CI15" s="1772"/>
      <c r="CJ15" s="1772"/>
      <c r="CK15" s="1772"/>
      <c r="CL15" s="1772"/>
      <c r="CM15" s="1772"/>
      <c r="CN15" s="1772"/>
      <c r="CO15" s="1772"/>
      <c r="CP15" s="1772"/>
      <c r="CQ15" s="1772"/>
      <c r="CR15" s="1772"/>
      <c r="CS15" s="1772"/>
      <c r="CT15" s="1772"/>
      <c r="CU15" s="1772"/>
      <c r="CV15" s="1772"/>
      <c r="CW15" s="1772"/>
      <c r="CX15" s="1772"/>
      <c r="CY15" s="1772"/>
      <c r="CZ15" s="1772"/>
    </row>
    <row r="16" s="135" customFormat="true" ht="15" customHeight="true" x14ac:dyDescent="0.2">
      <c r="A16" s="2093" t="s">
        <v>13</v>
      </c>
      <c r="B16" s="972" t="s">
        <v>14</v>
      </c>
      <c r="C16" s="800">
        <f>C58+C59+C60+C63+C61*MICS11!C24/100</f>
        <v>92.157282790885517</v>
      </c>
      <c r="D16" s="801">
        <f>D58+D59+D60+D63+D61*MICS11!D24/100</f>
        <v>93.468477536272971</v>
      </c>
      <c r="E16" s="801">
        <f>E58+E59+E60+E63+E61*MICS11!E24/100</f>
        <v>92.304807058757831</v>
      </c>
      <c r="F16" s="801">
        <f>F58+F59+F60+F63+F61*MICS11!F24/100</f>
        <v>91.036915798022065</v>
      </c>
      <c r="G16" s="802">
        <f>G58+G59+G60+G63+G61*MICS11!G24/100</f>
        <v>95.368558580822054</v>
      </c>
      <c r="H16" s="803">
        <f>H58+H59+H60+H63+H61*MICS11!H24/100</f>
        <v>96.303374288446037</v>
      </c>
      <c r="I16" s="801">
        <f>I58+I59+I60+I63+I61*MICS11!I24/100</f>
        <v>98.144415027041944</v>
      </c>
      <c r="J16" s="801">
        <f>J58+J59+J60+J63+J61*MICS11!J24/100</f>
        <v>99.000241944985305</v>
      </c>
      <c r="K16" s="801">
        <f>K58+K59+K60+K63+K61*MICS11!K24/100</f>
        <v>96.782955128330897</v>
      </c>
      <c r="L16" s="804">
        <f>L58+L59+L60+L63+L61*MICS11!L24/100</f>
        <v>99.328305465944496</v>
      </c>
      <c r="M16" s="800">
        <f>M58+M59+M60+M63+M61*MICS11!M24/100</f>
        <v>82.205413355444819</v>
      </c>
      <c r="N16" s="801">
        <f>N58+N59+N60+N63+N61*MICS11!N24/100</f>
        <v>89.412997384243667</v>
      </c>
      <c r="O16" s="801">
        <f>O58+O59+O60+O63+O61*MICS11!O24/100</f>
        <v>82.830314876320756</v>
      </c>
      <c r="P16" s="801">
        <f>P58+P59+P60+P63+P61*MICS11!P24/100</f>
        <v>88.051488414527654</v>
      </c>
      <c r="Q16" s="802">
        <f>Q58+Q59+Q60+Q63+Q61*MICS11!Q24/100</f>
        <v>92.426669388830177</v>
      </c>
      <c r="R16" s="1672" t="s">
        <v>35</v>
      </c>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06"/>
      <c r="BA16" s="2163" t="s">
        <v>13</v>
      </c>
      <c r="BB16" s="147" t="s">
        <v>14</v>
      </c>
      <c r="BC16" s="1068" t="s">
        <v>35</v>
      </c>
      <c r="BD16" s="1088" t="s">
        <v>35</v>
      </c>
      <c r="BE16" s="1088" t="s">
        <v>35</v>
      </c>
      <c r="BF16" s="1088" t="s">
        <v>35</v>
      </c>
      <c r="BG16" s="1109" t="s">
        <v>35</v>
      </c>
      <c r="BH16" s="1130" t="s">
        <v>35</v>
      </c>
      <c r="BI16" s="1088" t="s">
        <v>35</v>
      </c>
      <c r="BJ16" s="1088" t="s">
        <v>35</v>
      </c>
      <c r="BK16" s="1088" t="s">
        <v>35</v>
      </c>
      <c r="BL16" s="1109" t="s">
        <v>35</v>
      </c>
      <c r="BM16" s="1130" t="s">
        <v>35</v>
      </c>
      <c r="BN16" s="1088" t="s">
        <v>35</v>
      </c>
      <c r="BO16" s="1088" t="s">
        <v>35</v>
      </c>
      <c r="BP16" s="1088" t="s">
        <v>35</v>
      </c>
      <c r="BQ16" s="1109" t="s">
        <v>35</v>
      </c>
      <c r="BR16" s="1734" t="s">
        <v>35</v>
      </c>
      <c r="BS16" s="1773"/>
      <c r="BT16" s="1773"/>
      <c r="BU16" s="1773"/>
      <c r="BV16" s="1773"/>
      <c r="BW16" s="1773"/>
      <c r="BX16" s="1773"/>
      <c r="BY16" s="1774"/>
      <c r="BZ16" s="1774"/>
      <c r="CA16" s="1774"/>
      <c r="CB16" s="1774"/>
      <c r="CC16" s="1774"/>
      <c r="CD16" s="1774"/>
      <c r="CE16" s="1774"/>
      <c r="CF16" s="1774"/>
      <c r="CG16" s="1774"/>
      <c r="CH16" s="1774"/>
      <c r="CI16" s="1774"/>
      <c r="CJ16" s="1774"/>
      <c r="CK16" s="1774"/>
      <c r="CL16" s="1774"/>
      <c r="CM16" s="1774"/>
      <c r="CN16" s="1774"/>
      <c r="CO16" s="1774"/>
      <c r="CP16" s="1774"/>
      <c r="CQ16" s="1774"/>
      <c r="CR16" s="1774"/>
      <c r="CS16" s="1774"/>
      <c r="CT16" s="1774"/>
      <c r="CU16" s="1774"/>
      <c r="CV16" s="1774"/>
      <c r="CW16" s="1774"/>
      <c r="CX16" s="1774"/>
      <c r="CY16" s="1774"/>
      <c r="CZ16" s="1774"/>
    </row>
    <row r="17" s="135" customFormat="true" ht="15" customHeight="true" x14ac:dyDescent="0.2">
      <c r="A17" s="2094"/>
      <c r="B17" s="973" t="s">
        <v>51</v>
      </c>
      <c r="C17" s="805">
        <f>100-C16</f>
        <v>7.8427172091144826</v>
      </c>
      <c r="D17" s="806">
        <f t="shared" ref="D17:Q17" si="0">100-D16</f>
        <v>6.531522463727029</v>
      </c>
      <c r="E17" s="806">
        <f t="shared" si="0"/>
        <v>7.6951929412421691</v>
      </c>
      <c r="F17" s="806">
        <f t="shared" si="0"/>
        <v>8.9630842019779351</v>
      </c>
      <c r="G17" s="807">
        <f t="shared" si="0"/>
        <v>4.6314414191779463</v>
      </c>
      <c r="H17" s="808">
        <f t="shared" si="0"/>
        <v>3.6966257115539634</v>
      </c>
      <c r="I17" s="806">
        <f t="shared" si="0"/>
        <v>1.8555849729580558</v>
      </c>
      <c r="J17" s="806">
        <f t="shared" si="0"/>
        <v>0.99975805501469495</v>
      </c>
      <c r="K17" s="806">
        <f t="shared" si="0"/>
        <v>3.2170448716691027</v>
      </c>
      <c r="L17" s="809">
        <f t="shared" si="0"/>
        <v>0.67169453405550428</v>
      </c>
      <c r="M17" s="805">
        <f t="shared" si="0"/>
        <v>17.794586644555181</v>
      </c>
      <c r="N17" s="806">
        <f t="shared" si="0"/>
        <v>10.587002615756333</v>
      </c>
      <c r="O17" s="806">
        <f t="shared" si="0"/>
        <v>17.169685123679244</v>
      </c>
      <c r="P17" s="806">
        <f t="shared" si="0"/>
        <v>11.948511585472346</v>
      </c>
      <c r="Q17" s="807">
        <f t="shared" si="0"/>
        <v>7.5733306111698226</v>
      </c>
      <c r="R17" s="1673" t="s">
        <v>35</v>
      </c>
      <c r="S17" s="298"/>
      <c r="T17" s="298"/>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06"/>
      <c r="BA17" s="2164"/>
      <c r="BB17" s="148" t="s">
        <v>51</v>
      </c>
      <c r="BC17" s="1069" t="s">
        <v>35</v>
      </c>
      <c r="BD17" s="1089" t="s">
        <v>35</v>
      </c>
      <c r="BE17" s="1089" t="s">
        <v>35</v>
      </c>
      <c r="BF17" s="1089" t="s">
        <v>35</v>
      </c>
      <c r="BG17" s="1110" t="s">
        <v>35</v>
      </c>
      <c r="BH17" s="1131" t="s">
        <v>35</v>
      </c>
      <c r="BI17" s="1089" t="s">
        <v>35</v>
      </c>
      <c r="BJ17" s="1089" t="s">
        <v>35</v>
      </c>
      <c r="BK17" s="1089" t="s">
        <v>35</v>
      </c>
      <c r="BL17" s="1110" t="s">
        <v>35</v>
      </c>
      <c r="BM17" s="1131" t="s">
        <v>35</v>
      </c>
      <c r="BN17" s="1089" t="s">
        <v>35</v>
      </c>
      <c r="BO17" s="1089" t="s">
        <v>35</v>
      </c>
      <c r="BP17" s="1089" t="s">
        <v>35</v>
      </c>
      <c r="BQ17" s="1110" t="s">
        <v>35</v>
      </c>
      <c r="BR17" s="1735" t="s">
        <v>35</v>
      </c>
      <c r="BS17" s="1775"/>
      <c r="BT17" s="1775"/>
      <c r="BU17" s="1775"/>
      <c r="BV17" s="1775"/>
      <c r="BW17" s="1775"/>
      <c r="BX17" s="1775"/>
      <c r="BY17" s="1776"/>
      <c r="BZ17" s="1776"/>
      <c r="CA17" s="1776"/>
      <c r="CB17" s="1776"/>
      <c r="CC17" s="1776"/>
      <c r="CD17" s="1776"/>
      <c r="CE17" s="1776"/>
      <c r="CF17" s="1776"/>
      <c r="CG17" s="1776"/>
      <c r="CH17" s="1776"/>
      <c r="CI17" s="1776"/>
      <c r="CJ17" s="1776"/>
      <c r="CK17" s="1776"/>
      <c r="CL17" s="1776"/>
      <c r="CM17" s="1776"/>
      <c r="CN17" s="1776"/>
      <c r="CO17" s="1776"/>
      <c r="CP17" s="1776"/>
      <c r="CQ17" s="1776"/>
      <c r="CR17" s="1776"/>
      <c r="CS17" s="1776"/>
      <c r="CT17" s="1776"/>
      <c r="CU17" s="1776"/>
      <c r="CV17" s="1776"/>
      <c r="CW17" s="1776"/>
      <c r="CX17" s="1776"/>
      <c r="CY17" s="1776"/>
      <c r="CZ17" s="1776"/>
    </row>
    <row r="18" s="135" customFormat="true" ht="15" customHeight="true" x14ac:dyDescent="0.2">
      <c r="A18" s="2094" t="s">
        <v>60</v>
      </c>
      <c r="B18" s="973" t="s">
        <v>15</v>
      </c>
      <c r="C18" s="805">
        <f>C16*MICS11!C23/100</f>
        <v>88.655306044831875</v>
      </c>
      <c r="D18" s="806">
        <f>D16*MICS11!D23/100</f>
        <v>90.47748625511224</v>
      </c>
      <c r="E18" s="806">
        <f>E16*MICS11!E23/100</f>
        <v>92.304807058757831</v>
      </c>
      <c r="F18" s="806">
        <f>F16*MICS11!F23/100</f>
        <v>89.762398976849738</v>
      </c>
      <c r="G18" s="807">
        <f>G16*MICS11!G23/100</f>
        <v>94.414872995013823</v>
      </c>
      <c r="H18" s="808">
        <f>H16*MICS11!H23/100</f>
        <v>95.340340545561574</v>
      </c>
      <c r="I18" s="806">
        <f>I16*MICS11!I23/100</f>
        <v>97.948126196987857</v>
      </c>
      <c r="J18" s="806">
        <f>J16*MICS11!J23/100</f>
        <v>98.109239767480432</v>
      </c>
      <c r="K18" s="806">
        <f>K16*MICS11!K23/100</f>
        <v>95.815125577047581</v>
      </c>
      <c r="L18" s="809">
        <f>L16*MICS11!L23/100</f>
        <v>99.32830546594451</v>
      </c>
      <c r="M18" s="805">
        <f>M16*MICS11!M23/100</f>
        <v>77.930731860961686</v>
      </c>
      <c r="N18" s="806">
        <f>N16*MICS11!N23/100</f>
        <v>86.909433457484852</v>
      </c>
      <c r="O18" s="806">
        <f>O16*MICS11!O23/100</f>
        <v>78.771629447381031</v>
      </c>
      <c r="P18" s="806">
        <f>P16*MICS11!P23/100</f>
        <v>86.642664599895213</v>
      </c>
      <c r="Q18" s="807">
        <f>Q16*MICS11!Q23/100</f>
        <v>91.13269601738655</v>
      </c>
      <c r="R18" s="1673" t="s">
        <v>35</v>
      </c>
      <c r="S18" s="298"/>
      <c r="T18" s="298"/>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06"/>
      <c r="BA18" s="2164" t="s">
        <v>60</v>
      </c>
      <c r="BB18" s="148" t="s">
        <v>15</v>
      </c>
      <c r="BC18" s="1069" t="s">
        <v>35</v>
      </c>
      <c r="BD18" s="1089" t="s">
        <v>35</v>
      </c>
      <c r="BE18" s="1089" t="s">
        <v>35</v>
      </c>
      <c r="BF18" s="1089" t="s">
        <v>35</v>
      </c>
      <c r="BG18" s="1110" t="s">
        <v>35</v>
      </c>
      <c r="BH18" s="1131" t="s">
        <v>35</v>
      </c>
      <c r="BI18" s="1089" t="s">
        <v>35</v>
      </c>
      <c r="BJ18" s="1089" t="s">
        <v>35</v>
      </c>
      <c r="BK18" s="1089" t="s">
        <v>35</v>
      </c>
      <c r="BL18" s="1110" t="s">
        <v>35</v>
      </c>
      <c r="BM18" s="1131" t="s">
        <v>35</v>
      </c>
      <c r="BN18" s="1089" t="s">
        <v>35</v>
      </c>
      <c r="BO18" s="1089" t="s">
        <v>35</v>
      </c>
      <c r="BP18" s="1089" t="s">
        <v>35</v>
      </c>
      <c r="BQ18" s="1110" t="s">
        <v>35</v>
      </c>
      <c r="BR18" s="1735" t="s">
        <v>35</v>
      </c>
      <c r="BS18" s="1775"/>
      <c r="BT18" s="1775"/>
      <c r="BU18" s="1775"/>
      <c r="BV18" s="1775"/>
      <c r="BW18" s="1775"/>
      <c r="BX18" s="1775"/>
      <c r="BY18" s="1776"/>
      <c r="BZ18" s="1776"/>
      <c r="CA18" s="1776"/>
      <c r="CB18" s="1776"/>
      <c r="CC18" s="1776"/>
      <c r="CD18" s="1776"/>
      <c r="CE18" s="1776"/>
      <c r="CF18" s="1776"/>
      <c r="CG18" s="1776"/>
      <c r="CH18" s="1776"/>
      <c r="CI18" s="1776"/>
      <c r="CJ18" s="1776"/>
      <c r="CK18" s="1776"/>
      <c r="CL18" s="1776"/>
      <c r="CM18" s="1776"/>
      <c r="CN18" s="1776"/>
      <c r="CO18" s="1776"/>
      <c r="CP18" s="1776"/>
      <c r="CQ18" s="1776"/>
      <c r="CR18" s="1776"/>
      <c r="CS18" s="1776"/>
      <c r="CT18" s="1776"/>
      <c r="CU18" s="1776"/>
      <c r="CV18" s="1776"/>
      <c r="CW18" s="1776"/>
      <c r="CX18" s="1776"/>
      <c r="CY18" s="1776"/>
      <c r="CZ18" s="1776"/>
    </row>
    <row r="19" s="135" customFormat="true" ht="15" customHeight="true" x14ac:dyDescent="0.2">
      <c r="A19" s="2094"/>
      <c r="B19" s="973" t="s">
        <v>16</v>
      </c>
      <c r="C19" s="805">
        <f>C16*MICS11!C22/100</f>
        <v>3.5019767460536495</v>
      </c>
      <c r="D19" s="806">
        <f>D16*MICS11!D22/100</f>
        <v>2.9909912811607353</v>
      </c>
      <c r="E19" s="806">
        <f>E16*MICS11!E22/100</f>
        <v>0</v>
      </c>
      <c r="F19" s="806">
        <f>F16*MICS11!F22/100</f>
        <v>1.2745168211723088</v>
      </c>
      <c r="G19" s="807">
        <f>G16*MICS11!G22/100</f>
        <v>0.95368558580822049</v>
      </c>
      <c r="H19" s="808">
        <f>H16*MICS11!H22/100</f>
        <v>0.96303374288446042</v>
      </c>
      <c r="I19" s="806">
        <f>I16*MICS11!I22/100</f>
        <v>0.1962888300540839</v>
      </c>
      <c r="J19" s="806">
        <f>J16*MICS11!J22/100</f>
        <v>0.89100217750486777</v>
      </c>
      <c r="K19" s="806">
        <f>K16*MICS11!K22/100</f>
        <v>0.96782955128330894</v>
      </c>
      <c r="L19" s="809">
        <f>L16*MICS11!L22/100</f>
        <v>0</v>
      </c>
      <c r="M19" s="805">
        <f>M16*MICS11!M22/100</f>
        <v>4.2746814944831302</v>
      </c>
      <c r="N19" s="806">
        <f>N16*MICS11!N22/100</f>
        <v>2.5035639267588228</v>
      </c>
      <c r="O19" s="806">
        <f>O16*MICS11!O22/100</f>
        <v>4.0586854289397172</v>
      </c>
      <c r="P19" s="806">
        <f>P16*MICS11!P22/100</f>
        <v>1.4088238146324426</v>
      </c>
      <c r="Q19" s="807">
        <f>Q16*MICS11!Q22/100</f>
        <v>1.2939733714436223</v>
      </c>
      <c r="R19" s="1673" t="s">
        <v>35</v>
      </c>
      <c r="S19" s="298"/>
      <c r="T19" s="298"/>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06"/>
      <c r="BA19" s="2164"/>
      <c r="BB19" s="148" t="s">
        <v>16</v>
      </c>
      <c r="BC19" s="1069" t="s">
        <v>35</v>
      </c>
      <c r="BD19" s="1089" t="s">
        <v>35</v>
      </c>
      <c r="BE19" s="1089" t="s">
        <v>35</v>
      </c>
      <c r="BF19" s="1089" t="s">
        <v>35</v>
      </c>
      <c r="BG19" s="1110" t="s">
        <v>35</v>
      </c>
      <c r="BH19" s="1131" t="s">
        <v>35</v>
      </c>
      <c r="BI19" s="1089" t="s">
        <v>35</v>
      </c>
      <c r="BJ19" s="1089" t="s">
        <v>35</v>
      </c>
      <c r="BK19" s="1089" t="s">
        <v>35</v>
      </c>
      <c r="BL19" s="1110" t="s">
        <v>35</v>
      </c>
      <c r="BM19" s="1131" t="s">
        <v>35</v>
      </c>
      <c r="BN19" s="1089" t="s">
        <v>35</v>
      </c>
      <c r="BO19" s="1089" t="s">
        <v>35</v>
      </c>
      <c r="BP19" s="1089" t="s">
        <v>35</v>
      </c>
      <c r="BQ19" s="1110" t="s">
        <v>35</v>
      </c>
      <c r="BR19" s="1735" t="s">
        <v>35</v>
      </c>
      <c r="BS19" s="1775"/>
      <c r="BT19" s="1775"/>
      <c r="BU19" s="1775"/>
      <c r="BV19" s="1775"/>
      <c r="BW19" s="1775"/>
      <c r="BX19" s="1775"/>
      <c r="BY19" s="1776"/>
      <c r="BZ19" s="1776"/>
      <c r="CA19" s="1776"/>
      <c r="CB19" s="1776"/>
      <c r="CC19" s="1776"/>
      <c r="CD19" s="1776"/>
      <c r="CE19" s="1776"/>
      <c r="CF19" s="1776"/>
      <c r="CG19" s="1776"/>
      <c r="CH19" s="1776"/>
      <c r="CI19" s="1776"/>
      <c r="CJ19" s="1776"/>
      <c r="CK19" s="1776"/>
      <c r="CL19" s="1776"/>
      <c r="CM19" s="1776"/>
      <c r="CN19" s="1776"/>
      <c r="CO19" s="1776"/>
      <c r="CP19" s="1776"/>
      <c r="CQ19" s="1776"/>
      <c r="CR19" s="1776"/>
      <c r="CS19" s="1776"/>
      <c r="CT19" s="1776"/>
      <c r="CU19" s="1776"/>
      <c r="CV19" s="1776"/>
      <c r="CW19" s="1776"/>
      <c r="CX19" s="1776"/>
      <c r="CY19" s="1776"/>
      <c r="CZ19" s="1776"/>
    </row>
    <row r="20" s="135" customFormat="true" ht="15" customHeight="true" x14ac:dyDescent="0.2">
      <c r="A20" s="2094"/>
      <c r="B20" s="973" t="s">
        <v>22</v>
      </c>
      <c r="C20" s="805">
        <f>100-(C18+C19+C21)</f>
        <v>5.2006058184369408</v>
      </c>
      <c r="D20" s="806">
        <f t="shared" ref="D20:Q20" si="1">100-(D18+D19+D21)</f>
        <v>2.2880846669569763</v>
      </c>
      <c r="E20" s="806">
        <f t="shared" si="1"/>
        <v>3.901377880844322</v>
      </c>
      <c r="F20" s="806">
        <f t="shared" si="1"/>
        <v>3.9746344822929558</v>
      </c>
      <c r="G20" s="807">
        <f t="shared" si="1"/>
        <v>1.0692812501237796</v>
      </c>
      <c r="H20" s="808">
        <f t="shared" si="1"/>
        <v>3.6966257115539634</v>
      </c>
      <c r="I20" s="806">
        <f t="shared" si="1"/>
        <v>1.1146175940513814</v>
      </c>
      <c r="J20" s="806">
        <f t="shared" si="1"/>
        <v>0.99975805501469495</v>
      </c>
      <c r="K20" s="806">
        <f t="shared" si="1"/>
        <v>3.2170448716691027</v>
      </c>
      <c r="L20" s="809">
        <f t="shared" si="1"/>
        <v>0.67169453405549007</v>
      </c>
      <c r="M20" s="805">
        <f t="shared" si="1"/>
        <v>8.1434608496995509</v>
      </c>
      <c r="N20" s="806">
        <f t="shared" si="1"/>
        <v>4.89985617216945</v>
      </c>
      <c r="O20" s="806">
        <f t="shared" si="1"/>
        <v>5.9363777400488829</v>
      </c>
      <c r="P20" s="806">
        <f t="shared" si="1"/>
        <v>4.5320229295398349</v>
      </c>
      <c r="Q20" s="807">
        <f t="shared" si="1"/>
        <v>1.3646678232593956</v>
      </c>
      <c r="R20" s="1673" t="s">
        <v>35</v>
      </c>
      <c r="S20" s="298"/>
      <c r="T20" s="298"/>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06"/>
      <c r="BA20" s="2164"/>
      <c r="BB20" s="148" t="s">
        <v>22</v>
      </c>
      <c r="BC20" s="1069" t="s">
        <v>35</v>
      </c>
      <c r="BD20" s="1089" t="s">
        <v>35</v>
      </c>
      <c r="BE20" s="1089" t="s">
        <v>35</v>
      </c>
      <c r="BF20" s="1089" t="s">
        <v>35</v>
      </c>
      <c r="BG20" s="1110" t="s">
        <v>35</v>
      </c>
      <c r="BH20" s="1131" t="s">
        <v>35</v>
      </c>
      <c r="BI20" s="1089" t="s">
        <v>35</v>
      </c>
      <c r="BJ20" s="1089" t="s">
        <v>35</v>
      </c>
      <c r="BK20" s="1089" t="s">
        <v>35</v>
      </c>
      <c r="BL20" s="1110" t="s">
        <v>35</v>
      </c>
      <c r="BM20" s="1131" t="s">
        <v>35</v>
      </c>
      <c r="BN20" s="1089" t="s">
        <v>35</v>
      </c>
      <c r="BO20" s="1089" t="s">
        <v>35</v>
      </c>
      <c r="BP20" s="1089" t="s">
        <v>35</v>
      </c>
      <c r="BQ20" s="1110" t="s">
        <v>35</v>
      </c>
      <c r="BR20" s="1735" t="s">
        <v>35</v>
      </c>
      <c r="BS20" s="1775"/>
      <c r="BT20" s="1775"/>
      <c r="BU20" s="1775"/>
      <c r="BV20" s="1775"/>
      <c r="BW20" s="1775"/>
      <c r="BX20" s="1775"/>
      <c r="BY20" s="1776"/>
      <c r="BZ20" s="1776"/>
      <c r="CA20" s="1776"/>
      <c r="CB20" s="1776"/>
      <c r="CC20" s="1776"/>
      <c r="CD20" s="1776"/>
      <c r="CE20" s="1776"/>
      <c r="CF20" s="1776"/>
      <c r="CG20" s="1776"/>
      <c r="CH20" s="1776"/>
      <c r="CI20" s="1776"/>
      <c r="CJ20" s="1776"/>
      <c r="CK20" s="1776"/>
      <c r="CL20" s="1776"/>
      <c r="CM20" s="1776"/>
      <c r="CN20" s="1776"/>
      <c r="CO20" s="1776"/>
      <c r="CP20" s="1776"/>
      <c r="CQ20" s="1776"/>
      <c r="CR20" s="1776"/>
      <c r="CS20" s="1776"/>
      <c r="CT20" s="1776"/>
      <c r="CU20" s="1776"/>
      <c r="CV20" s="1776"/>
      <c r="CW20" s="1776"/>
      <c r="CX20" s="1776"/>
      <c r="CY20" s="1776"/>
      <c r="CZ20" s="1776"/>
    </row>
    <row r="21" s="135" customFormat="true" ht="15" customHeight="true" x14ac:dyDescent="0.2">
      <c r="A21" s="2094"/>
      <c r="B21" s="973" t="s">
        <v>17</v>
      </c>
      <c r="C21" s="805">
        <f t="shared" ref="C21:Q21" si="2">C62</f>
        <v>2.6421113906775435</v>
      </c>
      <c r="D21" s="806">
        <f t="shared" si="2"/>
        <v>4.2434377967700589</v>
      </c>
      <c r="E21" s="806">
        <f t="shared" si="2"/>
        <v>3.7938150603978413</v>
      </c>
      <c r="F21" s="806">
        <f t="shared" si="2"/>
        <v>4.9884497196849908</v>
      </c>
      <c r="G21" s="807">
        <f t="shared" si="2"/>
        <v>3.5621601690541875</v>
      </c>
      <c r="H21" s="808">
        <f t="shared" si="2"/>
        <v>0</v>
      </c>
      <c r="I21" s="806">
        <f t="shared" si="2"/>
        <v>0.74096737890667297</v>
      </c>
      <c r="J21" s="806">
        <f t="shared" si="2"/>
        <v>0</v>
      </c>
      <c r="K21" s="806">
        <f t="shared" si="2"/>
        <v>0</v>
      </c>
      <c r="L21" s="809">
        <f t="shared" si="2"/>
        <v>0</v>
      </c>
      <c r="M21" s="805">
        <f t="shared" si="2"/>
        <v>9.651125794855627</v>
      </c>
      <c r="N21" s="806">
        <f t="shared" si="2"/>
        <v>5.6871464435868688</v>
      </c>
      <c r="O21" s="806">
        <f t="shared" si="2"/>
        <v>11.233307383630372</v>
      </c>
      <c r="P21" s="806">
        <f t="shared" si="2"/>
        <v>7.4164886559325058</v>
      </c>
      <c r="Q21" s="807">
        <f t="shared" si="2"/>
        <v>6.2086627879104332</v>
      </c>
      <c r="R21" s="1673" t="s">
        <v>35</v>
      </c>
      <c r="S21" s="298"/>
      <c r="T21" s="298"/>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06"/>
      <c r="BA21" s="2164"/>
      <c r="BB21" s="148" t="s">
        <v>17</v>
      </c>
      <c r="BC21" s="1069" t="s">
        <v>35</v>
      </c>
      <c r="BD21" s="1089" t="s">
        <v>35</v>
      </c>
      <c r="BE21" s="1089" t="s">
        <v>35</v>
      </c>
      <c r="BF21" s="1089" t="s">
        <v>35</v>
      </c>
      <c r="BG21" s="1110" t="s">
        <v>35</v>
      </c>
      <c r="BH21" s="1131" t="s">
        <v>35</v>
      </c>
      <c r="BI21" s="1089" t="s">
        <v>35</v>
      </c>
      <c r="BJ21" s="1089" t="s">
        <v>35</v>
      </c>
      <c r="BK21" s="1089" t="s">
        <v>35</v>
      </c>
      <c r="BL21" s="1110" t="s">
        <v>35</v>
      </c>
      <c r="BM21" s="1131" t="s">
        <v>35</v>
      </c>
      <c r="BN21" s="1089" t="s">
        <v>35</v>
      </c>
      <c r="BO21" s="1089" t="s">
        <v>35</v>
      </c>
      <c r="BP21" s="1089" t="s">
        <v>35</v>
      </c>
      <c r="BQ21" s="1110" t="s">
        <v>35</v>
      </c>
      <c r="BR21" s="1735" t="s">
        <v>35</v>
      </c>
      <c r="BS21" s="1775"/>
      <c r="BT21" s="1775"/>
      <c r="BU21" s="1775"/>
      <c r="BV21" s="1775"/>
      <c r="BW21" s="1775"/>
      <c r="BX21" s="1775"/>
      <c r="BY21" s="1776"/>
      <c r="BZ21" s="1776"/>
      <c r="CA21" s="1776"/>
      <c r="CB21" s="1776"/>
      <c r="CC21" s="1776"/>
      <c r="CD21" s="1776"/>
      <c r="CE21" s="1776"/>
      <c r="CF21" s="1776"/>
      <c r="CG21" s="1776"/>
      <c r="CH21" s="1776"/>
      <c r="CI21" s="1776"/>
      <c r="CJ21" s="1776"/>
      <c r="CK21" s="1776"/>
      <c r="CL21" s="1776"/>
      <c r="CM21" s="1776"/>
      <c r="CN21" s="1776"/>
      <c r="CO21" s="1776"/>
      <c r="CP21" s="1776"/>
      <c r="CQ21" s="1776"/>
      <c r="CR21" s="1776"/>
      <c r="CS21" s="1776"/>
      <c r="CT21" s="1776"/>
      <c r="CU21" s="1776"/>
      <c r="CV21" s="1776"/>
      <c r="CW21" s="1776"/>
      <c r="CX21" s="1776"/>
      <c r="CY21" s="1776"/>
      <c r="CZ21" s="1776"/>
    </row>
    <row r="22" s="135" customFormat="true" ht="15" customHeight="true" x14ac:dyDescent="0.2">
      <c r="A22" s="2094" t="s">
        <v>54</v>
      </c>
      <c r="B22" s="973" t="s">
        <v>49</v>
      </c>
      <c r="C22" s="1005" t="s">
        <v>35</v>
      </c>
      <c r="D22" s="1017" t="s">
        <v>35</v>
      </c>
      <c r="E22" s="1017" t="s">
        <v>35</v>
      </c>
      <c r="F22" s="1017" t="s">
        <v>35</v>
      </c>
      <c r="G22" s="1029" t="s">
        <v>35</v>
      </c>
      <c r="H22" s="1041" t="s">
        <v>35</v>
      </c>
      <c r="I22" s="1017" t="s">
        <v>35</v>
      </c>
      <c r="J22" s="1017" t="s">
        <v>35</v>
      </c>
      <c r="K22" s="1017" t="s">
        <v>35</v>
      </c>
      <c r="L22" s="1053" t="s">
        <v>35</v>
      </c>
      <c r="M22" s="1005" t="s">
        <v>35</v>
      </c>
      <c r="N22" s="1017" t="s">
        <v>35</v>
      </c>
      <c r="O22" s="1017" t="s">
        <v>35</v>
      </c>
      <c r="P22" s="1017" t="s">
        <v>35</v>
      </c>
      <c r="Q22" s="1029" t="s">
        <v>35</v>
      </c>
      <c r="R22" s="1673" t="s">
        <v>35</v>
      </c>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06"/>
      <c r="BA22" s="2164" t="s">
        <v>54</v>
      </c>
      <c r="BB22" s="148" t="s">
        <v>49</v>
      </c>
      <c r="BC22" s="1069" t="s">
        <v>35</v>
      </c>
      <c r="BD22" s="1089" t="s">
        <v>35</v>
      </c>
      <c r="BE22" s="1089" t="s">
        <v>35</v>
      </c>
      <c r="BF22" s="1089" t="s">
        <v>35</v>
      </c>
      <c r="BG22" s="1110" t="s">
        <v>35</v>
      </c>
      <c r="BH22" s="1131" t="s">
        <v>35</v>
      </c>
      <c r="BI22" s="1089" t="s">
        <v>35</v>
      </c>
      <c r="BJ22" s="1089" t="s">
        <v>35</v>
      </c>
      <c r="BK22" s="1089" t="s">
        <v>35</v>
      </c>
      <c r="BL22" s="1110" t="s">
        <v>35</v>
      </c>
      <c r="BM22" s="1131" t="s">
        <v>35</v>
      </c>
      <c r="BN22" s="1089" t="s">
        <v>35</v>
      </c>
      <c r="BO22" s="1089" t="s">
        <v>35</v>
      </c>
      <c r="BP22" s="1089" t="s">
        <v>35</v>
      </c>
      <c r="BQ22" s="1110" t="s">
        <v>35</v>
      </c>
      <c r="BR22" s="1735" t="s">
        <v>35</v>
      </c>
      <c r="BS22" s="1775"/>
      <c r="BT22" s="1775"/>
      <c r="BU22" s="1775"/>
      <c r="BV22" s="1775"/>
      <c r="BW22" s="1775"/>
      <c r="BX22" s="1775"/>
      <c r="BY22" s="1776"/>
      <c r="BZ22" s="1776"/>
      <c r="CA22" s="1776"/>
      <c r="CB22" s="1776"/>
      <c r="CC22" s="1776"/>
      <c r="CD22" s="1776"/>
      <c r="CE22" s="1776"/>
      <c r="CF22" s="1776"/>
      <c r="CG22" s="1776"/>
      <c r="CH22" s="1776"/>
      <c r="CI22" s="1776"/>
      <c r="CJ22" s="1776"/>
      <c r="CK22" s="1776"/>
      <c r="CL22" s="1776"/>
      <c r="CM22" s="1776"/>
      <c r="CN22" s="1776"/>
      <c r="CO22" s="1776"/>
      <c r="CP22" s="1776"/>
      <c r="CQ22" s="1776"/>
      <c r="CR22" s="1776"/>
      <c r="CS22" s="1776"/>
      <c r="CT22" s="1776"/>
      <c r="CU22" s="1776"/>
      <c r="CV22" s="1776"/>
      <c r="CW22" s="1776"/>
      <c r="CX22" s="1776"/>
      <c r="CY22" s="1776"/>
      <c r="CZ22" s="1776"/>
    </row>
    <row r="23" s="135" customFormat="true" ht="15" customHeight="true" x14ac:dyDescent="0.2">
      <c r="A23" s="2095"/>
      <c r="B23" s="974" t="s">
        <v>48</v>
      </c>
      <c r="C23" s="1006" t="s">
        <v>35</v>
      </c>
      <c r="D23" s="1018" t="s">
        <v>35</v>
      </c>
      <c r="E23" s="1018" t="s">
        <v>35</v>
      </c>
      <c r="F23" s="1018" t="s">
        <v>35</v>
      </c>
      <c r="G23" s="1030" t="s">
        <v>35</v>
      </c>
      <c r="H23" s="1042" t="s">
        <v>35</v>
      </c>
      <c r="I23" s="1018" t="s">
        <v>35</v>
      </c>
      <c r="J23" s="1018" t="s">
        <v>35</v>
      </c>
      <c r="K23" s="1018" t="s">
        <v>35</v>
      </c>
      <c r="L23" s="1054" t="s">
        <v>35</v>
      </c>
      <c r="M23" s="1006" t="s">
        <v>35</v>
      </c>
      <c r="N23" s="1018" t="s">
        <v>35</v>
      </c>
      <c r="O23" s="1018" t="s">
        <v>35</v>
      </c>
      <c r="P23" s="1018" t="s">
        <v>35</v>
      </c>
      <c r="Q23" s="1030" t="s">
        <v>35</v>
      </c>
      <c r="R23" s="1674" t="s">
        <v>35</v>
      </c>
      <c r="S23" s="298"/>
      <c r="T23" s="298"/>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06"/>
      <c r="BA23" s="2165"/>
      <c r="BB23" s="149" t="s">
        <v>48</v>
      </c>
      <c r="BC23" s="1070" t="s">
        <v>35</v>
      </c>
      <c r="BD23" s="1090" t="s">
        <v>35</v>
      </c>
      <c r="BE23" s="1090" t="s">
        <v>35</v>
      </c>
      <c r="BF23" s="1090" t="s">
        <v>35</v>
      </c>
      <c r="BG23" s="1111" t="s">
        <v>35</v>
      </c>
      <c r="BH23" s="1132" t="s">
        <v>35</v>
      </c>
      <c r="BI23" s="1090" t="s">
        <v>35</v>
      </c>
      <c r="BJ23" s="1090" t="s">
        <v>35</v>
      </c>
      <c r="BK23" s="1090" t="s">
        <v>35</v>
      </c>
      <c r="BL23" s="1111" t="s">
        <v>35</v>
      </c>
      <c r="BM23" s="1132" t="s">
        <v>35</v>
      </c>
      <c r="BN23" s="1090" t="s">
        <v>35</v>
      </c>
      <c r="BO23" s="1090" t="s">
        <v>35</v>
      </c>
      <c r="BP23" s="1090" t="s">
        <v>35</v>
      </c>
      <c r="BQ23" s="1111" t="s">
        <v>35</v>
      </c>
      <c r="BR23" s="1736" t="s">
        <v>35</v>
      </c>
      <c r="BS23" s="1777"/>
      <c r="BT23" s="1777"/>
      <c r="BU23" s="1777"/>
      <c r="BV23" s="1777"/>
      <c r="BW23" s="1777"/>
      <c r="BX23" s="1777"/>
      <c r="BY23" s="1778"/>
      <c r="BZ23" s="1778"/>
      <c r="CA23" s="1778"/>
      <c r="CB23" s="1778"/>
      <c r="CC23" s="1778"/>
      <c r="CD23" s="1778"/>
      <c r="CE23" s="1778"/>
      <c r="CF23" s="1778"/>
      <c r="CG23" s="1778"/>
      <c r="CH23" s="1778"/>
      <c r="CI23" s="1778"/>
      <c r="CJ23" s="1778"/>
      <c r="CK23" s="1778"/>
      <c r="CL23" s="1778"/>
      <c r="CM23" s="1778"/>
      <c r="CN23" s="1778"/>
      <c r="CO23" s="1778"/>
      <c r="CP23" s="1778"/>
      <c r="CQ23" s="1778"/>
      <c r="CR23" s="1778"/>
      <c r="CS23" s="1778"/>
      <c r="CT23" s="1778"/>
      <c r="CU23" s="1778"/>
      <c r="CV23" s="1778"/>
      <c r="CW23" s="1778"/>
      <c r="CX23" s="1778"/>
      <c r="CY23" s="1778"/>
      <c r="CZ23" s="1778"/>
    </row>
    <row r="24" s="131" customFormat="true" ht="15" hidden="true" customHeight="true" x14ac:dyDescent="0.2">
      <c r="A24" s="2096" t="s">
        <v>47</v>
      </c>
      <c r="B24" s="240" t="s">
        <v>59</v>
      </c>
      <c r="C24" s="246"/>
      <c r="D24" s="247"/>
      <c r="E24" s="247"/>
      <c r="F24" s="247"/>
      <c r="G24" s="248"/>
      <c r="H24" s="249"/>
      <c r="I24" s="247"/>
      <c r="J24" s="247"/>
      <c r="K24" s="247"/>
      <c r="L24" s="250"/>
      <c r="M24" s="246"/>
      <c r="N24" s="247"/>
      <c r="O24" s="247"/>
      <c r="P24" s="247"/>
      <c r="Q24" s="248"/>
      <c r="R24" s="1675"/>
      <c r="S24" s="583"/>
      <c r="T24" s="583"/>
      <c r="U24" s="583"/>
      <c r="V24" s="583"/>
      <c r="W24" s="583"/>
      <c r="X24" s="583"/>
      <c r="Y24" s="583"/>
      <c r="Z24" s="583"/>
      <c r="AA24" s="583"/>
      <c r="AB24" s="583"/>
      <c r="AC24" s="583"/>
      <c r="AD24" s="583"/>
      <c r="AE24" s="583"/>
      <c r="AF24" s="583"/>
      <c r="AG24" s="583"/>
      <c r="AH24" s="583"/>
      <c r="AI24" s="583"/>
      <c r="AJ24" s="583"/>
      <c r="AK24" s="583"/>
      <c r="AL24" s="583"/>
      <c r="AM24" s="583"/>
      <c r="AN24" s="583"/>
      <c r="AO24" s="583"/>
      <c r="AP24" s="583"/>
      <c r="AQ24" s="583"/>
      <c r="AR24" s="583"/>
      <c r="AS24" s="583"/>
      <c r="AT24" s="583"/>
      <c r="AU24" s="583"/>
      <c r="AV24" s="583"/>
      <c r="AW24" s="583"/>
      <c r="AX24" s="583"/>
      <c r="AY24" s="583"/>
      <c r="AZ24" s="208"/>
      <c r="BB24" s="133"/>
      <c r="BS24" s="208"/>
      <c r="BT24" s="208"/>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097"/>
      <c r="B25" s="232" t="s">
        <v>58</v>
      </c>
      <c r="C25" s="251"/>
      <c r="D25" s="252"/>
      <c r="E25" s="252"/>
      <c r="F25" s="252"/>
      <c r="G25" s="253"/>
      <c r="H25" s="254"/>
      <c r="I25" s="252"/>
      <c r="J25" s="252"/>
      <c r="K25" s="252"/>
      <c r="L25" s="255"/>
      <c r="M25" s="251"/>
      <c r="N25" s="252"/>
      <c r="O25" s="252"/>
      <c r="P25" s="252"/>
      <c r="Q25" s="253"/>
      <c r="R25" s="1676"/>
      <c r="S25" s="583"/>
      <c r="T25" s="583"/>
      <c r="U25" s="583"/>
      <c r="V25" s="583"/>
      <c r="W25" s="583"/>
      <c r="X25" s="583"/>
      <c r="Y25" s="583"/>
      <c r="Z25" s="583"/>
      <c r="AA25" s="583"/>
      <c r="AB25" s="583"/>
      <c r="AC25" s="583"/>
      <c r="AD25" s="583"/>
      <c r="AE25" s="583"/>
      <c r="AF25" s="583"/>
      <c r="AG25" s="583"/>
      <c r="AH25" s="583"/>
      <c r="AI25" s="583"/>
      <c r="AJ25" s="583"/>
      <c r="AK25" s="583"/>
      <c r="AL25" s="583"/>
      <c r="AM25" s="583"/>
      <c r="AN25" s="583"/>
      <c r="AO25" s="583"/>
      <c r="AP25" s="583"/>
      <c r="AQ25" s="583"/>
      <c r="AR25" s="583"/>
      <c r="AS25" s="583"/>
      <c r="AT25" s="583"/>
      <c r="AU25" s="583"/>
      <c r="AV25" s="583"/>
      <c r="AW25" s="583"/>
      <c r="AX25" s="583"/>
      <c r="AY25" s="583"/>
      <c r="AZ25" s="208"/>
      <c r="BB25" s="133"/>
      <c r="BS25" s="208"/>
      <c r="BT25" s="208"/>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098"/>
      <c r="B26" s="233" t="s">
        <v>46</v>
      </c>
      <c r="C26" s="256"/>
      <c r="D26" s="257"/>
      <c r="E26" s="257"/>
      <c r="F26" s="257"/>
      <c r="G26" s="258"/>
      <c r="H26" s="259"/>
      <c r="I26" s="257"/>
      <c r="J26" s="257"/>
      <c r="K26" s="257"/>
      <c r="L26" s="260"/>
      <c r="M26" s="256"/>
      <c r="N26" s="257"/>
      <c r="O26" s="257"/>
      <c r="P26" s="257"/>
      <c r="Q26" s="258"/>
      <c r="R26" s="1677"/>
      <c r="S26" s="583"/>
      <c r="T26" s="583"/>
      <c r="U26" s="583"/>
      <c r="V26" s="583"/>
      <c r="W26" s="583"/>
      <c r="X26" s="583"/>
      <c r="Y26" s="583"/>
      <c r="Z26" s="583"/>
      <c r="AA26" s="583"/>
      <c r="AB26" s="583"/>
      <c r="AC26" s="583"/>
      <c r="AD26" s="583"/>
      <c r="AE26" s="583"/>
      <c r="AF26" s="583"/>
      <c r="AG26" s="583"/>
      <c r="AH26" s="583"/>
      <c r="AI26" s="583"/>
      <c r="AJ26" s="583"/>
      <c r="AK26" s="583"/>
      <c r="AL26" s="583"/>
      <c r="AM26" s="583"/>
      <c r="AN26" s="583"/>
      <c r="AO26" s="583"/>
      <c r="AP26" s="583"/>
      <c r="AQ26" s="583"/>
      <c r="AR26" s="583"/>
      <c r="AS26" s="583"/>
      <c r="AT26" s="583"/>
      <c r="AU26" s="583"/>
      <c r="AV26" s="583"/>
      <c r="AW26" s="583"/>
      <c r="AX26" s="583"/>
      <c r="AY26" s="583"/>
      <c r="AZ26" s="208"/>
      <c r="BB26" s="133"/>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135" customFormat="true" ht="15" customHeight="true" x14ac:dyDescent="0.2">
      <c r="A27" s="130"/>
      <c r="B27" s="175"/>
      <c r="C27" s="2099" t="s">
        <v>114</v>
      </c>
      <c r="D27" s="2100"/>
      <c r="E27" s="2100"/>
      <c r="F27" s="2100"/>
      <c r="G27" s="2101"/>
      <c r="H27" s="2102" t="s">
        <v>38</v>
      </c>
      <c r="I27" s="2103"/>
      <c r="J27" s="2103"/>
      <c r="K27" s="2103"/>
      <c r="L27" s="2104"/>
      <c r="M27" s="2105" t="s">
        <v>37</v>
      </c>
      <c r="N27" s="2103"/>
      <c r="O27" s="2103"/>
      <c r="P27" s="2103"/>
      <c r="Q27" s="2104"/>
      <c r="R27" s="1647" t="s">
        <v>137</v>
      </c>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606"/>
      <c r="BA27" s="209" t="s">
        <v>128</v>
      </c>
      <c r="BB27" s="115" t="s">
        <v>95</v>
      </c>
      <c r="BC27" s="2166" t="s">
        <v>114</v>
      </c>
      <c r="BD27" s="2167"/>
      <c r="BE27" s="2167"/>
      <c r="BF27" s="2167"/>
      <c r="BG27" s="2168"/>
      <c r="BH27" s="2169" t="s">
        <v>38</v>
      </c>
      <c r="BI27" s="2167"/>
      <c r="BJ27" s="2167"/>
      <c r="BK27" s="2167"/>
      <c r="BL27" s="2168"/>
      <c r="BM27" s="2169" t="s">
        <v>37</v>
      </c>
      <c r="BN27" s="2167"/>
      <c r="BO27" s="2167"/>
      <c r="BP27" s="2167"/>
      <c r="BQ27" s="2170"/>
      <c r="BR27" s="1660" t="s">
        <v>137</v>
      </c>
      <c r="BS27" s="1779"/>
      <c r="BT27" s="1779"/>
      <c r="BU27" s="1779"/>
      <c r="BV27" s="1779"/>
      <c r="BW27" s="1779"/>
      <c r="BX27" s="1779"/>
      <c r="BY27" s="1780"/>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135" customFormat="true" ht="12.75" x14ac:dyDescent="0.2">
      <c r="A28" s="176" t="s">
        <v>69</v>
      </c>
      <c r="B28" s="235"/>
      <c r="C28" s="264" t="s">
        <v>0</v>
      </c>
      <c r="D28" s="265" t="s">
        <v>1</v>
      </c>
      <c r="E28" s="265" t="s">
        <v>2</v>
      </c>
      <c r="F28" s="265" t="s">
        <v>3</v>
      </c>
      <c r="G28" s="266" t="s">
        <v>4</v>
      </c>
      <c r="H28" s="725" t="s">
        <v>0</v>
      </c>
      <c r="I28" s="666" t="s">
        <v>1</v>
      </c>
      <c r="J28" s="666" t="s">
        <v>2</v>
      </c>
      <c r="K28" s="666" t="s">
        <v>3</v>
      </c>
      <c r="L28" s="667" t="s">
        <v>4</v>
      </c>
      <c r="M28" s="711" t="s">
        <v>0</v>
      </c>
      <c r="N28" s="666" t="s">
        <v>1</v>
      </c>
      <c r="O28" s="666" t="s">
        <v>2</v>
      </c>
      <c r="P28" s="666" t="s">
        <v>3</v>
      </c>
      <c r="Q28" s="748" t="s">
        <v>4</v>
      </c>
      <c r="R28" s="729" t="s">
        <v>147</v>
      </c>
      <c r="S28" s="298"/>
      <c r="T28" s="298"/>
      <c r="U28" s="298"/>
      <c r="V28" s="298"/>
      <c r="W28" s="298"/>
      <c r="X28" s="298"/>
      <c r="Y28" s="298"/>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AZ28" s="606"/>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1737" t="s">
        <v>147</v>
      </c>
      <c r="BS28" s="1781"/>
      <c r="BT28" s="1781"/>
      <c r="BU28" s="1781"/>
      <c r="BV28" s="1781"/>
      <c r="BW28" s="1781"/>
      <c r="BX28" s="1781"/>
      <c r="BY28" s="1782"/>
      <c r="BZ28" s="1782"/>
      <c r="CA28" s="1782"/>
      <c r="CB28" s="1782"/>
      <c r="CC28" s="1782"/>
      <c r="CD28" s="1782"/>
      <c r="CE28" s="1782"/>
      <c r="CF28" s="1782"/>
      <c r="CG28" s="1782"/>
      <c r="CH28" s="1782"/>
      <c r="CI28" s="1782"/>
      <c r="CJ28" s="1782"/>
      <c r="CK28" s="1782"/>
      <c r="CL28" s="1782"/>
      <c r="CM28" s="1782"/>
      <c r="CN28" s="1782"/>
      <c r="CO28" s="1782"/>
      <c r="CP28" s="1782"/>
      <c r="CQ28" s="1782"/>
      <c r="CR28" s="1782"/>
      <c r="CS28" s="1782"/>
      <c r="CT28" s="1782"/>
      <c r="CU28" s="1782"/>
      <c r="CV28" s="1782"/>
      <c r="CW28" s="1782"/>
      <c r="CX28" s="1782"/>
      <c r="CY28" s="1782"/>
      <c r="CZ28" s="1782"/>
    </row>
    <row r="29" s="135" customFormat="true" ht="15" customHeight="true" x14ac:dyDescent="0.2">
      <c r="A29" s="2153" t="s">
        <v>57</v>
      </c>
      <c r="B29" s="975" t="s">
        <v>49</v>
      </c>
      <c r="C29" s="812">
        <f t="shared" ref="C29:Q29" si="3">C58+C59+C60</f>
        <v>88.173999564911412</v>
      </c>
      <c r="D29" s="813">
        <f t="shared" si="3"/>
        <v>82.564250758555687</v>
      </c>
      <c r="E29" s="813">
        <f t="shared" si="3"/>
        <v>79.445001501288772</v>
      </c>
      <c r="F29" s="813">
        <f t="shared" si="3"/>
        <v>75.031455921947554</v>
      </c>
      <c r="G29" s="814">
        <f t="shared" si="3"/>
        <v>80.137779350427948</v>
      </c>
      <c r="H29" s="815">
        <f t="shared" si="3"/>
        <v>95.769054431524296</v>
      </c>
      <c r="I29" s="813">
        <f t="shared" si="3"/>
        <v>96.145703023549231</v>
      </c>
      <c r="J29" s="813">
        <f t="shared" si="3"/>
        <v>96.145454959368749</v>
      </c>
      <c r="K29" s="813">
        <f t="shared" si="3"/>
        <v>94.477959060553815</v>
      </c>
      <c r="L29" s="816">
        <f t="shared" si="3"/>
        <v>97.933247589145594</v>
      </c>
      <c r="M29" s="812">
        <f t="shared" si="3"/>
        <v>63.348329158546065</v>
      </c>
      <c r="N29" s="813">
        <f t="shared" si="3"/>
        <v>67.415813455790101</v>
      </c>
      <c r="O29" s="813">
        <f t="shared" si="3"/>
        <v>56.505427373387008</v>
      </c>
      <c r="P29" s="813">
        <f t="shared" si="3"/>
        <v>69.511281836750513</v>
      </c>
      <c r="Q29" s="814">
        <f t="shared" si="3"/>
        <v>66.916657597768477</v>
      </c>
      <c r="R29" s="1678" t="s">
        <v>35</v>
      </c>
      <c r="S29" s="298"/>
      <c r="T29" s="298"/>
      <c r="U29" s="298"/>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606"/>
      <c r="BA29" s="2147" t="s">
        <v>57</v>
      </c>
      <c r="BB29" s="150" t="s">
        <v>49</v>
      </c>
      <c r="BC29" s="1071" t="s">
        <v>35</v>
      </c>
      <c r="BD29" s="1091" t="s">
        <v>35</v>
      </c>
      <c r="BE29" s="1091" t="s">
        <v>35</v>
      </c>
      <c r="BF29" s="1091" t="s">
        <v>35</v>
      </c>
      <c r="BG29" s="1112" t="s">
        <v>35</v>
      </c>
      <c r="BH29" s="1133" t="s">
        <v>35</v>
      </c>
      <c r="BI29" s="1091" t="s">
        <v>35</v>
      </c>
      <c r="BJ29" s="1091" t="s">
        <v>35</v>
      </c>
      <c r="BK29" s="1091" t="s">
        <v>35</v>
      </c>
      <c r="BL29" s="1112" t="s">
        <v>35</v>
      </c>
      <c r="BM29" s="1133" t="s">
        <v>35</v>
      </c>
      <c r="BN29" s="1091" t="s">
        <v>35</v>
      </c>
      <c r="BO29" s="1091" t="s">
        <v>35</v>
      </c>
      <c r="BP29" s="1091" t="s">
        <v>35</v>
      </c>
      <c r="BQ29" s="1112" t="s">
        <v>35</v>
      </c>
      <c r="BR29" s="1738" t="s">
        <v>35</v>
      </c>
      <c r="BS29" s="1783"/>
      <c r="BT29" s="1783"/>
      <c r="BU29" s="1783"/>
      <c r="BV29" s="1783"/>
      <c r="BW29" s="1783"/>
      <c r="BX29" s="1783"/>
      <c r="BY29" s="1784"/>
      <c r="BZ29" s="1784"/>
      <c r="CA29" s="1784"/>
      <c r="CB29" s="1784"/>
      <c r="CC29" s="1784"/>
      <c r="CD29" s="1784"/>
      <c r="CE29" s="1784"/>
      <c r="CF29" s="1784"/>
      <c r="CG29" s="1784"/>
      <c r="CH29" s="1784"/>
      <c r="CI29" s="1784"/>
      <c r="CJ29" s="1784"/>
      <c r="CK29" s="1784"/>
      <c r="CL29" s="1784"/>
      <c r="CM29" s="1784"/>
      <c r="CN29" s="1784"/>
      <c r="CO29" s="1784"/>
      <c r="CP29" s="1784"/>
      <c r="CQ29" s="1784"/>
      <c r="CR29" s="1784"/>
      <c r="CS29" s="1784"/>
      <c r="CT29" s="1784"/>
      <c r="CU29" s="1784"/>
      <c r="CV29" s="1784"/>
      <c r="CW29" s="1784"/>
      <c r="CX29" s="1784"/>
      <c r="CY29" s="1784"/>
      <c r="CZ29" s="1784"/>
    </row>
    <row r="30" s="135" customFormat="true" ht="15" customHeight="true" x14ac:dyDescent="0.2">
      <c r="A30" s="2148"/>
      <c r="B30" s="976" t="s">
        <v>48</v>
      </c>
      <c r="C30" s="817">
        <f>100-C29</f>
        <v>11.826000435088588</v>
      </c>
      <c r="D30" s="818">
        <f t="shared" ref="D30:Q30" si="4">100-D29</f>
        <v>17.435749241444313</v>
      </c>
      <c r="E30" s="818">
        <f t="shared" si="4"/>
        <v>20.554998498711228</v>
      </c>
      <c r="F30" s="818">
        <f t="shared" si="4"/>
        <v>24.968544078052446</v>
      </c>
      <c r="G30" s="819">
        <f t="shared" si="4"/>
        <v>19.862220649572052</v>
      </c>
      <c r="H30" s="820">
        <f t="shared" si="4"/>
        <v>4.230945568475704</v>
      </c>
      <c r="I30" s="818">
        <f t="shared" si="4"/>
        <v>3.8542969764507689</v>
      </c>
      <c r="J30" s="818">
        <f t="shared" si="4"/>
        <v>3.8545450406312511</v>
      </c>
      <c r="K30" s="818">
        <f t="shared" si="4"/>
        <v>5.5220409394461853</v>
      </c>
      <c r="L30" s="821">
        <f t="shared" si="4"/>
        <v>2.0667524108544058</v>
      </c>
      <c r="M30" s="817">
        <f t="shared" si="4"/>
        <v>36.651670841453935</v>
      </c>
      <c r="N30" s="818">
        <f t="shared" si="4"/>
        <v>32.584186544209899</v>
      </c>
      <c r="O30" s="818">
        <f t="shared" si="4"/>
        <v>43.494572626612992</v>
      </c>
      <c r="P30" s="818">
        <f t="shared" si="4"/>
        <v>30.488718163249487</v>
      </c>
      <c r="Q30" s="819">
        <f t="shared" si="4"/>
        <v>33.083342402231523</v>
      </c>
      <c r="R30" s="1679" t="s">
        <v>35</v>
      </c>
      <c r="S30" s="298"/>
      <c r="T30" s="298"/>
      <c r="U30" s="298"/>
      <c r="V30" s="298"/>
      <c r="W30" s="298"/>
      <c r="X30" s="298"/>
      <c r="Y30" s="298"/>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AZ30" s="606"/>
      <c r="BA30" s="2137"/>
      <c r="BB30" s="151" t="s">
        <v>48</v>
      </c>
      <c r="BC30" s="1072" t="s">
        <v>35</v>
      </c>
      <c r="BD30" s="1092" t="s">
        <v>35</v>
      </c>
      <c r="BE30" s="1092" t="s">
        <v>35</v>
      </c>
      <c r="BF30" s="1092" t="s">
        <v>35</v>
      </c>
      <c r="BG30" s="1113" t="s">
        <v>35</v>
      </c>
      <c r="BH30" s="1134" t="s">
        <v>35</v>
      </c>
      <c r="BI30" s="1092" t="s">
        <v>35</v>
      </c>
      <c r="BJ30" s="1092" t="s">
        <v>35</v>
      </c>
      <c r="BK30" s="1092" t="s">
        <v>35</v>
      </c>
      <c r="BL30" s="1113" t="s">
        <v>35</v>
      </c>
      <c r="BM30" s="1134" t="s">
        <v>35</v>
      </c>
      <c r="BN30" s="1092" t="s">
        <v>35</v>
      </c>
      <c r="BO30" s="1092" t="s">
        <v>35</v>
      </c>
      <c r="BP30" s="1092" t="s">
        <v>35</v>
      </c>
      <c r="BQ30" s="1113" t="s">
        <v>35</v>
      </c>
      <c r="BR30" s="1739" t="s">
        <v>35</v>
      </c>
      <c r="BS30" s="1785"/>
      <c r="BT30" s="1785"/>
      <c r="BU30" s="1785"/>
      <c r="BV30" s="1785"/>
      <c r="BW30" s="1785"/>
      <c r="BX30" s="1785"/>
      <c r="BY30" s="1786"/>
      <c r="BZ30" s="1786"/>
      <c r="CA30" s="1786"/>
      <c r="CB30" s="1786"/>
      <c r="CC30" s="1786"/>
      <c r="CD30" s="1786"/>
      <c r="CE30" s="1786"/>
      <c r="CF30" s="1786"/>
      <c r="CG30" s="1786"/>
      <c r="CH30" s="1786"/>
      <c r="CI30" s="1786"/>
      <c r="CJ30" s="1786"/>
      <c r="CK30" s="1786"/>
      <c r="CL30" s="1786"/>
      <c r="CM30" s="1786"/>
      <c r="CN30" s="1786"/>
      <c r="CO30" s="1786"/>
      <c r="CP30" s="1786"/>
      <c r="CQ30" s="1786"/>
      <c r="CR30" s="1786"/>
      <c r="CS30" s="1786"/>
      <c r="CT30" s="1786"/>
      <c r="CU30" s="1786"/>
      <c r="CV30" s="1786"/>
      <c r="CW30" s="1786"/>
      <c r="CX30" s="1786"/>
      <c r="CY30" s="1786"/>
      <c r="CZ30" s="1786"/>
    </row>
    <row r="31" s="130" customFormat="true" ht="15" customHeight="true" x14ac:dyDescent="0.2">
      <c r="A31" s="2136" t="s">
        <v>103</v>
      </c>
      <c r="B31" s="241" t="s">
        <v>49</v>
      </c>
      <c r="C31" s="822">
        <f t="shared" ref="C31:Q31" si="5">C58+C59</f>
        <v>76.325475151455123</v>
      </c>
      <c r="D31" s="823">
        <f t="shared" si="5"/>
        <v>63.301068602660578</v>
      </c>
      <c r="E31" s="823">
        <f t="shared" si="5"/>
        <v>58.767397625718594</v>
      </c>
      <c r="F31" s="823">
        <f t="shared" si="5"/>
        <v>58.034557175765499</v>
      </c>
      <c r="G31" s="824">
        <f t="shared" si="5"/>
        <v>71.499518685391209</v>
      </c>
      <c r="H31" s="825">
        <f t="shared" si="5"/>
        <v>93.224013600368863</v>
      </c>
      <c r="I31" s="823">
        <f t="shared" si="5"/>
        <v>84.859854439396145</v>
      </c>
      <c r="J31" s="823">
        <f t="shared" si="5"/>
        <v>87.749565269374912</v>
      </c>
      <c r="K31" s="823">
        <f t="shared" si="5"/>
        <v>90.080059724052262</v>
      </c>
      <c r="L31" s="826">
        <f t="shared" si="5"/>
        <v>96.162852709817813</v>
      </c>
      <c r="M31" s="822">
        <f t="shared" si="5"/>
        <v>31.667230993350646</v>
      </c>
      <c r="N31" s="823">
        <f t="shared" si="5"/>
        <v>36.092341879829746</v>
      </c>
      <c r="O31" s="823">
        <f t="shared" si="5"/>
        <v>27.723698775588492</v>
      </c>
      <c r="P31" s="823">
        <f t="shared" si="5"/>
        <v>35.920592889319686</v>
      </c>
      <c r="Q31" s="824">
        <f t="shared" si="5"/>
        <v>53.17592429668013</v>
      </c>
      <c r="R31" s="1680" t="s">
        <v>35</v>
      </c>
      <c r="S31" s="298"/>
      <c r="T31" s="298"/>
      <c r="U31" s="298"/>
      <c r="V31" s="298"/>
      <c r="W31" s="298"/>
      <c r="X31" s="298"/>
      <c r="Y31" s="298"/>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606"/>
      <c r="BA31" s="2137" t="s">
        <v>103</v>
      </c>
      <c r="BB31" s="151" t="s">
        <v>49</v>
      </c>
      <c r="BC31" s="1072" t="s">
        <v>35</v>
      </c>
      <c r="BD31" s="1092" t="s">
        <v>35</v>
      </c>
      <c r="BE31" s="1092" t="s">
        <v>35</v>
      </c>
      <c r="BF31" s="1092" t="s">
        <v>35</v>
      </c>
      <c r="BG31" s="1113" t="s">
        <v>35</v>
      </c>
      <c r="BH31" s="1134" t="s">
        <v>35</v>
      </c>
      <c r="BI31" s="1092" t="s">
        <v>35</v>
      </c>
      <c r="BJ31" s="1092" t="s">
        <v>35</v>
      </c>
      <c r="BK31" s="1092" t="s">
        <v>35</v>
      </c>
      <c r="BL31" s="1113" t="s">
        <v>35</v>
      </c>
      <c r="BM31" s="1134" t="s">
        <v>35</v>
      </c>
      <c r="BN31" s="1092" t="s">
        <v>35</v>
      </c>
      <c r="BO31" s="1092" t="s">
        <v>35</v>
      </c>
      <c r="BP31" s="1092" t="s">
        <v>35</v>
      </c>
      <c r="BQ31" s="1113" t="s">
        <v>35</v>
      </c>
      <c r="BR31" s="1739" t="s">
        <v>35</v>
      </c>
      <c r="BS31" s="1785"/>
      <c r="BT31" s="1785"/>
      <c r="BU31" s="1785"/>
      <c r="BV31" s="1785"/>
      <c r="BW31" s="1785"/>
      <c r="BX31" s="1785"/>
      <c r="BY31" s="1786"/>
      <c r="BZ31" s="1786"/>
      <c r="CA31" s="1786"/>
      <c r="CB31" s="1786"/>
      <c r="CC31" s="1786"/>
      <c r="CD31" s="1786"/>
      <c r="CE31" s="1786"/>
      <c r="CF31" s="1786"/>
      <c r="CG31" s="1786"/>
      <c r="CH31" s="1786"/>
      <c r="CI31" s="1786"/>
      <c r="CJ31" s="1786"/>
      <c r="CK31" s="1786"/>
      <c r="CL31" s="1786"/>
      <c r="CM31" s="1786"/>
      <c r="CN31" s="1786"/>
      <c r="CO31" s="1786"/>
      <c r="CP31" s="1786"/>
      <c r="CQ31" s="1786"/>
      <c r="CR31" s="1786"/>
      <c r="CS31" s="1786"/>
      <c r="CT31" s="1786"/>
      <c r="CU31" s="1786"/>
      <c r="CV31" s="1786"/>
      <c r="CW31" s="1786"/>
      <c r="CX31" s="1786"/>
      <c r="CY31" s="1786"/>
      <c r="CZ31" s="1786"/>
    </row>
    <row r="32" s="130" customFormat="true" ht="15" customHeight="true" x14ac:dyDescent="0.2">
      <c r="A32" s="2136"/>
      <c r="B32" s="241" t="s">
        <v>48</v>
      </c>
      <c r="C32" s="817">
        <f>100-C31</f>
        <v>23.674524848544877</v>
      </c>
      <c r="D32" s="818">
        <f t="shared" ref="D32:Q32" si="6">100-D31</f>
        <v>36.698931397339422</v>
      </c>
      <c r="E32" s="818">
        <f t="shared" si="6"/>
        <v>41.232602374281406</v>
      </c>
      <c r="F32" s="818">
        <f t="shared" si="6"/>
        <v>41.965442824234501</v>
      </c>
      <c r="G32" s="819">
        <f t="shared" si="6"/>
        <v>28.500481314608791</v>
      </c>
      <c r="H32" s="820">
        <f t="shared" si="6"/>
        <v>6.7759863996311367</v>
      </c>
      <c r="I32" s="818">
        <f t="shared" si="6"/>
        <v>15.140145560603855</v>
      </c>
      <c r="J32" s="818">
        <f t="shared" si="6"/>
        <v>12.250434730625088</v>
      </c>
      <c r="K32" s="818">
        <f t="shared" si="6"/>
        <v>9.919940275947738</v>
      </c>
      <c r="L32" s="821">
        <f t="shared" si="6"/>
        <v>3.8371472901821875</v>
      </c>
      <c r="M32" s="817">
        <f t="shared" si="6"/>
        <v>68.332769006649357</v>
      </c>
      <c r="N32" s="818">
        <f t="shared" si="6"/>
        <v>63.907658120170254</v>
      </c>
      <c r="O32" s="818">
        <f t="shared" si="6"/>
        <v>72.276301224411512</v>
      </c>
      <c r="P32" s="818">
        <f t="shared" si="6"/>
        <v>64.079407110680307</v>
      </c>
      <c r="Q32" s="819">
        <f t="shared" si="6"/>
        <v>46.82407570331987</v>
      </c>
      <c r="R32" s="1679" t="s">
        <v>35</v>
      </c>
      <c r="S32" s="298"/>
      <c r="T32" s="298"/>
      <c r="U32" s="298"/>
      <c r="V32" s="298"/>
      <c r="W32" s="298"/>
      <c r="X32" s="298"/>
      <c r="Y32" s="298"/>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606"/>
      <c r="BA32" s="2137"/>
      <c r="BB32" s="151" t="s">
        <v>48</v>
      </c>
      <c r="BC32" s="1072" t="s">
        <v>35</v>
      </c>
      <c r="BD32" s="1092" t="s">
        <v>35</v>
      </c>
      <c r="BE32" s="1092" t="s">
        <v>35</v>
      </c>
      <c r="BF32" s="1092" t="s">
        <v>35</v>
      </c>
      <c r="BG32" s="1113" t="s">
        <v>35</v>
      </c>
      <c r="BH32" s="1134" t="s">
        <v>35</v>
      </c>
      <c r="BI32" s="1092" t="s">
        <v>35</v>
      </c>
      <c r="BJ32" s="1092" t="s">
        <v>35</v>
      </c>
      <c r="BK32" s="1092" t="s">
        <v>35</v>
      </c>
      <c r="BL32" s="1113" t="s">
        <v>35</v>
      </c>
      <c r="BM32" s="1134" t="s">
        <v>35</v>
      </c>
      <c r="BN32" s="1092" t="s">
        <v>35</v>
      </c>
      <c r="BO32" s="1092" t="s">
        <v>35</v>
      </c>
      <c r="BP32" s="1092" t="s">
        <v>35</v>
      </c>
      <c r="BQ32" s="1113" t="s">
        <v>35</v>
      </c>
      <c r="BR32" s="1739" t="s">
        <v>35</v>
      </c>
      <c r="BS32" s="1785"/>
      <c r="BT32" s="1785"/>
      <c r="BU32" s="1785"/>
      <c r="BV32" s="1785"/>
      <c r="BW32" s="1785"/>
      <c r="BX32" s="1785"/>
      <c r="BY32" s="1786"/>
      <c r="BZ32" s="1786"/>
      <c r="CA32" s="1786"/>
      <c r="CB32" s="1786"/>
      <c r="CC32" s="1786"/>
      <c r="CD32" s="1786"/>
      <c r="CE32" s="1786"/>
      <c r="CF32" s="1786"/>
      <c r="CG32" s="1786"/>
      <c r="CH32" s="1786"/>
      <c r="CI32" s="1786"/>
      <c r="CJ32" s="1786"/>
      <c r="CK32" s="1786"/>
      <c r="CL32" s="1786"/>
      <c r="CM32" s="1786"/>
      <c r="CN32" s="1786"/>
      <c r="CO32" s="1786"/>
      <c r="CP32" s="1786"/>
      <c r="CQ32" s="1786"/>
      <c r="CR32" s="1786"/>
      <c r="CS32" s="1786"/>
      <c r="CT32" s="1786"/>
      <c r="CU32" s="1786"/>
      <c r="CV32" s="1786"/>
      <c r="CW32" s="1786"/>
      <c r="CX32" s="1786"/>
      <c r="CY32" s="1786"/>
      <c r="CZ32" s="1786"/>
    </row>
    <row r="33" s="130" customFormat="true" ht="15" customHeight="true" x14ac:dyDescent="0.2">
      <c r="A33" s="2136" t="s">
        <v>104</v>
      </c>
      <c r="B33" s="241" t="s">
        <v>49</v>
      </c>
      <c r="C33" s="1007" t="s">
        <v>35</v>
      </c>
      <c r="D33" s="1019" t="s">
        <v>35</v>
      </c>
      <c r="E33" s="1019" t="s">
        <v>35</v>
      </c>
      <c r="F33" s="1019" t="s">
        <v>35</v>
      </c>
      <c r="G33" s="1031" t="s">
        <v>35</v>
      </c>
      <c r="H33" s="1043" t="s">
        <v>35</v>
      </c>
      <c r="I33" s="1019" t="s">
        <v>35</v>
      </c>
      <c r="J33" s="1019" t="s">
        <v>35</v>
      </c>
      <c r="K33" s="1019" t="s">
        <v>35</v>
      </c>
      <c r="L33" s="1055" t="s">
        <v>35</v>
      </c>
      <c r="M33" s="1065" t="s">
        <v>35</v>
      </c>
      <c r="N33" s="1019" t="s">
        <v>35</v>
      </c>
      <c r="O33" s="1019" t="s">
        <v>35</v>
      </c>
      <c r="P33" s="1019" t="s">
        <v>35</v>
      </c>
      <c r="Q33" s="1031" t="s">
        <v>35</v>
      </c>
      <c r="R33" s="1681" t="s">
        <v>35</v>
      </c>
      <c r="S33" s="1724"/>
      <c r="T33" s="1724"/>
      <c r="U33" s="1724"/>
      <c r="V33" s="1724"/>
      <c r="W33" s="1724"/>
      <c r="X33" s="1724"/>
      <c r="Y33" s="1725"/>
      <c r="Z33" s="1725"/>
      <c r="AA33" s="1725"/>
      <c r="AB33" s="1725"/>
      <c r="AC33" s="1725"/>
      <c r="AD33" s="1725"/>
      <c r="AE33" s="1725"/>
      <c r="AF33" s="1725"/>
      <c r="AG33" s="1725"/>
      <c r="AH33" s="1725"/>
      <c r="AI33" s="1725"/>
      <c r="AJ33" s="1725"/>
      <c r="AK33" s="1725"/>
      <c r="AL33" s="1725"/>
      <c r="AM33" s="1725"/>
      <c r="AN33" s="1725"/>
      <c r="AO33" s="1725"/>
      <c r="AP33" s="1725"/>
      <c r="AQ33" s="1725"/>
      <c r="AR33" s="1725"/>
      <c r="AS33" s="1725"/>
      <c r="AT33" s="1725"/>
      <c r="AU33" s="1725"/>
      <c r="AV33" s="1725"/>
      <c r="AW33" s="1725"/>
      <c r="AX33" s="1725"/>
      <c r="AY33" s="1725"/>
      <c r="AZ33" s="207"/>
      <c r="BA33" s="2137" t="s">
        <v>104</v>
      </c>
      <c r="BB33" s="151" t="s">
        <v>49</v>
      </c>
      <c r="BC33" s="1072" t="s">
        <v>35</v>
      </c>
      <c r="BD33" s="1092" t="s">
        <v>35</v>
      </c>
      <c r="BE33" s="1092" t="s">
        <v>35</v>
      </c>
      <c r="BF33" s="1092" t="s">
        <v>35</v>
      </c>
      <c r="BG33" s="1113" t="s">
        <v>35</v>
      </c>
      <c r="BH33" s="1134" t="s">
        <v>35</v>
      </c>
      <c r="BI33" s="1092" t="s">
        <v>35</v>
      </c>
      <c r="BJ33" s="1092" t="s">
        <v>35</v>
      </c>
      <c r="BK33" s="1092" t="s">
        <v>35</v>
      </c>
      <c r="BL33" s="1113" t="s">
        <v>35</v>
      </c>
      <c r="BM33" s="1134" t="s">
        <v>35</v>
      </c>
      <c r="BN33" s="1092" t="s">
        <v>35</v>
      </c>
      <c r="BO33" s="1092" t="s">
        <v>35</v>
      </c>
      <c r="BP33" s="1092" t="s">
        <v>35</v>
      </c>
      <c r="BQ33" s="1113" t="s">
        <v>35</v>
      </c>
      <c r="BR33" s="1739" t="s">
        <v>35</v>
      </c>
      <c r="BS33" s="1785"/>
      <c r="BT33" s="1785"/>
      <c r="BU33" s="1785"/>
      <c r="BV33" s="1785"/>
      <c r="BW33" s="1785"/>
      <c r="BX33" s="1785"/>
      <c r="BY33" s="1786"/>
      <c r="BZ33" s="1786"/>
      <c r="CA33" s="1786"/>
      <c r="CB33" s="1786"/>
      <c r="CC33" s="1786"/>
      <c r="CD33" s="1786"/>
      <c r="CE33" s="1786"/>
      <c r="CF33" s="1786"/>
      <c r="CG33" s="1786"/>
      <c r="CH33" s="1786"/>
      <c r="CI33" s="1786"/>
      <c r="CJ33" s="1786"/>
      <c r="CK33" s="1786"/>
      <c r="CL33" s="1786"/>
      <c r="CM33" s="1786"/>
      <c r="CN33" s="1786"/>
      <c r="CO33" s="1786"/>
      <c r="CP33" s="1786"/>
      <c r="CQ33" s="1786"/>
      <c r="CR33" s="1786"/>
      <c r="CS33" s="1786"/>
      <c r="CT33" s="1786"/>
      <c r="CU33" s="1786"/>
      <c r="CV33" s="1786"/>
      <c r="CW33" s="1786"/>
      <c r="CX33" s="1786"/>
      <c r="CY33" s="1786"/>
      <c r="CZ33" s="1786"/>
    </row>
    <row r="34" s="130" customFormat="true" ht="15" customHeight="true" x14ac:dyDescent="0.2">
      <c r="A34" s="2136"/>
      <c r="B34" s="241" t="s">
        <v>48</v>
      </c>
      <c r="C34" s="1007" t="s">
        <v>35</v>
      </c>
      <c r="D34" s="1019" t="s">
        <v>35</v>
      </c>
      <c r="E34" s="1019" t="s">
        <v>35</v>
      </c>
      <c r="F34" s="1019" t="s">
        <v>35</v>
      </c>
      <c r="G34" s="1031" t="s">
        <v>35</v>
      </c>
      <c r="H34" s="1043" t="s">
        <v>35</v>
      </c>
      <c r="I34" s="1019" t="s">
        <v>35</v>
      </c>
      <c r="J34" s="1019" t="s">
        <v>35</v>
      </c>
      <c r="K34" s="1019" t="s">
        <v>35</v>
      </c>
      <c r="L34" s="1055" t="s">
        <v>35</v>
      </c>
      <c r="M34" s="1065" t="s">
        <v>35</v>
      </c>
      <c r="N34" s="1019" t="s">
        <v>35</v>
      </c>
      <c r="O34" s="1019" t="s">
        <v>35</v>
      </c>
      <c r="P34" s="1019" t="s">
        <v>35</v>
      </c>
      <c r="Q34" s="1031" t="s">
        <v>35</v>
      </c>
      <c r="R34" s="1681" t="s">
        <v>35</v>
      </c>
      <c r="S34" s="1724"/>
      <c r="T34" s="1724"/>
      <c r="U34" s="1724"/>
      <c r="V34" s="1724"/>
      <c r="W34" s="1724"/>
      <c r="X34" s="1724"/>
      <c r="Y34" s="1725"/>
      <c r="Z34" s="1725"/>
      <c r="AA34" s="1725"/>
      <c r="AB34" s="1725"/>
      <c r="AC34" s="1725"/>
      <c r="AD34" s="1725"/>
      <c r="AE34" s="1725"/>
      <c r="AF34" s="1725"/>
      <c r="AG34" s="1725"/>
      <c r="AH34" s="1725"/>
      <c r="AI34" s="1725"/>
      <c r="AJ34" s="1725"/>
      <c r="AK34" s="1725"/>
      <c r="AL34" s="1725"/>
      <c r="AM34" s="1725"/>
      <c r="AN34" s="1725"/>
      <c r="AO34" s="1725"/>
      <c r="AP34" s="1725"/>
      <c r="AQ34" s="1725"/>
      <c r="AR34" s="1725"/>
      <c r="AS34" s="1725"/>
      <c r="AT34" s="1725"/>
      <c r="AU34" s="1725"/>
      <c r="AV34" s="1725"/>
      <c r="AW34" s="1725"/>
      <c r="AX34" s="1725"/>
      <c r="AY34" s="1725"/>
      <c r="AZ34" s="207"/>
      <c r="BA34" s="2137"/>
      <c r="BB34" s="151" t="s">
        <v>48</v>
      </c>
      <c r="BC34" s="1072" t="s">
        <v>35</v>
      </c>
      <c r="BD34" s="1092" t="s">
        <v>35</v>
      </c>
      <c r="BE34" s="1092" t="s">
        <v>35</v>
      </c>
      <c r="BF34" s="1092" t="s">
        <v>35</v>
      </c>
      <c r="BG34" s="1113" t="s">
        <v>35</v>
      </c>
      <c r="BH34" s="1134" t="s">
        <v>35</v>
      </c>
      <c r="BI34" s="1092" t="s">
        <v>35</v>
      </c>
      <c r="BJ34" s="1092" t="s">
        <v>35</v>
      </c>
      <c r="BK34" s="1092" t="s">
        <v>35</v>
      </c>
      <c r="BL34" s="1113" t="s">
        <v>35</v>
      </c>
      <c r="BM34" s="1134" t="s">
        <v>35</v>
      </c>
      <c r="BN34" s="1092" t="s">
        <v>35</v>
      </c>
      <c r="BO34" s="1092" t="s">
        <v>35</v>
      </c>
      <c r="BP34" s="1092" t="s">
        <v>35</v>
      </c>
      <c r="BQ34" s="1113" t="s">
        <v>35</v>
      </c>
      <c r="BR34" s="1739" t="s">
        <v>35</v>
      </c>
      <c r="BS34" s="1785"/>
      <c r="BT34" s="1785"/>
      <c r="BU34" s="1785"/>
      <c r="BV34" s="1785"/>
      <c r="BW34" s="1785"/>
      <c r="BX34" s="1785"/>
      <c r="BY34" s="1786"/>
      <c r="BZ34" s="1786"/>
      <c r="CA34" s="1786"/>
      <c r="CB34" s="1786"/>
      <c r="CC34" s="1786"/>
      <c r="CD34" s="1786"/>
      <c r="CE34" s="1786"/>
      <c r="CF34" s="1786"/>
      <c r="CG34" s="1786"/>
      <c r="CH34" s="1786"/>
      <c r="CI34" s="1786"/>
      <c r="CJ34" s="1786"/>
      <c r="CK34" s="1786"/>
      <c r="CL34" s="1786"/>
      <c r="CM34" s="1786"/>
      <c r="CN34" s="1786"/>
      <c r="CO34" s="1786"/>
      <c r="CP34" s="1786"/>
      <c r="CQ34" s="1786"/>
      <c r="CR34" s="1786"/>
      <c r="CS34" s="1786"/>
      <c r="CT34" s="1786"/>
      <c r="CU34" s="1786"/>
      <c r="CV34" s="1786"/>
      <c r="CW34" s="1786"/>
      <c r="CX34" s="1786"/>
      <c r="CY34" s="1786"/>
      <c r="CZ34" s="1786"/>
    </row>
    <row r="35" s="135" customFormat="true" ht="15" customHeight="true" x14ac:dyDescent="0.2">
      <c r="A35" s="2148" t="s">
        <v>55</v>
      </c>
      <c r="B35" s="976" t="s">
        <v>49</v>
      </c>
      <c r="C35" s="1008" t="s">
        <v>35</v>
      </c>
      <c r="D35" s="1020" t="s">
        <v>35</v>
      </c>
      <c r="E35" s="1020" t="s">
        <v>35</v>
      </c>
      <c r="F35" s="1020" t="s">
        <v>35</v>
      </c>
      <c r="G35" s="1032" t="s">
        <v>35</v>
      </c>
      <c r="H35" s="1044" t="s">
        <v>35</v>
      </c>
      <c r="I35" s="1020" t="s">
        <v>35</v>
      </c>
      <c r="J35" s="1020" t="s">
        <v>35</v>
      </c>
      <c r="K35" s="1020" t="s">
        <v>35</v>
      </c>
      <c r="L35" s="1056" t="s">
        <v>35</v>
      </c>
      <c r="M35" s="1008" t="s">
        <v>35</v>
      </c>
      <c r="N35" s="1020" t="s">
        <v>35</v>
      </c>
      <c r="O35" s="1020" t="s">
        <v>35</v>
      </c>
      <c r="P35" s="1020" t="s">
        <v>35</v>
      </c>
      <c r="Q35" s="1032" t="s">
        <v>35</v>
      </c>
      <c r="R35" s="1679" t="s">
        <v>35</v>
      </c>
      <c r="S35" s="298"/>
      <c r="T35" s="298"/>
      <c r="U35" s="298"/>
      <c r="V35" s="298"/>
      <c r="W35" s="298"/>
      <c r="X35" s="298"/>
      <c r="Y35" s="298"/>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AZ35" s="606"/>
      <c r="BA35" s="2137" t="s">
        <v>55</v>
      </c>
      <c r="BB35" s="151" t="s">
        <v>49</v>
      </c>
      <c r="BC35" s="1072" t="s">
        <v>35</v>
      </c>
      <c r="BD35" s="1092" t="s">
        <v>35</v>
      </c>
      <c r="BE35" s="1092" t="s">
        <v>35</v>
      </c>
      <c r="BF35" s="1092" t="s">
        <v>35</v>
      </c>
      <c r="BG35" s="1113" t="s">
        <v>35</v>
      </c>
      <c r="BH35" s="1134" t="s">
        <v>35</v>
      </c>
      <c r="BI35" s="1092" t="s">
        <v>35</v>
      </c>
      <c r="BJ35" s="1092" t="s">
        <v>35</v>
      </c>
      <c r="BK35" s="1092" t="s">
        <v>35</v>
      </c>
      <c r="BL35" s="1113" t="s">
        <v>35</v>
      </c>
      <c r="BM35" s="1134" t="s">
        <v>35</v>
      </c>
      <c r="BN35" s="1092" t="s">
        <v>35</v>
      </c>
      <c r="BO35" s="1092" t="s">
        <v>35</v>
      </c>
      <c r="BP35" s="1092" t="s">
        <v>35</v>
      </c>
      <c r="BQ35" s="1113" t="s">
        <v>35</v>
      </c>
      <c r="BR35" s="1739" t="s">
        <v>35</v>
      </c>
      <c r="BS35" s="1785"/>
      <c r="BT35" s="1785"/>
      <c r="BU35" s="1785"/>
      <c r="BV35" s="1785"/>
      <c r="BW35" s="1785"/>
      <c r="BX35" s="1785"/>
      <c r="BY35" s="1786"/>
      <c r="BZ35" s="1786"/>
      <c r="CA35" s="1786"/>
      <c r="CB35" s="1786"/>
      <c r="CC35" s="1786"/>
      <c r="CD35" s="1786"/>
      <c r="CE35" s="1786"/>
      <c r="CF35" s="1786"/>
      <c r="CG35" s="1786"/>
      <c r="CH35" s="1786"/>
      <c r="CI35" s="1786"/>
      <c r="CJ35" s="1786"/>
      <c r="CK35" s="1786"/>
      <c r="CL35" s="1786"/>
      <c r="CM35" s="1786"/>
      <c r="CN35" s="1786"/>
      <c r="CO35" s="1786"/>
      <c r="CP35" s="1786"/>
      <c r="CQ35" s="1786"/>
      <c r="CR35" s="1786"/>
      <c r="CS35" s="1786"/>
      <c r="CT35" s="1786"/>
      <c r="CU35" s="1786"/>
      <c r="CV35" s="1786"/>
      <c r="CW35" s="1786"/>
      <c r="CX35" s="1786"/>
      <c r="CY35" s="1786"/>
      <c r="CZ35" s="1786"/>
    </row>
    <row r="36" s="135" customFormat="true" ht="15" customHeight="true" x14ac:dyDescent="0.2">
      <c r="A36" s="2148"/>
      <c r="B36" s="976" t="s">
        <v>48</v>
      </c>
      <c r="C36" s="1008" t="s">
        <v>35</v>
      </c>
      <c r="D36" s="1020" t="s">
        <v>35</v>
      </c>
      <c r="E36" s="1020" t="s">
        <v>35</v>
      </c>
      <c r="F36" s="1020" t="s">
        <v>35</v>
      </c>
      <c r="G36" s="1032" t="s">
        <v>35</v>
      </c>
      <c r="H36" s="1044" t="s">
        <v>35</v>
      </c>
      <c r="I36" s="1020" t="s">
        <v>35</v>
      </c>
      <c r="J36" s="1020" t="s">
        <v>35</v>
      </c>
      <c r="K36" s="1020" t="s">
        <v>35</v>
      </c>
      <c r="L36" s="1056" t="s">
        <v>35</v>
      </c>
      <c r="M36" s="1008" t="s">
        <v>35</v>
      </c>
      <c r="N36" s="1020" t="s">
        <v>35</v>
      </c>
      <c r="O36" s="1020" t="s">
        <v>35</v>
      </c>
      <c r="P36" s="1020" t="s">
        <v>35</v>
      </c>
      <c r="Q36" s="1032" t="s">
        <v>35</v>
      </c>
      <c r="R36" s="1679" t="s">
        <v>35</v>
      </c>
      <c r="S36" s="298"/>
      <c r="T36" s="298"/>
      <c r="U36" s="298"/>
      <c r="V36" s="298"/>
      <c r="W36" s="298"/>
      <c r="X36" s="298"/>
      <c r="Y36" s="298"/>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AZ36" s="606"/>
      <c r="BA36" s="2137"/>
      <c r="BB36" s="151" t="s">
        <v>48</v>
      </c>
      <c r="BC36" s="1072" t="s">
        <v>35</v>
      </c>
      <c r="BD36" s="1092" t="s">
        <v>35</v>
      </c>
      <c r="BE36" s="1092" t="s">
        <v>35</v>
      </c>
      <c r="BF36" s="1092" t="s">
        <v>35</v>
      </c>
      <c r="BG36" s="1113" t="s">
        <v>35</v>
      </c>
      <c r="BH36" s="1134" t="s">
        <v>35</v>
      </c>
      <c r="BI36" s="1092" t="s">
        <v>35</v>
      </c>
      <c r="BJ36" s="1092" t="s">
        <v>35</v>
      </c>
      <c r="BK36" s="1092" t="s">
        <v>35</v>
      </c>
      <c r="BL36" s="1113" t="s">
        <v>35</v>
      </c>
      <c r="BM36" s="1134" t="s">
        <v>35</v>
      </c>
      <c r="BN36" s="1092" t="s">
        <v>35</v>
      </c>
      <c r="BO36" s="1092" t="s">
        <v>35</v>
      </c>
      <c r="BP36" s="1092" t="s">
        <v>35</v>
      </c>
      <c r="BQ36" s="1113" t="s">
        <v>35</v>
      </c>
      <c r="BR36" s="1739" t="s">
        <v>35</v>
      </c>
      <c r="BS36" s="1785"/>
      <c r="BT36" s="1785"/>
      <c r="BU36" s="1785"/>
      <c r="BV36" s="1785"/>
      <c r="BW36" s="1785"/>
      <c r="BX36" s="1785"/>
      <c r="BY36" s="1786"/>
      <c r="BZ36" s="1786"/>
      <c r="CA36" s="1786"/>
      <c r="CB36" s="1786"/>
      <c r="CC36" s="1786"/>
      <c r="CD36" s="1786"/>
      <c r="CE36" s="1786"/>
      <c r="CF36" s="1786"/>
      <c r="CG36" s="1786"/>
      <c r="CH36" s="1786"/>
      <c r="CI36" s="1786"/>
      <c r="CJ36" s="1786"/>
      <c r="CK36" s="1786"/>
      <c r="CL36" s="1786"/>
      <c r="CM36" s="1786"/>
      <c r="CN36" s="1786"/>
      <c r="CO36" s="1786"/>
      <c r="CP36" s="1786"/>
      <c r="CQ36" s="1786"/>
      <c r="CR36" s="1786"/>
      <c r="CS36" s="1786"/>
      <c r="CT36" s="1786"/>
      <c r="CU36" s="1786"/>
      <c r="CV36" s="1786"/>
      <c r="CW36" s="1786"/>
      <c r="CX36" s="1786"/>
      <c r="CY36" s="1786"/>
      <c r="CZ36" s="1786"/>
    </row>
    <row r="37" s="135" customFormat="true" ht="15" customHeight="true" x14ac:dyDescent="0.2">
      <c r="A37" s="2148" t="s">
        <v>148</v>
      </c>
      <c r="B37" s="976" t="s">
        <v>49</v>
      </c>
      <c r="C37" s="1008" t="s">
        <v>35</v>
      </c>
      <c r="D37" s="1020" t="s">
        <v>35</v>
      </c>
      <c r="E37" s="1020" t="s">
        <v>35</v>
      </c>
      <c r="F37" s="1020" t="s">
        <v>35</v>
      </c>
      <c r="G37" s="1032" t="s">
        <v>35</v>
      </c>
      <c r="H37" s="1044" t="s">
        <v>35</v>
      </c>
      <c r="I37" s="1020" t="s">
        <v>35</v>
      </c>
      <c r="J37" s="1020" t="s">
        <v>35</v>
      </c>
      <c r="K37" s="1020" t="s">
        <v>35</v>
      </c>
      <c r="L37" s="1056" t="s">
        <v>35</v>
      </c>
      <c r="M37" s="1008" t="s">
        <v>35</v>
      </c>
      <c r="N37" s="1020" t="s">
        <v>35</v>
      </c>
      <c r="O37" s="1020" t="s">
        <v>35</v>
      </c>
      <c r="P37" s="1020" t="s">
        <v>35</v>
      </c>
      <c r="Q37" s="1032" t="s">
        <v>35</v>
      </c>
      <c r="R37" s="1679" t="s">
        <v>35</v>
      </c>
      <c r="S37" s="298"/>
      <c r="T37" s="298"/>
      <c r="U37" s="298"/>
      <c r="V37" s="298"/>
      <c r="W37" s="298"/>
      <c r="X37" s="298"/>
      <c r="Y37" s="298"/>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AZ37" s="606"/>
      <c r="BA37" s="2137" t="s">
        <v>125</v>
      </c>
      <c r="BB37" s="151" t="s">
        <v>49</v>
      </c>
      <c r="BC37" s="1072" t="s">
        <v>35</v>
      </c>
      <c r="BD37" s="1092" t="s">
        <v>35</v>
      </c>
      <c r="BE37" s="1092" t="s">
        <v>35</v>
      </c>
      <c r="BF37" s="1092" t="s">
        <v>35</v>
      </c>
      <c r="BG37" s="1113" t="s">
        <v>35</v>
      </c>
      <c r="BH37" s="1134" t="s">
        <v>35</v>
      </c>
      <c r="BI37" s="1092" t="s">
        <v>35</v>
      </c>
      <c r="BJ37" s="1092" t="s">
        <v>35</v>
      </c>
      <c r="BK37" s="1092" t="s">
        <v>35</v>
      </c>
      <c r="BL37" s="1113" t="s">
        <v>35</v>
      </c>
      <c r="BM37" s="1134" t="s">
        <v>35</v>
      </c>
      <c r="BN37" s="1092" t="s">
        <v>35</v>
      </c>
      <c r="BO37" s="1092" t="s">
        <v>35</v>
      </c>
      <c r="BP37" s="1092" t="s">
        <v>35</v>
      </c>
      <c r="BQ37" s="1113" t="s">
        <v>35</v>
      </c>
      <c r="BR37" s="1739" t="s">
        <v>35</v>
      </c>
      <c r="BS37" s="1785"/>
      <c r="BT37" s="1785"/>
      <c r="BU37" s="1785"/>
      <c r="BV37" s="1785"/>
      <c r="BW37" s="1785"/>
      <c r="BX37" s="1785"/>
      <c r="BY37" s="1786"/>
      <c r="BZ37" s="1786"/>
      <c r="CA37" s="1786"/>
      <c r="CB37" s="1786"/>
      <c r="CC37" s="1786"/>
      <c r="CD37" s="1786"/>
      <c r="CE37" s="1786"/>
      <c r="CF37" s="1786"/>
      <c r="CG37" s="1786"/>
      <c r="CH37" s="1786"/>
      <c r="CI37" s="1786"/>
      <c r="CJ37" s="1786"/>
      <c r="CK37" s="1786"/>
      <c r="CL37" s="1786"/>
      <c r="CM37" s="1786"/>
      <c r="CN37" s="1786"/>
      <c r="CO37" s="1786"/>
      <c r="CP37" s="1786"/>
      <c r="CQ37" s="1786"/>
      <c r="CR37" s="1786"/>
      <c r="CS37" s="1786"/>
      <c r="CT37" s="1786"/>
      <c r="CU37" s="1786"/>
      <c r="CV37" s="1786"/>
      <c r="CW37" s="1786"/>
      <c r="CX37" s="1786"/>
      <c r="CY37" s="1786"/>
      <c r="CZ37" s="1786"/>
    </row>
    <row r="38" s="135" customFormat="true" ht="15" customHeight="true" x14ac:dyDescent="0.2">
      <c r="A38" s="2148"/>
      <c r="B38" s="976" t="s">
        <v>48</v>
      </c>
      <c r="C38" s="1008" t="s">
        <v>35</v>
      </c>
      <c r="D38" s="1020" t="s">
        <v>35</v>
      </c>
      <c r="E38" s="1020" t="s">
        <v>35</v>
      </c>
      <c r="F38" s="1020" t="s">
        <v>35</v>
      </c>
      <c r="G38" s="1032" t="s">
        <v>35</v>
      </c>
      <c r="H38" s="1044" t="s">
        <v>35</v>
      </c>
      <c r="I38" s="1020" t="s">
        <v>35</v>
      </c>
      <c r="J38" s="1020" t="s">
        <v>35</v>
      </c>
      <c r="K38" s="1020" t="s">
        <v>35</v>
      </c>
      <c r="L38" s="1056" t="s">
        <v>35</v>
      </c>
      <c r="M38" s="1008" t="s">
        <v>35</v>
      </c>
      <c r="N38" s="1020" t="s">
        <v>35</v>
      </c>
      <c r="O38" s="1020" t="s">
        <v>35</v>
      </c>
      <c r="P38" s="1020" t="s">
        <v>35</v>
      </c>
      <c r="Q38" s="1032" t="s">
        <v>35</v>
      </c>
      <c r="R38" s="1679" t="s">
        <v>35</v>
      </c>
      <c r="S38" s="298"/>
      <c r="T38" s="298"/>
      <c r="U38" s="298"/>
      <c r="V38" s="298"/>
      <c r="W38" s="298"/>
      <c r="X38" s="298"/>
      <c r="Y38" s="298"/>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AZ38" s="606"/>
      <c r="BA38" s="2137"/>
      <c r="BB38" s="151" t="s">
        <v>48</v>
      </c>
      <c r="BC38" s="1072" t="s">
        <v>35</v>
      </c>
      <c r="BD38" s="1092" t="s">
        <v>35</v>
      </c>
      <c r="BE38" s="1092" t="s">
        <v>35</v>
      </c>
      <c r="BF38" s="1092" t="s">
        <v>35</v>
      </c>
      <c r="BG38" s="1113" t="s">
        <v>35</v>
      </c>
      <c r="BH38" s="1134" t="s">
        <v>35</v>
      </c>
      <c r="BI38" s="1092" t="s">
        <v>35</v>
      </c>
      <c r="BJ38" s="1092" t="s">
        <v>35</v>
      </c>
      <c r="BK38" s="1092" t="s">
        <v>35</v>
      </c>
      <c r="BL38" s="1113" t="s">
        <v>35</v>
      </c>
      <c r="BM38" s="1134" t="s">
        <v>35</v>
      </c>
      <c r="BN38" s="1092" t="s">
        <v>35</v>
      </c>
      <c r="BO38" s="1092" t="s">
        <v>35</v>
      </c>
      <c r="BP38" s="1092" t="s">
        <v>35</v>
      </c>
      <c r="BQ38" s="1113" t="s">
        <v>35</v>
      </c>
      <c r="BR38" s="1739" t="s">
        <v>35</v>
      </c>
      <c r="BS38" s="1785"/>
      <c r="BT38" s="1785"/>
      <c r="BU38" s="1785"/>
      <c r="BV38" s="1785"/>
      <c r="BW38" s="1785"/>
      <c r="BX38" s="1785"/>
      <c r="BY38" s="1786"/>
      <c r="BZ38" s="1786"/>
      <c r="CA38" s="1786"/>
      <c r="CB38" s="1786"/>
      <c r="CC38" s="1786"/>
      <c r="CD38" s="1786"/>
      <c r="CE38" s="1786"/>
      <c r="CF38" s="1786"/>
      <c r="CG38" s="1786"/>
      <c r="CH38" s="1786"/>
      <c r="CI38" s="1786"/>
      <c r="CJ38" s="1786"/>
      <c r="CK38" s="1786"/>
      <c r="CL38" s="1786"/>
      <c r="CM38" s="1786"/>
      <c r="CN38" s="1786"/>
      <c r="CO38" s="1786"/>
      <c r="CP38" s="1786"/>
      <c r="CQ38" s="1786"/>
      <c r="CR38" s="1786"/>
      <c r="CS38" s="1786"/>
      <c r="CT38" s="1786"/>
      <c r="CU38" s="1786"/>
      <c r="CV38" s="1786"/>
      <c r="CW38" s="1786"/>
      <c r="CX38" s="1786"/>
      <c r="CY38" s="1786"/>
      <c r="CZ38" s="1786"/>
    </row>
    <row r="39" s="130" customFormat="true" ht="15" customHeight="true" x14ac:dyDescent="0.2">
      <c r="A39" s="2136" t="s">
        <v>122</v>
      </c>
      <c r="B39" s="241" t="s">
        <v>49</v>
      </c>
      <c r="C39" s="1007" t="s">
        <v>35</v>
      </c>
      <c r="D39" s="1019" t="s">
        <v>35</v>
      </c>
      <c r="E39" s="1019" t="s">
        <v>35</v>
      </c>
      <c r="F39" s="1019" t="s">
        <v>35</v>
      </c>
      <c r="G39" s="1031" t="s">
        <v>35</v>
      </c>
      <c r="H39" s="1043" t="s">
        <v>35</v>
      </c>
      <c r="I39" s="1019" t="s">
        <v>35</v>
      </c>
      <c r="J39" s="1019" t="s">
        <v>35</v>
      </c>
      <c r="K39" s="1019" t="s">
        <v>35</v>
      </c>
      <c r="L39" s="1055" t="s">
        <v>35</v>
      </c>
      <c r="M39" s="1065" t="s">
        <v>35</v>
      </c>
      <c r="N39" s="1019" t="s">
        <v>35</v>
      </c>
      <c r="O39" s="1019" t="s">
        <v>35</v>
      </c>
      <c r="P39" s="1019" t="s">
        <v>35</v>
      </c>
      <c r="Q39" s="1031" t="s">
        <v>35</v>
      </c>
      <c r="R39" s="1681" t="s">
        <v>35</v>
      </c>
      <c r="S39" s="1724"/>
      <c r="T39" s="1724"/>
      <c r="U39" s="1724"/>
      <c r="V39" s="1724"/>
      <c r="W39" s="1724"/>
      <c r="X39" s="1724"/>
      <c r="Y39" s="1725"/>
      <c r="Z39" s="1725"/>
      <c r="AA39" s="1725"/>
      <c r="AB39" s="1725"/>
      <c r="AC39" s="1725"/>
      <c r="AD39" s="1725"/>
      <c r="AE39" s="1725"/>
      <c r="AF39" s="1725"/>
      <c r="AG39" s="1725"/>
      <c r="AH39" s="1725"/>
      <c r="AI39" s="1725"/>
      <c r="AJ39" s="1725"/>
      <c r="AK39" s="1725"/>
      <c r="AL39" s="1725"/>
      <c r="AM39" s="1725"/>
      <c r="AN39" s="1725"/>
      <c r="AO39" s="1725"/>
      <c r="AP39" s="1725"/>
      <c r="AQ39" s="1725"/>
      <c r="AR39" s="1725"/>
      <c r="AS39" s="1725"/>
      <c r="AT39" s="1725"/>
      <c r="AU39" s="1725"/>
      <c r="AV39" s="1725"/>
      <c r="AW39" s="1725"/>
      <c r="AX39" s="1725"/>
      <c r="AY39" s="1725"/>
      <c r="AZ39" s="207"/>
      <c r="BA39" s="2137" t="s">
        <v>122</v>
      </c>
      <c r="BB39" s="151" t="s">
        <v>49</v>
      </c>
      <c r="BC39" s="1072" t="s">
        <v>35</v>
      </c>
      <c r="BD39" s="1092" t="s">
        <v>35</v>
      </c>
      <c r="BE39" s="1092" t="s">
        <v>35</v>
      </c>
      <c r="BF39" s="1092" t="s">
        <v>35</v>
      </c>
      <c r="BG39" s="1113" t="s">
        <v>35</v>
      </c>
      <c r="BH39" s="1134" t="s">
        <v>35</v>
      </c>
      <c r="BI39" s="1092" t="s">
        <v>35</v>
      </c>
      <c r="BJ39" s="1092" t="s">
        <v>35</v>
      </c>
      <c r="BK39" s="1092" t="s">
        <v>35</v>
      </c>
      <c r="BL39" s="1113" t="s">
        <v>35</v>
      </c>
      <c r="BM39" s="1134" t="s">
        <v>35</v>
      </c>
      <c r="BN39" s="1092" t="s">
        <v>35</v>
      </c>
      <c r="BO39" s="1092" t="s">
        <v>35</v>
      </c>
      <c r="BP39" s="1092" t="s">
        <v>35</v>
      </c>
      <c r="BQ39" s="1113" t="s">
        <v>35</v>
      </c>
      <c r="BR39" s="1739" t="s">
        <v>35</v>
      </c>
      <c r="BS39" s="1785"/>
      <c r="BT39" s="1785"/>
      <c r="BU39" s="1785"/>
      <c r="BV39" s="1785"/>
      <c r="BW39" s="1785"/>
      <c r="BX39" s="1785"/>
      <c r="BY39" s="1786"/>
      <c r="BZ39" s="1786"/>
      <c r="CA39" s="1786"/>
      <c r="CB39" s="1786"/>
      <c r="CC39" s="1786"/>
      <c r="CD39" s="1786"/>
      <c r="CE39" s="1786"/>
      <c r="CF39" s="1786"/>
      <c r="CG39" s="1786"/>
      <c r="CH39" s="1786"/>
      <c r="CI39" s="1786"/>
      <c r="CJ39" s="1786"/>
      <c r="CK39" s="1786"/>
      <c r="CL39" s="1786"/>
      <c r="CM39" s="1786"/>
      <c r="CN39" s="1786"/>
      <c r="CO39" s="1786"/>
      <c r="CP39" s="1786"/>
      <c r="CQ39" s="1786"/>
      <c r="CR39" s="1786"/>
      <c r="CS39" s="1786"/>
      <c r="CT39" s="1786"/>
      <c r="CU39" s="1786"/>
      <c r="CV39" s="1786"/>
      <c r="CW39" s="1786"/>
      <c r="CX39" s="1786"/>
      <c r="CY39" s="1786"/>
      <c r="CZ39" s="1786"/>
    </row>
    <row r="40" s="130" customFormat="true" ht="15" customHeight="true" x14ac:dyDescent="0.2">
      <c r="A40" s="2136"/>
      <c r="B40" s="241" t="s">
        <v>48</v>
      </c>
      <c r="C40" s="1007" t="s">
        <v>35</v>
      </c>
      <c r="D40" s="1019" t="s">
        <v>35</v>
      </c>
      <c r="E40" s="1019" t="s">
        <v>35</v>
      </c>
      <c r="F40" s="1019" t="s">
        <v>35</v>
      </c>
      <c r="G40" s="1031" t="s">
        <v>35</v>
      </c>
      <c r="H40" s="1043" t="s">
        <v>35</v>
      </c>
      <c r="I40" s="1019" t="s">
        <v>35</v>
      </c>
      <c r="J40" s="1019" t="s">
        <v>35</v>
      </c>
      <c r="K40" s="1019" t="s">
        <v>35</v>
      </c>
      <c r="L40" s="1055" t="s">
        <v>35</v>
      </c>
      <c r="M40" s="1065" t="s">
        <v>35</v>
      </c>
      <c r="N40" s="1019" t="s">
        <v>35</v>
      </c>
      <c r="O40" s="1019" t="s">
        <v>35</v>
      </c>
      <c r="P40" s="1019" t="s">
        <v>35</v>
      </c>
      <c r="Q40" s="1031" t="s">
        <v>35</v>
      </c>
      <c r="R40" s="1681" t="s">
        <v>35</v>
      </c>
      <c r="S40" s="1724"/>
      <c r="T40" s="1724"/>
      <c r="U40" s="1724"/>
      <c r="V40" s="1724"/>
      <c r="W40" s="1724"/>
      <c r="X40" s="1724"/>
      <c r="Y40" s="1725"/>
      <c r="Z40" s="1725"/>
      <c r="AA40" s="1725"/>
      <c r="AB40" s="1725"/>
      <c r="AC40" s="1725"/>
      <c r="AD40" s="1725"/>
      <c r="AE40" s="1725"/>
      <c r="AF40" s="1725"/>
      <c r="AG40" s="1725"/>
      <c r="AH40" s="1725"/>
      <c r="AI40" s="1725"/>
      <c r="AJ40" s="1725"/>
      <c r="AK40" s="1725"/>
      <c r="AL40" s="1725"/>
      <c r="AM40" s="1725"/>
      <c r="AN40" s="1725"/>
      <c r="AO40" s="1725"/>
      <c r="AP40" s="1725"/>
      <c r="AQ40" s="1725"/>
      <c r="AR40" s="1725"/>
      <c r="AS40" s="1725"/>
      <c r="AT40" s="1725"/>
      <c r="AU40" s="1725"/>
      <c r="AV40" s="1725"/>
      <c r="AW40" s="1725"/>
      <c r="AX40" s="1725"/>
      <c r="AY40" s="1725"/>
      <c r="AZ40" s="207"/>
      <c r="BA40" s="2137"/>
      <c r="BB40" s="151" t="s">
        <v>48</v>
      </c>
      <c r="BC40" s="1072" t="s">
        <v>35</v>
      </c>
      <c r="BD40" s="1092" t="s">
        <v>35</v>
      </c>
      <c r="BE40" s="1092" t="s">
        <v>35</v>
      </c>
      <c r="BF40" s="1092" t="s">
        <v>35</v>
      </c>
      <c r="BG40" s="1113" t="s">
        <v>35</v>
      </c>
      <c r="BH40" s="1134" t="s">
        <v>35</v>
      </c>
      <c r="BI40" s="1092" t="s">
        <v>35</v>
      </c>
      <c r="BJ40" s="1092" t="s">
        <v>35</v>
      </c>
      <c r="BK40" s="1092" t="s">
        <v>35</v>
      </c>
      <c r="BL40" s="1113" t="s">
        <v>35</v>
      </c>
      <c r="BM40" s="1134" t="s">
        <v>35</v>
      </c>
      <c r="BN40" s="1092" t="s">
        <v>35</v>
      </c>
      <c r="BO40" s="1092" t="s">
        <v>35</v>
      </c>
      <c r="BP40" s="1092" t="s">
        <v>35</v>
      </c>
      <c r="BQ40" s="1113" t="s">
        <v>35</v>
      </c>
      <c r="BR40" s="1739" t="s">
        <v>35</v>
      </c>
      <c r="BS40" s="1785"/>
      <c r="BT40" s="1785"/>
      <c r="BU40" s="1785"/>
      <c r="BV40" s="1785"/>
      <c r="BW40" s="1785"/>
      <c r="BX40" s="1785"/>
      <c r="BY40" s="1786"/>
      <c r="BZ40" s="1786"/>
      <c r="CA40" s="1786"/>
      <c r="CB40" s="1786"/>
      <c r="CC40" s="1786"/>
      <c r="CD40" s="1786"/>
      <c r="CE40" s="1786"/>
      <c r="CF40" s="1786"/>
      <c r="CG40" s="1786"/>
      <c r="CH40" s="1786"/>
      <c r="CI40" s="1786"/>
      <c r="CJ40" s="1786"/>
      <c r="CK40" s="1786"/>
      <c r="CL40" s="1786"/>
      <c r="CM40" s="1786"/>
      <c r="CN40" s="1786"/>
      <c r="CO40" s="1786"/>
      <c r="CP40" s="1786"/>
      <c r="CQ40" s="1786"/>
      <c r="CR40" s="1786"/>
      <c r="CS40" s="1786"/>
      <c r="CT40" s="1786"/>
      <c r="CU40" s="1786"/>
      <c r="CV40" s="1786"/>
      <c r="CW40" s="1786"/>
      <c r="CX40" s="1786"/>
      <c r="CY40" s="1786"/>
      <c r="CZ40" s="1786"/>
    </row>
    <row r="41" s="135" customFormat="true" ht="15" customHeight="true" x14ac:dyDescent="0.2">
      <c r="A41" s="2148" t="s">
        <v>56</v>
      </c>
      <c r="B41" s="976" t="s">
        <v>49</v>
      </c>
      <c r="C41" s="1008" t="s">
        <v>35</v>
      </c>
      <c r="D41" s="1020" t="s">
        <v>35</v>
      </c>
      <c r="E41" s="1020" t="s">
        <v>35</v>
      </c>
      <c r="F41" s="1020" t="s">
        <v>35</v>
      </c>
      <c r="G41" s="1032" t="s">
        <v>35</v>
      </c>
      <c r="H41" s="1044" t="s">
        <v>35</v>
      </c>
      <c r="I41" s="1020" t="s">
        <v>35</v>
      </c>
      <c r="J41" s="1020" t="s">
        <v>35</v>
      </c>
      <c r="K41" s="1020" t="s">
        <v>35</v>
      </c>
      <c r="L41" s="1056" t="s">
        <v>35</v>
      </c>
      <c r="M41" s="1008" t="s">
        <v>35</v>
      </c>
      <c r="N41" s="1020" t="s">
        <v>35</v>
      </c>
      <c r="O41" s="1020" t="s">
        <v>35</v>
      </c>
      <c r="P41" s="1020" t="s">
        <v>35</v>
      </c>
      <c r="Q41" s="1032" t="s">
        <v>35</v>
      </c>
      <c r="R41" s="1679" t="s">
        <v>35</v>
      </c>
      <c r="S41" s="298"/>
      <c r="T41" s="298"/>
      <c r="U41" s="298"/>
      <c r="V41" s="298"/>
      <c r="W41" s="298"/>
      <c r="X41" s="298"/>
      <c r="Y41" s="298"/>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AZ41" s="606"/>
      <c r="BA41" s="2137" t="s">
        <v>56</v>
      </c>
      <c r="BB41" s="151" t="s">
        <v>49</v>
      </c>
      <c r="BC41" s="1072" t="s">
        <v>35</v>
      </c>
      <c r="BD41" s="1092" t="s">
        <v>35</v>
      </c>
      <c r="BE41" s="1092" t="s">
        <v>35</v>
      </c>
      <c r="BF41" s="1092" t="s">
        <v>35</v>
      </c>
      <c r="BG41" s="1113" t="s">
        <v>35</v>
      </c>
      <c r="BH41" s="1134" t="s">
        <v>35</v>
      </c>
      <c r="BI41" s="1092" t="s">
        <v>35</v>
      </c>
      <c r="BJ41" s="1092" t="s">
        <v>35</v>
      </c>
      <c r="BK41" s="1092" t="s">
        <v>35</v>
      </c>
      <c r="BL41" s="1113" t="s">
        <v>35</v>
      </c>
      <c r="BM41" s="1134" t="s">
        <v>35</v>
      </c>
      <c r="BN41" s="1092" t="s">
        <v>35</v>
      </c>
      <c r="BO41" s="1092" t="s">
        <v>35</v>
      </c>
      <c r="BP41" s="1092" t="s">
        <v>35</v>
      </c>
      <c r="BQ41" s="1113" t="s">
        <v>35</v>
      </c>
      <c r="BR41" s="1739" t="s">
        <v>35</v>
      </c>
      <c r="BS41" s="1785"/>
      <c r="BT41" s="1785"/>
      <c r="BU41" s="1785"/>
      <c r="BV41" s="1785"/>
      <c r="BW41" s="1785"/>
      <c r="BX41" s="1785"/>
      <c r="BY41" s="1786"/>
      <c r="BZ41" s="1786"/>
      <c r="CA41" s="1786"/>
      <c r="CB41" s="1786"/>
      <c r="CC41" s="1786"/>
      <c r="CD41" s="1786"/>
      <c r="CE41" s="1786"/>
      <c r="CF41" s="1786"/>
      <c r="CG41" s="1786"/>
      <c r="CH41" s="1786"/>
      <c r="CI41" s="1786"/>
      <c r="CJ41" s="1786"/>
      <c r="CK41" s="1786"/>
      <c r="CL41" s="1786"/>
      <c r="CM41" s="1786"/>
      <c r="CN41" s="1786"/>
      <c r="CO41" s="1786"/>
      <c r="CP41" s="1786"/>
      <c r="CQ41" s="1786"/>
      <c r="CR41" s="1786"/>
      <c r="CS41" s="1786"/>
      <c r="CT41" s="1786"/>
      <c r="CU41" s="1786"/>
      <c r="CV41" s="1786"/>
      <c r="CW41" s="1786"/>
      <c r="CX41" s="1786"/>
      <c r="CY41" s="1786"/>
      <c r="CZ41" s="1786"/>
    </row>
    <row r="42" s="135" customFormat="true" ht="15" customHeight="true" x14ac:dyDescent="0.2">
      <c r="A42" s="2148"/>
      <c r="B42" s="976" t="s">
        <v>48</v>
      </c>
      <c r="C42" s="1008" t="s">
        <v>35</v>
      </c>
      <c r="D42" s="1020" t="s">
        <v>35</v>
      </c>
      <c r="E42" s="1020" t="s">
        <v>35</v>
      </c>
      <c r="F42" s="1020" t="s">
        <v>35</v>
      </c>
      <c r="G42" s="1032" t="s">
        <v>35</v>
      </c>
      <c r="H42" s="1044" t="s">
        <v>35</v>
      </c>
      <c r="I42" s="1020" t="s">
        <v>35</v>
      </c>
      <c r="J42" s="1020" t="s">
        <v>35</v>
      </c>
      <c r="K42" s="1020" t="s">
        <v>35</v>
      </c>
      <c r="L42" s="1056" t="s">
        <v>35</v>
      </c>
      <c r="M42" s="1008" t="s">
        <v>35</v>
      </c>
      <c r="N42" s="1020" t="s">
        <v>35</v>
      </c>
      <c r="O42" s="1020" t="s">
        <v>35</v>
      </c>
      <c r="P42" s="1020" t="s">
        <v>35</v>
      </c>
      <c r="Q42" s="1032" t="s">
        <v>35</v>
      </c>
      <c r="R42" s="1679" t="s">
        <v>35</v>
      </c>
      <c r="S42" s="298"/>
      <c r="T42" s="298"/>
      <c r="U42" s="298"/>
      <c r="V42" s="298"/>
      <c r="W42" s="298"/>
      <c r="X42" s="298"/>
      <c r="Y42" s="298"/>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AZ42" s="606"/>
      <c r="BA42" s="2137"/>
      <c r="BB42" s="151" t="s">
        <v>48</v>
      </c>
      <c r="BC42" s="1072" t="s">
        <v>35</v>
      </c>
      <c r="BD42" s="1092" t="s">
        <v>35</v>
      </c>
      <c r="BE42" s="1092" t="s">
        <v>35</v>
      </c>
      <c r="BF42" s="1092" t="s">
        <v>35</v>
      </c>
      <c r="BG42" s="1113" t="s">
        <v>35</v>
      </c>
      <c r="BH42" s="1134" t="s">
        <v>35</v>
      </c>
      <c r="BI42" s="1092" t="s">
        <v>35</v>
      </c>
      <c r="BJ42" s="1092" t="s">
        <v>35</v>
      </c>
      <c r="BK42" s="1092" t="s">
        <v>35</v>
      </c>
      <c r="BL42" s="1113" t="s">
        <v>35</v>
      </c>
      <c r="BM42" s="1134" t="s">
        <v>35</v>
      </c>
      <c r="BN42" s="1092" t="s">
        <v>35</v>
      </c>
      <c r="BO42" s="1092" t="s">
        <v>35</v>
      </c>
      <c r="BP42" s="1092" t="s">
        <v>35</v>
      </c>
      <c r="BQ42" s="1113" t="s">
        <v>35</v>
      </c>
      <c r="BR42" s="1739" t="s">
        <v>35</v>
      </c>
      <c r="BS42" s="1785"/>
      <c r="BT42" s="1785"/>
      <c r="BU42" s="1785"/>
      <c r="BV42" s="1785"/>
      <c r="BW42" s="1785"/>
      <c r="BX42" s="1785"/>
      <c r="BY42" s="1786"/>
      <c r="BZ42" s="1786"/>
      <c r="CA42" s="1786"/>
      <c r="CB42" s="1786"/>
      <c r="CC42" s="1786"/>
      <c r="CD42" s="1786"/>
      <c r="CE42" s="1786"/>
      <c r="CF42" s="1786"/>
      <c r="CG42" s="1786"/>
      <c r="CH42" s="1786"/>
      <c r="CI42" s="1786"/>
      <c r="CJ42" s="1786"/>
      <c r="CK42" s="1786"/>
      <c r="CL42" s="1786"/>
      <c r="CM42" s="1786"/>
      <c r="CN42" s="1786"/>
      <c r="CO42" s="1786"/>
      <c r="CP42" s="1786"/>
      <c r="CQ42" s="1786"/>
      <c r="CR42" s="1786"/>
      <c r="CS42" s="1786"/>
      <c r="CT42" s="1786"/>
      <c r="CU42" s="1786"/>
      <c r="CV42" s="1786"/>
      <c r="CW42" s="1786"/>
      <c r="CX42" s="1786"/>
      <c r="CY42" s="1786"/>
      <c r="CZ42" s="1786"/>
    </row>
    <row r="43" s="135" customFormat="true" ht="15" customHeight="true" x14ac:dyDescent="0.2">
      <c r="A43" s="2148" t="s">
        <v>53</v>
      </c>
      <c r="B43" s="976" t="s">
        <v>49</v>
      </c>
      <c r="C43" s="1008" t="s">
        <v>35</v>
      </c>
      <c r="D43" s="1020" t="s">
        <v>35</v>
      </c>
      <c r="E43" s="1020" t="s">
        <v>35</v>
      </c>
      <c r="F43" s="1020" t="s">
        <v>35</v>
      </c>
      <c r="G43" s="1032" t="s">
        <v>35</v>
      </c>
      <c r="H43" s="1044" t="s">
        <v>35</v>
      </c>
      <c r="I43" s="1020" t="s">
        <v>35</v>
      </c>
      <c r="J43" s="1020" t="s">
        <v>35</v>
      </c>
      <c r="K43" s="1020" t="s">
        <v>35</v>
      </c>
      <c r="L43" s="1056" t="s">
        <v>35</v>
      </c>
      <c r="M43" s="1008" t="s">
        <v>35</v>
      </c>
      <c r="N43" s="1020" t="s">
        <v>35</v>
      </c>
      <c r="O43" s="1020" t="s">
        <v>35</v>
      </c>
      <c r="P43" s="1020" t="s">
        <v>35</v>
      </c>
      <c r="Q43" s="1032" t="s">
        <v>35</v>
      </c>
      <c r="R43" s="1679" t="s">
        <v>35</v>
      </c>
      <c r="S43" s="298"/>
      <c r="T43" s="298"/>
      <c r="U43" s="298"/>
      <c r="V43" s="298"/>
      <c r="W43" s="298"/>
      <c r="X43" s="298"/>
      <c r="Y43" s="298"/>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AZ43" s="606"/>
      <c r="BA43" s="2137" t="s">
        <v>53</v>
      </c>
      <c r="BB43" s="151" t="s">
        <v>49</v>
      </c>
      <c r="BC43" s="1072" t="s">
        <v>35</v>
      </c>
      <c r="BD43" s="1092" t="s">
        <v>35</v>
      </c>
      <c r="BE43" s="1092" t="s">
        <v>35</v>
      </c>
      <c r="BF43" s="1092" t="s">
        <v>35</v>
      </c>
      <c r="BG43" s="1113" t="s">
        <v>35</v>
      </c>
      <c r="BH43" s="1134" t="s">
        <v>35</v>
      </c>
      <c r="BI43" s="1092" t="s">
        <v>35</v>
      </c>
      <c r="BJ43" s="1092" t="s">
        <v>35</v>
      </c>
      <c r="BK43" s="1092" t="s">
        <v>35</v>
      </c>
      <c r="BL43" s="1113" t="s">
        <v>35</v>
      </c>
      <c r="BM43" s="1134" t="s">
        <v>35</v>
      </c>
      <c r="BN43" s="1092" t="s">
        <v>35</v>
      </c>
      <c r="BO43" s="1092" t="s">
        <v>35</v>
      </c>
      <c r="BP43" s="1092" t="s">
        <v>35</v>
      </c>
      <c r="BQ43" s="1113" t="s">
        <v>35</v>
      </c>
      <c r="BR43" s="1739" t="s">
        <v>35</v>
      </c>
      <c r="BS43" s="1785"/>
      <c r="BT43" s="1785"/>
      <c r="BU43" s="1785"/>
      <c r="BV43" s="1785"/>
      <c r="BW43" s="1785"/>
      <c r="BX43" s="1785"/>
      <c r="BY43" s="1786"/>
      <c r="BZ43" s="1786"/>
      <c r="CA43" s="1786"/>
      <c r="CB43" s="1786"/>
      <c r="CC43" s="1786"/>
      <c r="CD43" s="1786"/>
      <c r="CE43" s="1786"/>
      <c r="CF43" s="1786"/>
      <c r="CG43" s="1786"/>
      <c r="CH43" s="1786"/>
      <c r="CI43" s="1786"/>
      <c r="CJ43" s="1786"/>
      <c r="CK43" s="1786"/>
      <c r="CL43" s="1786"/>
      <c r="CM43" s="1786"/>
      <c r="CN43" s="1786"/>
      <c r="CO43" s="1786"/>
      <c r="CP43" s="1786"/>
      <c r="CQ43" s="1786"/>
      <c r="CR43" s="1786"/>
      <c r="CS43" s="1786"/>
      <c r="CT43" s="1786"/>
      <c r="CU43" s="1786"/>
      <c r="CV43" s="1786"/>
      <c r="CW43" s="1786"/>
      <c r="CX43" s="1786"/>
      <c r="CY43" s="1786"/>
      <c r="CZ43" s="1786"/>
    </row>
    <row r="44" s="135" customFormat="true" ht="15" customHeight="true" x14ac:dyDescent="0.2">
      <c r="A44" s="2148"/>
      <c r="B44" s="976" t="s">
        <v>48</v>
      </c>
      <c r="C44" s="1008" t="s">
        <v>35</v>
      </c>
      <c r="D44" s="1020" t="s">
        <v>35</v>
      </c>
      <c r="E44" s="1020" t="s">
        <v>35</v>
      </c>
      <c r="F44" s="1020" t="s">
        <v>35</v>
      </c>
      <c r="G44" s="1032" t="s">
        <v>35</v>
      </c>
      <c r="H44" s="1044" t="s">
        <v>35</v>
      </c>
      <c r="I44" s="1020" t="s">
        <v>35</v>
      </c>
      <c r="J44" s="1020" t="s">
        <v>35</v>
      </c>
      <c r="K44" s="1020" t="s">
        <v>35</v>
      </c>
      <c r="L44" s="1056" t="s">
        <v>35</v>
      </c>
      <c r="M44" s="1008" t="s">
        <v>35</v>
      </c>
      <c r="N44" s="1020" t="s">
        <v>35</v>
      </c>
      <c r="O44" s="1020" t="s">
        <v>35</v>
      </c>
      <c r="P44" s="1020" t="s">
        <v>35</v>
      </c>
      <c r="Q44" s="1032" t="s">
        <v>35</v>
      </c>
      <c r="R44" s="1679" t="s">
        <v>35</v>
      </c>
      <c r="S44" s="298"/>
      <c r="T44" s="298"/>
      <c r="U44" s="298"/>
      <c r="V44" s="298"/>
      <c r="W44" s="298"/>
      <c r="X44" s="298"/>
      <c r="Y44" s="298"/>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AZ44" s="606"/>
      <c r="BA44" s="2137"/>
      <c r="BB44" s="151" t="s">
        <v>48</v>
      </c>
      <c r="BC44" s="1072" t="s">
        <v>35</v>
      </c>
      <c r="BD44" s="1092" t="s">
        <v>35</v>
      </c>
      <c r="BE44" s="1092" t="s">
        <v>35</v>
      </c>
      <c r="BF44" s="1092" t="s">
        <v>35</v>
      </c>
      <c r="BG44" s="1113" t="s">
        <v>35</v>
      </c>
      <c r="BH44" s="1134" t="s">
        <v>35</v>
      </c>
      <c r="BI44" s="1092" t="s">
        <v>35</v>
      </c>
      <c r="BJ44" s="1092" t="s">
        <v>35</v>
      </c>
      <c r="BK44" s="1092" t="s">
        <v>35</v>
      </c>
      <c r="BL44" s="1113" t="s">
        <v>35</v>
      </c>
      <c r="BM44" s="1134" t="s">
        <v>35</v>
      </c>
      <c r="BN44" s="1092" t="s">
        <v>35</v>
      </c>
      <c r="BO44" s="1092" t="s">
        <v>35</v>
      </c>
      <c r="BP44" s="1092" t="s">
        <v>35</v>
      </c>
      <c r="BQ44" s="1113" t="s">
        <v>35</v>
      </c>
      <c r="BR44" s="1739" t="s">
        <v>35</v>
      </c>
      <c r="BS44" s="1785"/>
      <c r="BT44" s="1785"/>
      <c r="BU44" s="1785"/>
      <c r="BV44" s="1785"/>
      <c r="BW44" s="1785"/>
      <c r="BX44" s="1785"/>
      <c r="BY44" s="1786"/>
      <c r="BZ44" s="1786"/>
      <c r="CA44" s="1786"/>
      <c r="CB44" s="1786"/>
      <c r="CC44" s="1786"/>
      <c r="CD44" s="1786"/>
      <c r="CE44" s="1786"/>
      <c r="CF44" s="1786"/>
      <c r="CG44" s="1786"/>
      <c r="CH44" s="1786"/>
      <c r="CI44" s="1786"/>
      <c r="CJ44" s="1786"/>
      <c r="CK44" s="1786"/>
      <c r="CL44" s="1786"/>
      <c r="CM44" s="1786"/>
      <c r="CN44" s="1786"/>
      <c r="CO44" s="1786"/>
      <c r="CP44" s="1786"/>
      <c r="CQ44" s="1786"/>
      <c r="CR44" s="1786"/>
      <c r="CS44" s="1786"/>
      <c r="CT44" s="1786"/>
      <c r="CU44" s="1786"/>
      <c r="CV44" s="1786"/>
      <c r="CW44" s="1786"/>
      <c r="CX44" s="1786"/>
      <c r="CY44" s="1786"/>
      <c r="CZ44" s="1786"/>
    </row>
    <row r="45" s="135" customFormat="true" ht="15" customHeight="true" x14ac:dyDescent="0.2">
      <c r="A45" s="2148" t="s">
        <v>52</v>
      </c>
      <c r="B45" s="976" t="s">
        <v>49</v>
      </c>
      <c r="C45" s="1008" t="s">
        <v>35</v>
      </c>
      <c r="D45" s="1020" t="s">
        <v>35</v>
      </c>
      <c r="E45" s="1020" t="s">
        <v>35</v>
      </c>
      <c r="F45" s="1020" t="s">
        <v>35</v>
      </c>
      <c r="G45" s="1032" t="s">
        <v>35</v>
      </c>
      <c r="H45" s="1044" t="s">
        <v>35</v>
      </c>
      <c r="I45" s="1020" t="s">
        <v>35</v>
      </c>
      <c r="J45" s="1020" t="s">
        <v>35</v>
      </c>
      <c r="K45" s="1020" t="s">
        <v>35</v>
      </c>
      <c r="L45" s="1056" t="s">
        <v>35</v>
      </c>
      <c r="M45" s="1008" t="s">
        <v>35</v>
      </c>
      <c r="N45" s="1020" t="s">
        <v>35</v>
      </c>
      <c r="O45" s="1020" t="s">
        <v>35</v>
      </c>
      <c r="P45" s="1020" t="s">
        <v>35</v>
      </c>
      <c r="Q45" s="1032" t="s">
        <v>35</v>
      </c>
      <c r="R45" s="1679" t="s">
        <v>35</v>
      </c>
      <c r="S45" s="298"/>
      <c r="T45" s="298"/>
      <c r="U45" s="298"/>
      <c r="V45" s="298"/>
      <c r="W45" s="298"/>
      <c r="X45" s="298"/>
      <c r="Y45" s="298"/>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AZ45" s="606"/>
      <c r="BA45" s="2137" t="s">
        <v>52</v>
      </c>
      <c r="BB45" s="151" t="s">
        <v>49</v>
      </c>
      <c r="BC45" s="1072" t="s">
        <v>35</v>
      </c>
      <c r="BD45" s="1092" t="s">
        <v>35</v>
      </c>
      <c r="BE45" s="1092" t="s">
        <v>35</v>
      </c>
      <c r="BF45" s="1092" t="s">
        <v>35</v>
      </c>
      <c r="BG45" s="1113" t="s">
        <v>35</v>
      </c>
      <c r="BH45" s="1134" t="s">
        <v>35</v>
      </c>
      <c r="BI45" s="1092" t="s">
        <v>35</v>
      </c>
      <c r="BJ45" s="1092" t="s">
        <v>35</v>
      </c>
      <c r="BK45" s="1092" t="s">
        <v>35</v>
      </c>
      <c r="BL45" s="1113" t="s">
        <v>35</v>
      </c>
      <c r="BM45" s="1134" t="s">
        <v>35</v>
      </c>
      <c r="BN45" s="1092" t="s">
        <v>35</v>
      </c>
      <c r="BO45" s="1092" t="s">
        <v>35</v>
      </c>
      <c r="BP45" s="1092" t="s">
        <v>35</v>
      </c>
      <c r="BQ45" s="1113" t="s">
        <v>35</v>
      </c>
      <c r="BR45" s="1739" t="s">
        <v>35</v>
      </c>
      <c r="BS45" s="1785"/>
      <c r="BT45" s="1785"/>
      <c r="BU45" s="1785"/>
      <c r="BV45" s="1785"/>
      <c r="BW45" s="1785"/>
      <c r="BX45" s="1785"/>
      <c r="BY45" s="1786"/>
      <c r="BZ45" s="1786"/>
      <c r="CA45" s="1786"/>
      <c r="CB45" s="1786"/>
      <c r="CC45" s="1786"/>
      <c r="CD45" s="1786"/>
      <c r="CE45" s="1786"/>
      <c r="CF45" s="1786"/>
      <c r="CG45" s="1786"/>
      <c r="CH45" s="1786"/>
      <c r="CI45" s="1786"/>
      <c r="CJ45" s="1786"/>
      <c r="CK45" s="1786"/>
      <c r="CL45" s="1786"/>
      <c r="CM45" s="1786"/>
      <c r="CN45" s="1786"/>
      <c r="CO45" s="1786"/>
      <c r="CP45" s="1786"/>
      <c r="CQ45" s="1786"/>
      <c r="CR45" s="1786"/>
      <c r="CS45" s="1786"/>
      <c r="CT45" s="1786"/>
      <c r="CU45" s="1786"/>
      <c r="CV45" s="1786"/>
      <c r="CW45" s="1786"/>
      <c r="CX45" s="1786"/>
      <c r="CY45" s="1786"/>
      <c r="CZ45" s="1786"/>
    </row>
    <row r="46" s="135" customFormat="true" ht="15" customHeight="true" x14ac:dyDescent="0.2">
      <c r="A46" s="2148"/>
      <c r="B46" s="976" t="s">
        <v>48</v>
      </c>
      <c r="C46" s="1008" t="s">
        <v>35</v>
      </c>
      <c r="D46" s="1020" t="s">
        <v>35</v>
      </c>
      <c r="E46" s="1020" t="s">
        <v>35</v>
      </c>
      <c r="F46" s="1020" t="s">
        <v>35</v>
      </c>
      <c r="G46" s="1032" t="s">
        <v>35</v>
      </c>
      <c r="H46" s="1044" t="s">
        <v>35</v>
      </c>
      <c r="I46" s="1020" t="s">
        <v>35</v>
      </c>
      <c r="J46" s="1020" t="s">
        <v>35</v>
      </c>
      <c r="K46" s="1020" t="s">
        <v>35</v>
      </c>
      <c r="L46" s="1056" t="s">
        <v>35</v>
      </c>
      <c r="M46" s="1008" t="s">
        <v>35</v>
      </c>
      <c r="N46" s="1020" t="s">
        <v>35</v>
      </c>
      <c r="O46" s="1020" t="s">
        <v>35</v>
      </c>
      <c r="P46" s="1020" t="s">
        <v>35</v>
      </c>
      <c r="Q46" s="1032" t="s">
        <v>35</v>
      </c>
      <c r="R46" s="1679" t="s">
        <v>35</v>
      </c>
      <c r="S46" s="298"/>
      <c r="T46" s="298"/>
      <c r="U46" s="298"/>
      <c r="V46" s="298"/>
      <c r="W46" s="298"/>
      <c r="X46" s="298"/>
      <c r="Y46" s="298"/>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AZ46" s="606"/>
      <c r="BA46" s="2137"/>
      <c r="BB46" s="151" t="s">
        <v>48</v>
      </c>
      <c r="BC46" s="1072" t="s">
        <v>35</v>
      </c>
      <c r="BD46" s="1092" t="s">
        <v>35</v>
      </c>
      <c r="BE46" s="1092" t="s">
        <v>35</v>
      </c>
      <c r="BF46" s="1092" t="s">
        <v>35</v>
      </c>
      <c r="BG46" s="1113" t="s">
        <v>35</v>
      </c>
      <c r="BH46" s="1134" t="s">
        <v>35</v>
      </c>
      <c r="BI46" s="1092" t="s">
        <v>35</v>
      </c>
      <c r="BJ46" s="1092" t="s">
        <v>35</v>
      </c>
      <c r="BK46" s="1092" t="s">
        <v>35</v>
      </c>
      <c r="BL46" s="1113" t="s">
        <v>35</v>
      </c>
      <c r="BM46" s="1134" t="s">
        <v>35</v>
      </c>
      <c r="BN46" s="1092" t="s">
        <v>35</v>
      </c>
      <c r="BO46" s="1092" t="s">
        <v>35</v>
      </c>
      <c r="BP46" s="1092" t="s">
        <v>35</v>
      </c>
      <c r="BQ46" s="1113" t="s">
        <v>35</v>
      </c>
      <c r="BR46" s="1739" t="s">
        <v>35</v>
      </c>
      <c r="BS46" s="1785"/>
      <c r="BT46" s="1785"/>
      <c r="BU46" s="1785"/>
      <c r="BV46" s="1785"/>
      <c r="BW46" s="1785"/>
      <c r="BX46" s="1785"/>
      <c r="BY46" s="1786"/>
      <c r="BZ46" s="1786"/>
      <c r="CA46" s="1786"/>
      <c r="CB46" s="1786"/>
      <c r="CC46" s="1786"/>
      <c r="CD46" s="1786"/>
      <c r="CE46" s="1786"/>
      <c r="CF46" s="1786"/>
      <c r="CG46" s="1786"/>
      <c r="CH46" s="1786"/>
      <c r="CI46" s="1786"/>
      <c r="CJ46" s="1786"/>
      <c r="CK46" s="1786"/>
      <c r="CL46" s="1786"/>
      <c r="CM46" s="1786"/>
      <c r="CN46" s="1786"/>
      <c r="CO46" s="1786"/>
      <c r="CP46" s="1786"/>
      <c r="CQ46" s="1786"/>
      <c r="CR46" s="1786"/>
      <c r="CS46" s="1786"/>
      <c r="CT46" s="1786"/>
      <c r="CU46" s="1786"/>
      <c r="CV46" s="1786"/>
      <c r="CW46" s="1786"/>
      <c r="CX46" s="1786"/>
      <c r="CY46" s="1786"/>
      <c r="CZ46" s="1786"/>
    </row>
    <row r="47" s="130" customFormat="true" ht="15" customHeight="true" x14ac:dyDescent="0.2">
      <c r="A47" s="2136" t="s">
        <v>101</v>
      </c>
      <c r="B47" s="242" t="s">
        <v>100</v>
      </c>
      <c r="C47" s="1007" t="s">
        <v>35</v>
      </c>
      <c r="D47" s="1019" t="s">
        <v>35</v>
      </c>
      <c r="E47" s="1019" t="s">
        <v>35</v>
      </c>
      <c r="F47" s="1019" t="s">
        <v>35</v>
      </c>
      <c r="G47" s="1031" t="s">
        <v>35</v>
      </c>
      <c r="H47" s="1043" t="s">
        <v>35</v>
      </c>
      <c r="I47" s="1019" t="s">
        <v>35</v>
      </c>
      <c r="J47" s="1019" t="s">
        <v>35</v>
      </c>
      <c r="K47" s="1019" t="s">
        <v>35</v>
      </c>
      <c r="L47" s="1055" t="s">
        <v>35</v>
      </c>
      <c r="M47" s="1065" t="s">
        <v>35</v>
      </c>
      <c r="N47" s="1019" t="s">
        <v>35</v>
      </c>
      <c r="O47" s="1019" t="s">
        <v>35</v>
      </c>
      <c r="P47" s="1019" t="s">
        <v>35</v>
      </c>
      <c r="Q47" s="1031" t="s">
        <v>35</v>
      </c>
      <c r="R47" s="1681" t="s">
        <v>35</v>
      </c>
      <c r="S47" s="1724"/>
      <c r="T47" s="1724"/>
      <c r="U47" s="1724"/>
      <c r="V47" s="1724"/>
      <c r="W47" s="1724"/>
      <c r="X47" s="1724"/>
      <c r="Y47" s="1725"/>
      <c r="Z47" s="1725"/>
      <c r="AA47" s="1725"/>
      <c r="AB47" s="1725"/>
      <c r="AC47" s="1725"/>
      <c r="AD47" s="1725"/>
      <c r="AE47" s="1725"/>
      <c r="AF47" s="1725"/>
      <c r="AG47" s="1725"/>
      <c r="AH47" s="1725"/>
      <c r="AI47" s="1725"/>
      <c r="AJ47" s="1725"/>
      <c r="AK47" s="1725"/>
      <c r="AL47" s="1725"/>
      <c r="AM47" s="1725"/>
      <c r="AN47" s="1725"/>
      <c r="AO47" s="1725"/>
      <c r="AP47" s="1725"/>
      <c r="AQ47" s="1725"/>
      <c r="AR47" s="1725"/>
      <c r="AS47" s="1725"/>
      <c r="AT47" s="1725"/>
      <c r="AU47" s="1725"/>
      <c r="AV47" s="1725"/>
      <c r="AW47" s="1725"/>
      <c r="AX47" s="1725"/>
      <c r="AY47" s="1725"/>
      <c r="AZ47" s="207"/>
      <c r="BA47" s="2137" t="s">
        <v>101</v>
      </c>
      <c r="BB47" s="151" t="s">
        <v>100</v>
      </c>
      <c r="BC47" s="1072" t="s">
        <v>35</v>
      </c>
      <c r="BD47" s="1092" t="s">
        <v>35</v>
      </c>
      <c r="BE47" s="1092" t="s">
        <v>35</v>
      </c>
      <c r="BF47" s="1092" t="s">
        <v>35</v>
      </c>
      <c r="BG47" s="1113" t="s">
        <v>35</v>
      </c>
      <c r="BH47" s="1134" t="s">
        <v>35</v>
      </c>
      <c r="BI47" s="1092" t="s">
        <v>35</v>
      </c>
      <c r="BJ47" s="1092" t="s">
        <v>35</v>
      </c>
      <c r="BK47" s="1092" t="s">
        <v>35</v>
      </c>
      <c r="BL47" s="1113" t="s">
        <v>35</v>
      </c>
      <c r="BM47" s="1134" t="s">
        <v>35</v>
      </c>
      <c r="BN47" s="1092" t="s">
        <v>35</v>
      </c>
      <c r="BO47" s="1092" t="s">
        <v>35</v>
      </c>
      <c r="BP47" s="1092" t="s">
        <v>35</v>
      </c>
      <c r="BQ47" s="1113" t="s">
        <v>35</v>
      </c>
      <c r="BR47" s="1739" t="s">
        <v>35</v>
      </c>
      <c r="BS47" s="1785"/>
      <c r="BT47" s="1785"/>
      <c r="BU47" s="1785"/>
      <c r="BV47" s="1785"/>
      <c r="BW47" s="1785"/>
      <c r="BX47" s="1785"/>
      <c r="BY47" s="1786"/>
      <c r="BZ47" s="1786"/>
      <c r="CA47" s="1786"/>
      <c r="CB47" s="1786"/>
      <c r="CC47" s="1786"/>
      <c r="CD47" s="1786"/>
      <c r="CE47" s="1786"/>
      <c r="CF47" s="1786"/>
      <c r="CG47" s="1786"/>
      <c r="CH47" s="1786"/>
      <c r="CI47" s="1786"/>
      <c r="CJ47" s="1786"/>
      <c r="CK47" s="1786"/>
      <c r="CL47" s="1786"/>
      <c r="CM47" s="1786"/>
      <c r="CN47" s="1786"/>
      <c r="CO47" s="1786"/>
      <c r="CP47" s="1786"/>
      <c r="CQ47" s="1786"/>
      <c r="CR47" s="1786"/>
      <c r="CS47" s="1786"/>
      <c r="CT47" s="1786"/>
      <c r="CU47" s="1786"/>
      <c r="CV47" s="1786"/>
      <c r="CW47" s="1786"/>
      <c r="CX47" s="1786"/>
      <c r="CY47" s="1786"/>
      <c r="CZ47" s="1786"/>
    </row>
    <row r="48" s="130" customFormat="true" ht="15" customHeight="true" x14ac:dyDescent="0.2">
      <c r="A48" s="2136"/>
      <c r="B48" s="242" t="s">
        <v>99</v>
      </c>
      <c r="C48" s="1007" t="s">
        <v>35</v>
      </c>
      <c r="D48" s="1019" t="s">
        <v>35</v>
      </c>
      <c r="E48" s="1019" t="s">
        <v>35</v>
      </c>
      <c r="F48" s="1019" t="s">
        <v>35</v>
      </c>
      <c r="G48" s="1031" t="s">
        <v>35</v>
      </c>
      <c r="H48" s="1043" t="s">
        <v>35</v>
      </c>
      <c r="I48" s="1019" t="s">
        <v>35</v>
      </c>
      <c r="J48" s="1019" t="s">
        <v>35</v>
      </c>
      <c r="K48" s="1019" t="s">
        <v>35</v>
      </c>
      <c r="L48" s="1055" t="s">
        <v>35</v>
      </c>
      <c r="M48" s="1065" t="s">
        <v>35</v>
      </c>
      <c r="N48" s="1019" t="s">
        <v>35</v>
      </c>
      <c r="O48" s="1019" t="s">
        <v>35</v>
      </c>
      <c r="P48" s="1019" t="s">
        <v>35</v>
      </c>
      <c r="Q48" s="1031" t="s">
        <v>35</v>
      </c>
      <c r="R48" s="1681" t="s">
        <v>35</v>
      </c>
      <c r="S48" s="1724"/>
      <c r="T48" s="1724"/>
      <c r="U48" s="1724"/>
      <c r="V48" s="1724"/>
      <c r="W48" s="1724"/>
      <c r="X48" s="1724"/>
      <c r="Y48" s="1725"/>
      <c r="Z48" s="1725"/>
      <c r="AA48" s="1725"/>
      <c r="AB48" s="1725"/>
      <c r="AC48" s="1725"/>
      <c r="AD48" s="1725"/>
      <c r="AE48" s="1725"/>
      <c r="AF48" s="1725"/>
      <c r="AG48" s="1725"/>
      <c r="AH48" s="1725"/>
      <c r="AI48" s="1725"/>
      <c r="AJ48" s="1725"/>
      <c r="AK48" s="1725"/>
      <c r="AL48" s="1725"/>
      <c r="AM48" s="1725"/>
      <c r="AN48" s="1725"/>
      <c r="AO48" s="1725"/>
      <c r="AP48" s="1725"/>
      <c r="AQ48" s="1725"/>
      <c r="AR48" s="1725"/>
      <c r="AS48" s="1725"/>
      <c r="AT48" s="1725"/>
      <c r="AU48" s="1725"/>
      <c r="AV48" s="1725"/>
      <c r="AW48" s="1725"/>
      <c r="AX48" s="1725"/>
      <c r="AY48" s="1725"/>
      <c r="AZ48" s="207"/>
      <c r="BA48" s="2137"/>
      <c r="BB48" s="151" t="s">
        <v>99</v>
      </c>
      <c r="BC48" s="1072" t="s">
        <v>35</v>
      </c>
      <c r="BD48" s="1092" t="s">
        <v>35</v>
      </c>
      <c r="BE48" s="1092" t="s">
        <v>35</v>
      </c>
      <c r="BF48" s="1092" t="s">
        <v>35</v>
      </c>
      <c r="BG48" s="1113" t="s">
        <v>35</v>
      </c>
      <c r="BH48" s="1134" t="s">
        <v>35</v>
      </c>
      <c r="BI48" s="1092" t="s">
        <v>35</v>
      </c>
      <c r="BJ48" s="1092" t="s">
        <v>35</v>
      </c>
      <c r="BK48" s="1092" t="s">
        <v>35</v>
      </c>
      <c r="BL48" s="1113" t="s">
        <v>35</v>
      </c>
      <c r="BM48" s="1134" t="s">
        <v>35</v>
      </c>
      <c r="BN48" s="1092" t="s">
        <v>35</v>
      </c>
      <c r="BO48" s="1092" t="s">
        <v>35</v>
      </c>
      <c r="BP48" s="1092" t="s">
        <v>35</v>
      </c>
      <c r="BQ48" s="1113" t="s">
        <v>35</v>
      </c>
      <c r="BR48" s="1739" t="s">
        <v>35</v>
      </c>
      <c r="BS48" s="1785"/>
      <c r="BT48" s="1785"/>
      <c r="BU48" s="1785"/>
      <c r="BV48" s="1785"/>
      <c r="BW48" s="1785"/>
      <c r="BX48" s="1785"/>
      <c r="BY48" s="1786"/>
      <c r="BZ48" s="1786"/>
      <c r="CA48" s="1786"/>
      <c r="CB48" s="1786"/>
      <c r="CC48" s="1786"/>
      <c r="CD48" s="1786"/>
      <c r="CE48" s="1786"/>
      <c r="CF48" s="1786"/>
      <c r="CG48" s="1786"/>
      <c r="CH48" s="1786"/>
      <c r="CI48" s="1786"/>
      <c r="CJ48" s="1786"/>
      <c r="CK48" s="1786"/>
      <c r="CL48" s="1786"/>
      <c r="CM48" s="1786"/>
      <c r="CN48" s="1786"/>
      <c r="CO48" s="1786"/>
      <c r="CP48" s="1786"/>
      <c r="CQ48" s="1786"/>
      <c r="CR48" s="1786"/>
      <c r="CS48" s="1786"/>
      <c r="CT48" s="1786"/>
      <c r="CU48" s="1786"/>
      <c r="CV48" s="1786"/>
      <c r="CW48" s="1786"/>
      <c r="CX48" s="1786"/>
      <c r="CY48" s="1786"/>
      <c r="CZ48" s="1786"/>
    </row>
    <row r="49" s="130" customFormat="true" ht="15" customHeight="true" x14ac:dyDescent="0.2">
      <c r="A49" s="2136"/>
      <c r="B49" s="242" t="s">
        <v>68</v>
      </c>
      <c r="C49" s="1007" t="s">
        <v>35</v>
      </c>
      <c r="D49" s="1019" t="s">
        <v>35</v>
      </c>
      <c r="E49" s="1019" t="s">
        <v>35</v>
      </c>
      <c r="F49" s="1019" t="s">
        <v>35</v>
      </c>
      <c r="G49" s="1031" t="s">
        <v>35</v>
      </c>
      <c r="H49" s="1043" t="s">
        <v>35</v>
      </c>
      <c r="I49" s="1019" t="s">
        <v>35</v>
      </c>
      <c r="J49" s="1019" t="s">
        <v>35</v>
      </c>
      <c r="K49" s="1019" t="s">
        <v>35</v>
      </c>
      <c r="L49" s="1055" t="s">
        <v>35</v>
      </c>
      <c r="M49" s="1065" t="s">
        <v>35</v>
      </c>
      <c r="N49" s="1019" t="s">
        <v>35</v>
      </c>
      <c r="O49" s="1019" t="s">
        <v>35</v>
      </c>
      <c r="P49" s="1019" t="s">
        <v>35</v>
      </c>
      <c r="Q49" s="1031" t="s">
        <v>35</v>
      </c>
      <c r="R49" s="1681" t="s">
        <v>35</v>
      </c>
      <c r="S49" s="1724"/>
      <c r="T49" s="1724"/>
      <c r="U49" s="1724"/>
      <c r="V49" s="1724"/>
      <c r="W49" s="1724"/>
      <c r="X49" s="1724"/>
      <c r="Y49" s="1725"/>
      <c r="Z49" s="1725"/>
      <c r="AA49" s="1725"/>
      <c r="AB49" s="1725"/>
      <c r="AC49" s="1725"/>
      <c r="AD49" s="1725"/>
      <c r="AE49" s="1725"/>
      <c r="AF49" s="1725"/>
      <c r="AG49" s="1725"/>
      <c r="AH49" s="1725"/>
      <c r="AI49" s="1725"/>
      <c r="AJ49" s="1725"/>
      <c r="AK49" s="1725"/>
      <c r="AL49" s="1725"/>
      <c r="AM49" s="1725"/>
      <c r="AN49" s="1725"/>
      <c r="AO49" s="1725"/>
      <c r="AP49" s="1725"/>
      <c r="AQ49" s="1725"/>
      <c r="AR49" s="1725"/>
      <c r="AS49" s="1725"/>
      <c r="AT49" s="1725"/>
      <c r="AU49" s="1725"/>
      <c r="AV49" s="1725"/>
      <c r="AW49" s="1725"/>
      <c r="AX49" s="1725"/>
      <c r="AY49" s="1725"/>
      <c r="AZ49" s="207"/>
      <c r="BA49" s="2137"/>
      <c r="BB49" s="151" t="s">
        <v>68</v>
      </c>
      <c r="BC49" s="1072" t="s">
        <v>35</v>
      </c>
      <c r="BD49" s="1092" t="s">
        <v>35</v>
      </c>
      <c r="BE49" s="1092" t="s">
        <v>35</v>
      </c>
      <c r="BF49" s="1092" t="s">
        <v>35</v>
      </c>
      <c r="BG49" s="1113" t="s">
        <v>35</v>
      </c>
      <c r="BH49" s="1134" t="s">
        <v>35</v>
      </c>
      <c r="BI49" s="1092" t="s">
        <v>35</v>
      </c>
      <c r="BJ49" s="1092" t="s">
        <v>35</v>
      </c>
      <c r="BK49" s="1092" t="s">
        <v>35</v>
      </c>
      <c r="BL49" s="1113" t="s">
        <v>35</v>
      </c>
      <c r="BM49" s="1134" t="s">
        <v>35</v>
      </c>
      <c r="BN49" s="1092" t="s">
        <v>35</v>
      </c>
      <c r="BO49" s="1092" t="s">
        <v>35</v>
      </c>
      <c r="BP49" s="1092" t="s">
        <v>35</v>
      </c>
      <c r="BQ49" s="1113" t="s">
        <v>35</v>
      </c>
      <c r="BR49" s="1739" t="s">
        <v>35</v>
      </c>
      <c r="BS49" s="1785"/>
      <c r="BT49" s="1785"/>
      <c r="BU49" s="1785"/>
      <c r="BV49" s="1785"/>
      <c r="BW49" s="1785"/>
      <c r="BX49" s="1785"/>
      <c r="BY49" s="1786"/>
      <c r="BZ49" s="1786"/>
      <c r="CA49" s="1786"/>
      <c r="CB49" s="1786"/>
      <c r="CC49" s="1786"/>
      <c r="CD49" s="1786"/>
      <c r="CE49" s="1786"/>
      <c r="CF49" s="1786"/>
      <c r="CG49" s="1786"/>
      <c r="CH49" s="1786"/>
      <c r="CI49" s="1786"/>
      <c r="CJ49" s="1786"/>
      <c r="CK49" s="1786"/>
      <c r="CL49" s="1786"/>
      <c r="CM49" s="1786"/>
      <c r="CN49" s="1786"/>
      <c r="CO49" s="1786"/>
      <c r="CP49" s="1786"/>
      <c r="CQ49" s="1786"/>
      <c r="CR49" s="1786"/>
      <c r="CS49" s="1786"/>
      <c r="CT49" s="1786"/>
      <c r="CU49" s="1786"/>
      <c r="CV49" s="1786"/>
      <c r="CW49" s="1786"/>
      <c r="CX49" s="1786"/>
      <c r="CY49" s="1786"/>
      <c r="CZ49" s="1786"/>
    </row>
    <row r="50" s="130" customFormat="true" ht="15" customHeight="true" x14ac:dyDescent="0.2">
      <c r="A50" s="2136" t="s">
        <v>102</v>
      </c>
      <c r="B50" s="242" t="s">
        <v>100</v>
      </c>
      <c r="C50" s="1007" t="s">
        <v>35</v>
      </c>
      <c r="D50" s="1019" t="s">
        <v>35</v>
      </c>
      <c r="E50" s="1019" t="s">
        <v>35</v>
      </c>
      <c r="F50" s="1019" t="s">
        <v>35</v>
      </c>
      <c r="G50" s="1031" t="s">
        <v>35</v>
      </c>
      <c r="H50" s="1043" t="s">
        <v>35</v>
      </c>
      <c r="I50" s="1019" t="s">
        <v>35</v>
      </c>
      <c r="J50" s="1019" t="s">
        <v>35</v>
      </c>
      <c r="K50" s="1019" t="s">
        <v>35</v>
      </c>
      <c r="L50" s="1055" t="s">
        <v>35</v>
      </c>
      <c r="M50" s="1065" t="s">
        <v>35</v>
      </c>
      <c r="N50" s="1019" t="s">
        <v>35</v>
      </c>
      <c r="O50" s="1019" t="s">
        <v>35</v>
      </c>
      <c r="P50" s="1019" t="s">
        <v>35</v>
      </c>
      <c r="Q50" s="1031" t="s">
        <v>35</v>
      </c>
      <c r="R50" s="1681" t="s">
        <v>35</v>
      </c>
      <c r="S50" s="1724"/>
      <c r="T50" s="1724"/>
      <c r="U50" s="1724"/>
      <c r="V50" s="1724"/>
      <c r="W50" s="1724"/>
      <c r="X50" s="1724"/>
      <c r="Y50" s="1725"/>
      <c r="Z50" s="1725"/>
      <c r="AA50" s="1725"/>
      <c r="AB50" s="1725"/>
      <c r="AC50" s="1725"/>
      <c r="AD50" s="1725"/>
      <c r="AE50" s="1725"/>
      <c r="AF50" s="1725"/>
      <c r="AG50" s="1725"/>
      <c r="AH50" s="1725"/>
      <c r="AI50" s="1725"/>
      <c r="AJ50" s="1725"/>
      <c r="AK50" s="1725"/>
      <c r="AL50" s="1725"/>
      <c r="AM50" s="1725"/>
      <c r="AN50" s="1725"/>
      <c r="AO50" s="1725"/>
      <c r="AP50" s="1725"/>
      <c r="AQ50" s="1725"/>
      <c r="AR50" s="1725"/>
      <c r="AS50" s="1725"/>
      <c r="AT50" s="1725"/>
      <c r="AU50" s="1725"/>
      <c r="AV50" s="1725"/>
      <c r="AW50" s="1725"/>
      <c r="AX50" s="1725"/>
      <c r="AY50" s="1725"/>
      <c r="AZ50" s="207"/>
      <c r="BA50" s="2137" t="s">
        <v>102</v>
      </c>
      <c r="BB50" s="151" t="s">
        <v>100</v>
      </c>
      <c r="BC50" s="1072" t="s">
        <v>35</v>
      </c>
      <c r="BD50" s="1092" t="s">
        <v>35</v>
      </c>
      <c r="BE50" s="1092" t="s">
        <v>35</v>
      </c>
      <c r="BF50" s="1092" t="s">
        <v>35</v>
      </c>
      <c r="BG50" s="1113" t="s">
        <v>35</v>
      </c>
      <c r="BH50" s="1134" t="s">
        <v>35</v>
      </c>
      <c r="BI50" s="1092" t="s">
        <v>35</v>
      </c>
      <c r="BJ50" s="1092" t="s">
        <v>35</v>
      </c>
      <c r="BK50" s="1092" t="s">
        <v>35</v>
      </c>
      <c r="BL50" s="1113" t="s">
        <v>35</v>
      </c>
      <c r="BM50" s="1134" t="s">
        <v>35</v>
      </c>
      <c r="BN50" s="1092" t="s">
        <v>35</v>
      </c>
      <c r="BO50" s="1092" t="s">
        <v>35</v>
      </c>
      <c r="BP50" s="1092" t="s">
        <v>35</v>
      </c>
      <c r="BQ50" s="1113" t="s">
        <v>35</v>
      </c>
      <c r="BR50" s="1739" t="s">
        <v>35</v>
      </c>
      <c r="BS50" s="1785"/>
      <c r="BT50" s="1785"/>
      <c r="BU50" s="1785"/>
      <c r="BV50" s="1785"/>
      <c r="BW50" s="1785"/>
      <c r="BX50" s="1785"/>
      <c r="BY50" s="1786"/>
      <c r="BZ50" s="1786"/>
      <c r="CA50" s="1786"/>
      <c r="CB50" s="1786"/>
      <c r="CC50" s="1786"/>
      <c r="CD50" s="1786"/>
      <c r="CE50" s="1786"/>
      <c r="CF50" s="1786"/>
      <c r="CG50" s="1786"/>
      <c r="CH50" s="1786"/>
      <c r="CI50" s="1786"/>
      <c r="CJ50" s="1786"/>
      <c r="CK50" s="1786"/>
      <c r="CL50" s="1786"/>
      <c r="CM50" s="1786"/>
      <c r="CN50" s="1786"/>
      <c r="CO50" s="1786"/>
      <c r="CP50" s="1786"/>
      <c r="CQ50" s="1786"/>
      <c r="CR50" s="1786"/>
      <c r="CS50" s="1786"/>
      <c r="CT50" s="1786"/>
      <c r="CU50" s="1786"/>
      <c r="CV50" s="1786"/>
      <c r="CW50" s="1786"/>
      <c r="CX50" s="1786"/>
      <c r="CY50" s="1786"/>
      <c r="CZ50" s="1786"/>
    </row>
    <row r="51" s="130" customFormat="true" ht="15" customHeight="true" x14ac:dyDescent="0.2">
      <c r="A51" s="2136"/>
      <c r="B51" s="242" t="s">
        <v>99</v>
      </c>
      <c r="C51" s="1007" t="s">
        <v>35</v>
      </c>
      <c r="D51" s="1019" t="s">
        <v>35</v>
      </c>
      <c r="E51" s="1019" t="s">
        <v>35</v>
      </c>
      <c r="F51" s="1019" t="s">
        <v>35</v>
      </c>
      <c r="G51" s="1031" t="s">
        <v>35</v>
      </c>
      <c r="H51" s="1043" t="s">
        <v>35</v>
      </c>
      <c r="I51" s="1019" t="s">
        <v>35</v>
      </c>
      <c r="J51" s="1019" t="s">
        <v>35</v>
      </c>
      <c r="K51" s="1019" t="s">
        <v>35</v>
      </c>
      <c r="L51" s="1055" t="s">
        <v>35</v>
      </c>
      <c r="M51" s="1065" t="s">
        <v>35</v>
      </c>
      <c r="N51" s="1019" t="s">
        <v>35</v>
      </c>
      <c r="O51" s="1019" t="s">
        <v>35</v>
      </c>
      <c r="P51" s="1019" t="s">
        <v>35</v>
      </c>
      <c r="Q51" s="1031" t="s">
        <v>35</v>
      </c>
      <c r="R51" s="1681" t="s">
        <v>35</v>
      </c>
      <c r="S51" s="1724"/>
      <c r="T51" s="1724"/>
      <c r="U51" s="1724"/>
      <c r="V51" s="1724"/>
      <c r="W51" s="1724"/>
      <c r="X51" s="1724"/>
      <c r="Y51" s="1725"/>
      <c r="Z51" s="1725"/>
      <c r="AA51" s="1725"/>
      <c r="AB51" s="1725"/>
      <c r="AC51" s="1725"/>
      <c r="AD51" s="1725"/>
      <c r="AE51" s="1725"/>
      <c r="AF51" s="1725"/>
      <c r="AG51" s="1725"/>
      <c r="AH51" s="1725"/>
      <c r="AI51" s="1725"/>
      <c r="AJ51" s="1725"/>
      <c r="AK51" s="1725"/>
      <c r="AL51" s="1725"/>
      <c r="AM51" s="1725"/>
      <c r="AN51" s="1725"/>
      <c r="AO51" s="1725"/>
      <c r="AP51" s="1725"/>
      <c r="AQ51" s="1725"/>
      <c r="AR51" s="1725"/>
      <c r="AS51" s="1725"/>
      <c r="AT51" s="1725"/>
      <c r="AU51" s="1725"/>
      <c r="AV51" s="1725"/>
      <c r="AW51" s="1725"/>
      <c r="AX51" s="1725"/>
      <c r="AY51" s="1725"/>
      <c r="AZ51" s="207"/>
      <c r="BA51" s="2137"/>
      <c r="BB51" s="151" t="s">
        <v>99</v>
      </c>
      <c r="BC51" s="1072" t="s">
        <v>35</v>
      </c>
      <c r="BD51" s="1092" t="s">
        <v>35</v>
      </c>
      <c r="BE51" s="1092" t="s">
        <v>35</v>
      </c>
      <c r="BF51" s="1092" t="s">
        <v>35</v>
      </c>
      <c r="BG51" s="1113" t="s">
        <v>35</v>
      </c>
      <c r="BH51" s="1134" t="s">
        <v>35</v>
      </c>
      <c r="BI51" s="1092" t="s">
        <v>35</v>
      </c>
      <c r="BJ51" s="1092" t="s">
        <v>35</v>
      </c>
      <c r="BK51" s="1092" t="s">
        <v>35</v>
      </c>
      <c r="BL51" s="1113" t="s">
        <v>35</v>
      </c>
      <c r="BM51" s="1134" t="s">
        <v>35</v>
      </c>
      <c r="BN51" s="1092" t="s">
        <v>35</v>
      </c>
      <c r="BO51" s="1092" t="s">
        <v>35</v>
      </c>
      <c r="BP51" s="1092" t="s">
        <v>35</v>
      </c>
      <c r="BQ51" s="1113" t="s">
        <v>35</v>
      </c>
      <c r="BR51" s="1739" t="s">
        <v>35</v>
      </c>
      <c r="BS51" s="1785"/>
      <c r="BT51" s="1785"/>
      <c r="BU51" s="1785"/>
      <c r="BV51" s="1785"/>
      <c r="BW51" s="1785"/>
      <c r="BX51" s="1785"/>
      <c r="BY51" s="1786"/>
      <c r="BZ51" s="1786"/>
      <c r="CA51" s="1786"/>
      <c r="CB51" s="1786"/>
      <c r="CC51" s="1786"/>
      <c r="CD51" s="1786"/>
      <c r="CE51" s="1786"/>
      <c r="CF51" s="1786"/>
      <c r="CG51" s="1786"/>
      <c r="CH51" s="1786"/>
      <c r="CI51" s="1786"/>
      <c r="CJ51" s="1786"/>
      <c r="CK51" s="1786"/>
      <c r="CL51" s="1786"/>
      <c r="CM51" s="1786"/>
      <c r="CN51" s="1786"/>
      <c r="CO51" s="1786"/>
      <c r="CP51" s="1786"/>
      <c r="CQ51" s="1786"/>
      <c r="CR51" s="1786"/>
      <c r="CS51" s="1786"/>
      <c r="CT51" s="1786"/>
      <c r="CU51" s="1786"/>
      <c r="CV51" s="1786"/>
      <c r="CW51" s="1786"/>
      <c r="CX51" s="1786"/>
      <c r="CY51" s="1786"/>
      <c r="CZ51" s="1786"/>
    </row>
    <row r="52" s="130" customFormat="true" ht="15" customHeight="true" x14ac:dyDescent="0.2">
      <c r="A52" s="2136"/>
      <c r="B52" s="242" t="s">
        <v>68</v>
      </c>
      <c r="C52" s="1007" t="s">
        <v>35</v>
      </c>
      <c r="D52" s="1019" t="s">
        <v>35</v>
      </c>
      <c r="E52" s="1019" t="s">
        <v>35</v>
      </c>
      <c r="F52" s="1019" t="s">
        <v>35</v>
      </c>
      <c r="G52" s="1031" t="s">
        <v>35</v>
      </c>
      <c r="H52" s="1043" t="s">
        <v>35</v>
      </c>
      <c r="I52" s="1019" t="s">
        <v>35</v>
      </c>
      <c r="J52" s="1019" t="s">
        <v>35</v>
      </c>
      <c r="K52" s="1019" t="s">
        <v>35</v>
      </c>
      <c r="L52" s="1055" t="s">
        <v>35</v>
      </c>
      <c r="M52" s="1065" t="s">
        <v>35</v>
      </c>
      <c r="N52" s="1019" t="s">
        <v>35</v>
      </c>
      <c r="O52" s="1019" t="s">
        <v>35</v>
      </c>
      <c r="P52" s="1019" t="s">
        <v>35</v>
      </c>
      <c r="Q52" s="1031" t="s">
        <v>35</v>
      </c>
      <c r="R52" s="1681" t="s">
        <v>35</v>
      </c>
      <c r="S52" s="1724"/>
      <c r="T52" s="1724"/>
      <c r="U52" s="1724"/>
      <c r="V52" s="1724"/>
      <c r="W52" s="1724"/>
      <c r="X52" s="1724"/>
      <c r="Y52" s="1725"/>
      <c r="Z52" s="1725"/>
      <c r="AA52" s="1725"/>
      <c r="AB52" s="1725"/>
      <c r="AC52" s="1725"/>
      <c r="AD52" s="1725"/>
      <c r="AE52" s="1725"/>
      <c r="AF52" s="1725"/>
      <c r="AG52" s="1725"/>
      <c r="AH52" s="1725"/>
      <c r="AI52" s="1725"/>
      <c r="AJ52" s="1725"/>
      <c r="AK52" s="1725"/>
      <c r="AL52" s="1725"/>
      <c r="AM52" s="1725"/>
      <c r="AN52" s="1725"/>
      <c r="AO52" s="1725"/>
      <c r="AP52" s="1725"/>
      <c r="AQ52" s="1725"/>
      <c r="AR52" s="1725"/>
      <c r="AS52" s="1725"/>
      <c r="AT52" s="1725"/>
      <c r="AU52" s="1725"/>
      <c r="AV52" s="1725"/>
      <c r="AW52" s="1725"/>
      <c r="AX52" s="1725"/>
      <c r="AY52" s="1725"/>
      <c r="AZ52" s="207"/>
      <c r="BA52" s="2137"/>
      <c r="BB52" s="151" t="s">
        <v>68</v>
      </c>
      <c r="BC52" s="1072" t="s">
        <v>35</v>
      </c>
      <c r="BD52" s="1092" t="s">
        <v>35</v>
      </c>
      <c r="BE52" s="1092" t="s">
        <v>35</v>
      </c>
      <c r="BF52" s="1092" t="s">
        <v>35</v>
      </c>
      <c r="BG52" s="1113" t="s">
        <v>35</v>
      </c>
      <c r="BH52" s="1134" t="s">
        <v>35</v>
      </c>
      <c r="BI52" s="1092" t="s">
        <v>35</v>
      </c>
      <c r="BJ52" s="1092" t="s">
        <v>35</v>
      </c>
      <c r="BK52" s="1092" t="s">
        <v>35</v>
      </c>
      <c r="BL52" s="1113" t="s">
        <v>35</v>
      </c>
      <c r="BM52" s="1134" t="s">
        <v>35</v>
      </c>
      <c r="BN52" s="1092" t="s">
        <v>35</v>
      </c>
      <c r="BO52" s="1092" t="s">
        <v>35</v>
      </c>
      <c r="BP52" s="1092" t="s">
        <v>35</v>
      </c>
      <c r="BQ52" s="1113" t="s">
        <v>35</v>
      </c>
      <c r="BR52" s="1739" t="s">
        <v>35</v>
      </c>
      <c r="BS52" s="1785"/>
      <c r="BT52" s="1785"/>
      <c r="BU52" s="1785"/>
      <c r="BV52" s="1785"/>
      <c r="BW52" s="1785"/>
      <c r="BX52" s="1785"/>
      <c r="BY52" s="1786"/>
      <c r="BZ52" s="1786"/>
      <c r="CA52" s="1786"/>
      <c r="CB52" s="1786"/>
      <c r="CC52" s="1786"/>
      <c r="CD52" s="1786"/>
      <c r="CE52" s="1786"/>
      <c r="CF52" s="1786"/>
      <c r="CG52" s="1786"/>
      <c r="CH52" s="1786"/>
      <c r="CI52" s="1786"/>
      <c r="CJ52" s="1786"/>
      <c r="CK52" s="1786"/>
      <c r="CL52" s="1786"/>
      <c r="CM52" s="1786"/>
      <c r="CN52" s="1786"/>
      <c r="CO52" s="1786"/>
      <c r="CP52" s="1786"/>
      <c r="CQ52" s="1786"/>
      <c r="CR52" s="1786"/>
      <c r="CS52" s="1786"/>
      <c r="CT52" s="1786"/>
      <c r="CU52" s="1786"/>
      <c r="CV52" s="1786"/>
      <c r="CW52" s="1786"/>
      <c r="CX52" s="1786"/>
      <c r="CY52" s="1786"/>
      <c r="CZ52" s="1786"/>
    </row>
    <row r="53" s="130" customFormat="true" ht="15" customHeight="true" x14ac:dyDescent="0.2">
      <c r="A53" s="2136" t="s">
        <v>105</v>
      </c>
      <c r="B53" s="242" t="s">
        <v>100</v>
      </c>
      <c r="C53" s="1007" t="s">
        <v>35</v>
      </c>
      <c r="D53" s="1019" t="s">
        <v>35</v>
      </c>
      <c r="E53" s="1019" t="s">
        <v>35</v>
      </c>
      <c r="F53" s="1019" t="s">
        <v>35</v>
      </c>
      <c r="G53" s="1031" t="s">
        <v>35</v>
      </c>
      <c r="H53" s="1043" t="s">
        <v>35</v>
      </c>
      <c r="I53" s="1019" t="s">
        <v>35</v>
      </c>
      <c r="J53" s="1019" t="s">
        <v>35</v>
      </c>
      <c r="K53" s="1019" t="s">
        <v>35</v>
      </c>
      <c r="L53" s="1055" t="s">
        <v>35</v>
      </c>
      <c r="M53" s="1065" t="s">
        <v>35</v>
      </c>
      <c r="N53" s="1019" t="s">
        <v>35</v>
      </c>
      <c r="O53" s="1019" t="s">
        <v>35</v>
      </c>
      <c r="P53" s="1019" t="s">
        <v>35</v>
      </c>
      <c r="Q53" s="1031" t="s">
        <v>35</v>
      </c>
      <c r="R53" s="1681" t="s">
        <v>35</v>
      </c>
      <c r="S53" s="1724"/>
      <c r="T53" s="1724"/>
      <c r="U53" s="1724"/>
      <c r="V53" s="1724"/>
      <c r="W53" s="1724"/>
      <c r="X53" s="1724"/>
      <c r="Y53" s="1725"/>
      <c r="Z53" s="1725"/>
      <c r="AA53" s="1725"/>
      <c r="AB53" s="1725"/>
      <c r="AC53" s="1725"/>
      <c r="AD53" s="1725"/>
      <c r="AE53" s="1725"/>
      <c r="AF53" s="1725"/>
      <c r="AG53" s="1725"/>
      <c r="AH53" s="1725"/>
      <c r="AI53" s="1725"/>
      <c r="AJ53" s="1725"/>
      <c r="AK53" s="1725"/>
      <c r="AL53" s="1725"/>
      <c r="AM53" s="1725"/>
      <c r="AN53" s="1725"/>
      <c r="AO53" s="1725"/>
      <c r="AP53" s="1725"/>
      <c r="AQ53" s="1725"/>
      <c r="AR53" s="1725"/>
      <c r="AS53" s="1725"/>
      <c r="AT53" s="1725"/>
      <c r="AU53" s="1725"/>
      <c r="AV53" s="1725"/>
      <c r="AW53" s="1725"/>
      <c r="AX53" s="1725"/>
      <c r="AY53" s="1725"/>
      <c r="AZ53" s="207"/>
      <c r="BA53" s="2137" t="s">
        <v>105</v>
      </c>
      <c r="BB53" s="151" t="s">
        <v>100</v>
      </c>
      <c r="BC53" s="1072" t="s">
        <v>35</v>
      </c>
      <c r="BD53" s="1092" t="s">
        <v>35</v>
      </c>
      <c r="BE53" s="1092" t="s">
        <v>35</v>
      </c>
      <c r="BF53" s="1092" t="s">
        <v>35</v>
      </c>
      <c r="BG53" s="1113" t="s">
        <v>35</v>
      </c>
      <c r="BH53" s="1134" t="s">
        <v>35</v>
      </c>
      <c r="BI53" s="1092" t="s">
        <v>35</v>
      </c>
      <c r="BJ53" s="1092" t="s">
        <v>35</v>
      </c>
      <c r="BK53" s="1092" t="s">
        <v>35</v>
      </c>
      <c r="BL53" s="1113" t="s">
        <v>35</v>
      </c>
      <c r="BM53" s="1134" t="s">
        <v>35</v>
      </c>
      <c r="BN53" s="1092" t="s">
        <v>35</v>
      </c>
      <c r="BO53" s="1092" t="s">
        <v>35</v>
      </c>
      <c r="BP53" s="1092" t="s">
        <v>35</v>
      </c>
      <c r="BQ53" s="1113" t="s">
        <v>35</v>
      </c>
      <c r="BR53" s="1739" t="s">
        <v>35</v>
      </c>
      <c r="BS53" s="1785"/>
      <c r="BT53" s="1785"/>
      <c r="BU53" s="1785"/>
      <c r="BV53" s="1785"/>
      <c r="BW53" s="1785"/>
      <c r="BX53" s="1785"/>
      <c r="BY53" s="1786"/>
      <c r="BZ53" s="1786"/>
      <c r="CA53" s="1786"/>
      <c r="CB53" s="1786"/>
      <c r="CC53" s="1786"/>
      <c r="CD53" s="1786"/>
      <c r="CE53" s="1786"/>
      <c r="CF53" s="1786"/>
      <c r="CG53" s="1786"/>
      <c r="CH53" s="1786"/>
      <c r="CI53" s="1786"/>
      <c r="CJ53" s="1786"/>
      <c r="CK53" s="1786"/>
      <c r="CL53" s="1786"/>
      <c r="CM53" s="1786"/>
      <c r="CN53" s="1786"/>
      <c r="CO53" s="1786"/>
      <c r="CP53" s="1786"/>
      <c r="CQ53" s="1786"/>
      <c r="CR53" s="1786"/>
      <c r="CS53" s="1786"/>
      <c r="CT53" s="1786"/>
      <c r="CU53" s="1786"/>
      <c r="CV53" s="1786"/>
      <c r="CW53" s="1786"/>
      <c r="CX53" s="1786"/>
      <c r="CY53" s="1786"/>
      <c r="CZ53" s="1786"/>
    </row>
    <row r="54" s="130" customFormat="true" ht="15" customHeight="true" x14ac:dyDescent="0.2">
      <c r="A54" s="2136"/>
      <c r="B54" s="242" t="s">
        <v>99</v>
      </c>
      <c r="C54" s="1007" t="s">
        <v>35</v>
      </c>
      <c r="D54" s="1019" t="s">
        <v>35</v>
      </c>
      <c r="E54" s="1019" t="s">
        <v>35</v>
      </c>
      <c r="F54" s="1019" t="s">
        <v>35</v>
      </c>
      <c r="G54" s="1031" t="s">
        <v>35</v>
      </c>
      <c r="H54" s="1043" t="s">
        <v>35</v>
      </c>
      <c r="I54" s="1019" t="s">
        <v>35</v>
      </c>
      <c r="J54" s="1019" t="s">
        <v>35</v>
      </c>
      <c r="K54" s="1019" t="s">
        <v>35</v>
      </c>
      <c r="L54" s="1055" t="s">
        <v>35</v>
      </c>
      <c r="M54" s="1065" t="s">
        <v>35</v>
      </c>
      <c r="N54" s="1019" t="s">
        <v>35</v>
      </c>
      <c r="O54" s="1019" t="s">
        <v>35</v>
      </c>
      <c r="P54" s="1019" t="s">
        <v>35</v>
      </c>
      <c r="Q54" s="1031" t="s">
        <v>35</v>
      </c>
      <c r="R54" s="1681" t="s">
        <v>35</v>
      </c>
      <c r="S54" s="1724"/>
      <c r="T54" s="1724"/>
      <c r="U54" s="1724"/>
      <c r="V54" s="1724"/>
      <c r="W54" s="1724"/>
      <c r="X54" s="1724"/>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207"/>
      <c r="BA54" s="2137"/>
      <c r="BB54" s="151" t="s">
        <v>99</v>
      </c>
      <c r="BC54" s="1072" t="s">
        <v>35</v>
      </c>
      <c r="BD54" s="1092" t="s">
        <v>35</v>
      </c>
      <c r="BE54" s="1092" t="s">
        <v>35</v>
      </c>
      <c r="BF54" s="1092" t="s">
        <v>35</v>
      </c>
      <c r="BG54" s="1113" t="s">
        <v>35</v>
      </c>
      <c r="BH54" s="1134" t="s">
        <v>35</v>
      </c>
      <c r="BI54" s="1092" t="s">
        <v>35</v>
      </c>
      <c r="BJ54" s="1092" t="s">
        <v>35</v>
      </c>
      <c r="BK54" s="1092" t="s">
        <v>35</v>
      </c>
      <c r="BL54" s="1113" t="s">
        <v>35</v>
      </c>
      <c r="BM54" s="1134" t="s">
        <v>35</v>
      </c>
      <c r="BN54" s="1092" t="s">
        <v>35</v>
      </c>
      <c r="BO54" s="1092" t="s">
        <v>35</v>
      </c>
      <c r="BP54" s="1092" t="s">
        <v>35</v>
      </c>
      <c r="BQ54" s="1113" t="s">
        <v>35</v>
      </c>
      <c r="BR54" s="1739" t="s">
        <v>35</v>
      </c>
      <c r="BS54" s="1785"/>
      <c r="BT54" s="1785"/>
      <c r="BU54" s="1785"/>
      <c r="BV54" s="1785"/>
      <c r="BW54" s="1785"/>
      <c r="BX54" s="1785"/>
      <c r="BY54" s="1786"/>
      <c r="BZ54" s="1786"/>
      <c r="CA54" s="1786"/>
      <c r="CB54" s="1786"/>
      <c r="CC54" s="1786"/>
      <c r="CD54" s="1786"/>
      <c r="CE54" s="1786"/>
      <c r="CF54" s="1786"/>
      <c r="CG54" s="1786"/>
      <c r="CH54" s="1786"/>
      <c r="CI54" s="1786"/>
      <c r="CJ54" s="1786"/>
      <c r="CK54" s="1786"/>
      <c r="CL54" s="1786"/>
      <c r="CM54" s="1786"/>
      <c r="CN54" s="1786"/>
      <c r="CO54" s="1786"/>
      <c r="CP54" s="1786"/>
      <c r="CQ54" s="1786"/>
      <c r="CR54" s="1786"/>
      <c r="CS54" s="1786"/>
      <c r="CT54" s="1786"/>
      <c r="CU54" s="1786"/>
      <c r="CV54" s="1786"/>
      <c r="CW54" s="1786"/>
      <c r="CX54" s="1786"/>
      <c r="CY54" s="1786"/>
      <c r="CZ54" s="1786"/>
    </row>
    <row r="55" s="130" customFormat="true" ht="15" customHeight="true" x14ac:dyDescent="0.2">
      <c r="A55" s="2138"/>
      <c r="B55" s="243" t="s">
        <v>68</v>
      </c>
      <c r="C55" s="1009" t="s">
        <v>35</v>
      </c>
      <c r="D55" s="1021" t="s">
        <v>35</v>
      </c>
      <c r="E55" s="1021" t="s">
        <v>35</v>
      </c>
      <c r="F55" s="1021" t="s">
        <v>35</v>
      </c>
      <c r="G55" s="1033" t="s">
        <v>35</v>
      </c>
      <c r="H55" s="1045" t="s">
        <v>35</v>
      </c>
      <c r="I55" s="1021" t="s">
        <v>35</v>
      </c>
      <c r="J55" s="1021" t="s">
        <v>35</v>
      </c>
      <c r="K55" s="1021" t="s">
        <v>35</v>
      </c>
      <c r="L55" s="1057" t="s">
        <v>35</v>
      </c>
      <c r="M55" s="1066" t="s">
        <v>35</v>
      </c>
      <c r="N55" s="1021" t="s">
        <v>35</v>
      </c>
      <c r="O55" s="1021" t="s">
        <v>35</v>
      </c>
      <c r="P55" s="1021" t="s">
        <v>35</v>
      </c>
      <c r="Q55" s="1033" t="s">
        <v>35</v>
      </c>
      <c r="R55" s="1682" t="s">
        <v>35</v>
      </c>
      <c r="S55" s="1726"/>
      <c r="T55" s="1726"/>
      <c r="U55" s="1726"/>
      <c r="V55" s="1726"/>
      <c r="W55" s="1726"/>
      <c r="X55" s="1726"/>
      <c r="Y55" s="1726"/>
      <c r="Z55" s="1726"/>
      <c r="AA55" s="1726"/>
      <c r="AB55" s="1726"/>
      <c r="AC55" s="1726"/>
      <c r="AD55" s="1726"/>
      <c r="AE55" s="1726"/>
      <c r="AF55" s="1726"/>
      <c r="AG55" s="1726"/>
      <c r="AH55" s="1726"/>
      <c r="AI55" s="1726"/>
      <c r="AJ55" s="1726"/>
      <c r="AK55" s="1726"/>
      <c r="AL55" s="1726"/>
      <c r="AM55" s="1726"/>
      <c r="AN55" s="1726"/>
      <c r="AO55" s="1726"/>
      <c r="AP55" s="1726"/>
      <c r="AQ55" s="1726"/>
      <c r="AR55" s="1726"/>
      <c r="AS55" s="1726"/>
      <c r="AT55" s="1726"/>
      <c r="AU55" s="1726"/>
      <c r="AV55" s="1726"/>
      <c r="AW55" s="1726"/>
      <c r="AX55" s="1726"/>
      <c r="AY55" s="1726"/>
      <c r="AZ55" s="207"/>
      <c r="BA55" s="2139"/>
      <c r="BB55" s="152" t="s">
        <v>68</v>
      </c>
      <c r="BC55" s="1073" t="s">
        <v>35</v>
      </c>
      <c r="BD55" s="1093" t="s">
        <v>35</v>
      </c>
      <c r="BE55" s="1093" t="s">
        <v>35</v>
      </c>
      <c r="BF55" s="1093" t="s">
        <v>35</v>
      </c>
      <c r="BG55" s="1114" t="s">
        <v>35</v>
      </c>
      <c r="BH55" s="1135" t="s">
        <v>35</v>
      </c>
      <c r="BI55" s="1093" t="s">
        <v>35</v>
      </c>
      <c r="BJ55" s="1093" t="s">
        <v>35</v>
      </c>
      <c r="BK55" s="1093" t="s">
        <v>35</v>
      </c>
      <c r="BL55" s="1114" t="s">
        <v>35</v>
      </c>
      <c r="BM55" s="1135" t="s">
        <v>35</v>
      </c>
      <c r="BN55" s="1093" t="s">
        <v>35</v>
      </c>
      <c r="BO55" s="1093" t="s">
        <v>35</v>
      </c>
      <c r="BP55" s="1093" t="s">
        <v>35</v>
      </c>
      <c r="BQ55" s="1114" t="s">
        <v>35</v>
      </c>
      <c r="BR55" s="1656" t="s">
        <v>35</v>
      </c>
      <c r="BS55" s="1787"/>
      <c r="BT55" s="1787"/>
      <c r="BU55" s="1787"/>
      <c r="BV55" s="1787"/>
      <c r="BW55" s="1787"/>
      <c r="BX55" s="1787"/>
      <c r="BY55" s="1787"/>
      <c r="BZ55" s="1788"/>
      <c r="CA55" s="1788"/>
      <c r="CB55" s="1788"/>
      <c r="CC55" s="1788"/>
      <c r="CD55" s="1788"/>
      <c r="CE55" s="1788"/>
      <c r="CF55" s="1788"/>
      <c r="CG55" s="1788"/>
      <c r="CH55" s="1788"/>
      <c r="CI55" s="1788"/>
      <c r="CJ55" s="1788"/>
      <c r="CK55" s="1788"/>
      <c r="CL55" s="1788"/>
      <c r="CM55" s="1788"/>
      <c r="CN55" s="1788"/>
      <c r="CO55" s="1788"/>
      <c r="CP55" s="1788"/>
      <c r="CQ55" s="1788"/>
      <c r="CR55" s="1788"/>
      <c r="CS55" s="1788"/>
      <c r="CT55" s="1788"/>
      <c r="CU55" s="1788"/>
      <c r="CV55" s="1788"/>
      <c r="CW55" s="1788"/>
      <c r="CX55" s="1788"/>
      <c r="CY55" s="1788"/>
      <c r="CZ55" s="1788"/>
    </row>
    <row r="56" s="135" customFormat="true" ht="15" customHeight="true" x14ac:dyDescent="0.2">
      <c r="A56" s="132"/>
      <c r="B56" s="177"/>
      <c r="C56" s="2149" t="s">
        <v>114</v>
      </c>
      <c r="D56" s="2150"/>
      <c r="E56" s="2150"/>
      <c r="F56" s="2150"/>
      <c r="G56" s="2151"/>
      <c r="H56" s="2152" t="s">
        <v>38</v>
      </c>
      <c r="I56" s="2121"/>
      <c r="J56" s="2121"/>
      <c r="K56" s="2121"/>
      <c r="L56" s="2122"/>
      <c r="M56" s="2120" t="s">
        <v>37</v>
      </c>
      <c r="N56" s="2121"/>
      <c r="O56" s="2121"/>
      <c r="P56" s="2121"/>
      <c r="Q56" s="2122"/>
      <c r="R56" s="1648" t="s">
        <v>137</v>
      </c>
      <c r="S56" s="298"/>
      <c r="T56" s="298"/>
      <c r="U56" s="298"/>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606"/>
      <c r="BA56" s="209" t="s">
        <v>128</v>
      </c>
      <c r="BB56" s="115" t="s">
        <v>95</v>
      </c>
      <c r="BC56" s="2171" t="s">
        <v>114</v>
      </c>
      <c r="BD56" s="2172"/>
      <c r="BE56" s="2172"/>
      <c r="BF56" s="2172"/>
      <c r="BG56" s="2173"/>
      <c r="BH56" s="2174" t="s">
        <v>38</v>
      </c>
      <c r="BI56" s="2172"/>
      <c r="BJ56" s="2172"/>
      <c r="BK56" s="2172"/>
      <c r="BL56" s="2173"/>
      <c r="BM56" s="2174" t="s">
        <v>37</v>
      </c>
      <c r="BN56" s="2172"/>
      <c r="BO56" s="2172"/>
      <c r="BP56" s="2172"/>
      <c r="BQ56" s="2175"/>
      <c r="BR56" s="1652" t="s">
        <v>137</v>
      </c>
      <c r="BS56" s="1789"/>
      <c r="BT56" s="1789"/>
      <c r="BU56" s="1789"/>
      <c r="BV56" s="1789"/>
      <c r="BW56" s="1789"/>
      <c r="BX56" s="1789"/>
      <c r="BY56" s="1790"/>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135" customFormat="true" ht="12.75" x14ac:dyDescent="0.2">
      <c r="A57" s="178" t="s">
        <v>69</v>
      </c>
      <c r="B57" s="236"/>
      <c r="C57" s="267" t="s">
        <v>0</v>
      </c>
      <c r="D57" s="268" t="s">
        <v>1</v>
      </c>
      <c r="E57" s="268" t="s">
        <v>2</v>
      </c>
      <c r="F57" s="268" t="s">
        <v>3</v>
      </c>
      <c r="G57" s="269" t="s">
        <v>4</v>
      </c>
      <c r="H57" s="726" t="s">
        <v>0</v>
      </c>
      <c r="I57" s="668" t="s">
        <v>1</v>
      </c>
      <c r="J57" s="668" t="s">
        <v>2</v>
      </c>
      <c r="K57" s="668" t="s">
        <v>3</v>
      </c>
      <c r="L57" s="669" t="s">
        <v>4</v>
      </c>
      <c r="M57" s="712" t="s">
        <v>0</v>
      </c>
      <c r="N57" s="668" t="s">
        <v>1</v>
      </c>
      <c r="O57" s="668" t="s">
        <v>2</v>
      </c>
      <c r="P57" s="668" t="s">
        <v>3</v>
      </c>
      <c r="Q57" s="749" t="s">
        <v>4</v>
      </c>
      <c r="R57" s="730" t="s">
        <v>147</v>
      </c>
      <c r="S57" s="298"/>
      <c r="T57" s="298"/>
      <c r="U57" s="298"/>
      <c r="V57" s="298"/>
      <c r="W57" s="298"/>
      <c r="X57" s="298"/>
      <c r="Y57" s="298"/>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AZ57" s="606"/>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1740" t="s">
        <v>147</v>
      </c>
      <c r="BS57" s="1791"/>
      <c r="BT57" s="1791"/>
      <c r="BU57" s="1791"/>
      <c r="BV57" s="1791"/>
      <c r="BW57" s="1791"/>
      <c r="BX57" s="1791"/>
      <c r="BY57" s="1792"/>
      <c r="BZ57" s="1792"/>
      <c r="CA57" s="1792"/>
      <c r="CB57" s="1792"/>
      <c r="CC57" s="1792"/>
      <c r="CD57" s="1792"/>
      <c r="CE57" s="1792"/>
      <c r="CF57" s="1792"/>
      <c r="CG57" s="1792"/>
      <c r="CH57" s="1792"/>
      <c r="CI57" s="1792"/>
      <c r="CJ57" s="1792"/>
      <c r="CK57" s="1792"/>
      <c r="CL57" s="1792"/>
      <c r="CM57" s="1792"/>
      <c r="CN57" s="1792"/>
      <c r="CO57" s="1792"/>
      <c r="CP57" s="1792"/>
      <c r="CQ57" s="1792"/>
      <c r="CR57" s="1792"/>
      <c r="CS57" s="1792"/>
      <c r="CT57" s="1792"/>
      <c r="CU57" s="1792"/>
      <c r="CV57" s="1792"/>
      <c r="CW57" s="1792"/>
      <c r="CX57" s="1792"/>
      <c r="CY57" s="1792"/>
      <c r="CZ57" s="1792"/>
    </row>
    <row r="58" s="135" customFormat="true" ht="15" customHeight="true" x14ac:dyDescent="0.2">
      <c r="A58" s="2123" t="s">
        <v>13</v>
      </c>
      <c r="B58" s="977" t="s">
        <v>149</v>
      </c>
      <c r="C58" s="827">
        <v>37.315993918738734</v>
      </c>
      <c r="D58" s="828">
        <v>46.706765559892261</v>
      </c>
      <c r="E58" s="828">
        <v>40.489887378991362</v>
      </c>
      <c r="F58" s="828">
        <v>42.112846050286819</v>
      </c>
      <c r="G58" s="829">
        <v>60.464395884153234</v>
      </c>
      <c r="H58" s="830">
        <v>43.655979238735476</v>
      </c>
      <c r="I58" s="828">
        <v>66.119013720081753</v>
      </c>
      <c r="J58" s="828">
        <v>68.654099020161752</v>
      </c>
      <c r="K58" s="828">
        <v>72.183861773142326</v>
      </c>
      <c r="L58" s="831">
        <v>92.819142557313668</v>
      </c>
      <c r="M58" s="832">
        <v>9.8700796352814635</v>
      </c>
      <c r="N58" s="828">
        <v>19.504189733278903</v>
      </c>
      <c r="O58" s="828">
        <v>11.519169395614579</v>
      </c>
      <c r="P58" s="828">
        <v>16.978647624988387</v>
      </c>
      <c r="Q58" s="829">
        <v>36.426475706721995</v>
      </c>
      <c r="R58" s="1683" t="s">
        <v>35</v>
      </c>
      <c r="S58" s="298"/>
      <c r="T58" s="298"/>
      <c r="U58" s="298"/>
      <c r="V58" s="298"/>
      <c r="W58" s="298"/>
      <c r="X58" s="298"/>
      <c r="Y58" s="298"/>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AZ58" s="606"/>
      <c r="BA58" s="228"/>
      <c r="BB58" s="153"/>
      <c r="BC58" s="306"/>
      <c r="BD58" s="292"/>
      <c r="BE58" s="292"/>
      <c r="BF58" s="292"/>
      <c r="BG58" s="307"/>
      <c r="BH58" s="315"/>
      <c r="BI58" s="292"/>
      <c r="BJ58" s="292"/>
      <c r="BK58" s="292"/>
      <c r="BL58" s="307"/>
      <c r="BM58" s="315"/>
      <c r="BN58" s="292"/>
      <c r="BO58" s="292"/>
      <c r="BP58" s="292"/>
      <c r="BQ58" s="307"/>
      <c r="BR58" s="1741"/>
      <c r="BS58" s="1793"/>
      <c r="BT58" s="1793"/>
      <c r="BU58" s="1793"/>
      <c r="BV58" s="1793"/>
      <c r="BW58" s="1793"/>
      <c r="BX58" s="1793"/>
      <c r="BY58" s="1794"/>
      <c r="BZ58" s="1794"/>
      <c r="CA58" s="1794"/>
      <c r="CB58" s="1794"/>
      <c r="CC58" s="1794"/>
      <c r="CD58" s="1794"/>
      <c r="CE58" s="1794"/>
      <c r="CF58" s="1794"/>
      <c r="CG58" s="1794"/>
      <c r="CH58" s="1794"/>
      <c r="CI58" s="1794"/>
      <c r="CJ58" s="1794"/>
      <c r="CK58" s="1794"/>
      <c r="CL58" s="1794"/>
      <c r="CM58" s="1794"/>
      <c r="CN58" s="1794"/>
      <c r="CO58" s="1794"/>
      <c r="CP58" s="1794"/>
      <c r="CQ58" s="1794"/>
      <c r="CR58" s="1794"/>
      <c r="CS58" s="1794"/>
      <c r="CT58" s="1794"/>
      <c r="CU58" s="1794"/>
      <c r="CV58" s="1794"/>
      <c r="CW58" s="1794"/>
      <c r="CX58" s="1794"/>
      <c r="CY58" s="1794"/>
      <c r="CZ58" s="1794"/>
    </row>
    <row r="59" s="135" customFormat="true" ht="15" customHeight="true" x14ac:dyDescent="0.2">
      <c r="A59" s="2124"/>
      <c r="B59" s="978" t="s">
        <v>150</v>
      </c>
      <c r="C59" s="833">
        <v>39.009481232716396</v>
      </c>
      <c r="D59" s="834">
        <v>16.59430304276832</v>
      </c>
      <c r="E59" s="834">
        <v>18.277510246727232</v>
      </c>
      <c r="F59" s="834">
        <v>15.92171112547868</v>
      </c>
      <c r="G59" s="835">
        <v>11.035122801237971</v>
      </c>
      <c r="H59" s="836">
        <v>49.568034361633394</v>
      </c>
      <c r="I59" s="834">
        <v>18.740840719314384</v>
      </c>
      <c r="J59" s="834">
        <v>19.095466249213157</v>
      </c>
      <c r="K59" s="834">
        <v>17.89619795090994</v>
      </c>
      <c r="L59" s="837">
        <v>3.3437101525041486</v>
      </c>
      <c r="M59" s="838">
        <v>21.797151358069183</v>
      </c>
      <c r="N59" s="834">
        <v>16.588152146550847</v>
      </c>
      <c r="O59" s="834">
        <v>16.204529379973913</v>
      </c>
      <c r="P59" s="834">
        <v>18.941945264331299</v>
      </c>
      <c r="Q59" s="835">
        <v>16.749448589958135</v>
      </c>
      <c r="R59" s="1684" t="s">
        <v>35</v>
      </c>
      <c r="S59" s="298"/>
      <c r="T59" s="298"/>
      <c r="U59" s="298"/>
      <c r="V59" s="298"/>
      <c r="W59" s="298"/>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606"/>
      <c r="BA59" s="229"/>
      <c r="BB59" s="154"/>
      <c r="BC59" s="308"/>
      <c r="BD59" s="293"/>
      <c r="BE59" s="293"/>
      <c r="BF59" s="293"/>
      <c r="BG59" s="309"/>
      <c r="BH59" s="316"/>
      <c r="BI59" s="293"/>
      <c r="BJ59" s="293"/>
      <c r="BK59" s="293"/>
      <c r="BL59" s="309"/>
      <c r="BM59" s="316"/>
      <c r="BN59" s="293"/>
      <c r="BO59" s="293"/>
      <c r="BP59" s="293"/>
      <c r="BQ59" s="309"/>
      <c r="BR59" s="1742"/>
      <c r="BS59" s="1795"/>
      <c r="BT59" s="1795"/>
      <c r="BU59" s="1795"/>
      <c r="BV59" s="1795"/>
      <c r="BW59" s="1795"/>
      <c r="BX59" s="1795"/>
      <c r="BY59" s="1796"/>
      <c r="BZ59" s="1796"/>
      <c r="CA59" s="1796"/>
      <c r="CB59" s="1796"/>
      <c r="CC59" s="1796"/>
      <c r="CD59" s="1796"/>
      <c r="CE59" s="1796"/>
      <c r="CF59" s="1796"/>
      <c r="CG59" s="1796"/>
      <c r="CH59" s="1796"/>
      <c r="CI59" s="1796"/>
      <c r="CJ59" s="1796"/>
      <c r="CK59" s="1796"/>
      <c r="CL59" s="1796"/>
      <c r="CM59" s="1796"/>
      <c r="CN59" s="1796"/>
      <c r="CO59" s="1796"/>
      <c r="CP59" s="1796"/>
      <c r="CQ59" s="1796"/>
      <c r="CR59" s="1796"/>
      <c r="CS59" s="1796"/>
      <c r="CT59" s="1796"/>
      <c r="CU59" s="1796"/>
      <c r="CV59" s="1796"/>
      <c r="CW59" s="1796"/>
      <c r="CX59" s="1796"/>
      <c r="CY59" s="1796"/>
      <c r="CZ59" s="1796"/>
    </row>
    <row r="60" s="135" customFormat="true" ht="15" customHeight="true" x14ac:dyDescent="0.2">
      <c r="A60" s="2124"/>
      <c r="B60" s="978" t="s">
        <v>151</v>
      </c>
      <c r="C60" s="833">
        <v>11.848524413456289</v>
      </c>
      <c r="D60" s="834">
        <v>19.263182155895112</v>
      </c>
      <c r="E60" s="834">
        <v>20.677603875570185</v>
      </c>
      <c r="F60" s="834">
        <v>16.996898746182062</v>
      </c>
      <c r="G60" s="835">
        <v>8.6382606650367375</v>
      </c>
      <c r="H60" s="836">
        <v>2.5450408311554331</v>
      </c>
      <c r="I60" s="834">
        <v>11.285848584153086</v>
      </c>
      <c r="J60" s="834">
        <v>8.3958896899938384</v>
      </c>
      <c r="K60" s="834">
        <v>4.397899336501558</v>
      </c>
      <c r="L60" s="837">
        <v>1.7703948793277813</v>
      </c>
      <c r="M60" s="838">
        <v>31.681098165195415</v>
      </c>
      <c r="N60" s="834">
        <v>31.323471575960355</v>
      </c>
      <c r="O60" s="834">
        <v>28.781728597798516</v>
      </c>
      <c r="P60" s="834">
        <v>33.590688947430827</v>
      </c>
      <c r="Q60" s="835">
        <v>13.740733301088346</v>
      </c>
      <c r="R60" s="1684" t="s">
        <v>35</v>
      </c>
      <c r="S60" s="298"/>
      <c r="T60" s="298"/>
      <c r="U60" s="298"/>
      <c r="V60" s="298"/>
      <c r="W60" s="298"/>
      <c r="X60" s="298"/>
      <c r="Y60" s="298"/>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AZ60" s="606"/>
      <c r="BA60" s="229"/>
      <c r="BB60" s="154"/>
      <c r="BC60" s="308"/>
      <c r="BD60" s="293"/>
      <c r="BE60" s="293"/>
      <c r="BF60" s="293"/>
      <c r="BG60" s="309"/>
      <c r="BH60" s="316"/>
      <c r="BI60" s="293"/>
      <c r="BJ60" s="293"/>
      <c r="BK60" s="293"/>
      <c r="BL60" s="309"/>
      <c r="BM60" s="316"/>
      <c r="BN60" s="293"/>
      <c r="BO60" s="293"/>
      <c r="BP60" s="293"/>
      <c r="BQ60" s="309"/>
      <c r="BR60" s="1742"/>
      <c r="BS60" s="1795"/>
      <c r="BT60" s="1795"/>
      <c r="BU60" s="1795"/>
      <c r="BV60" s="1795"/>
      <c r="BW60" s="1795"/>
      <c r="BX60" s="1795"/>
      <c r="BY60" s="1796"/>
      <c r="BZ60" s="1796"/>
      <c r="CA60" s="1796"/>
      <c r="CB60" s="1796"/>
      <c r="CC60" s="1796"/>
      <c r="CD60" s="1796"/>
      <c r="CE60" s="1796"/>
      <c r="CF60" s="1796"/>
      <c r="CG60" s="1796"/>
      <c r="CH60" s="1796"/>
      <c r="CI60" s="1796"/>
      <c r="CJ60" s="1796"/>
      <c r="CK60" s="1796"/>
      <c r="CL60" s="1796"/>
      <c r="CM60" s="1796"/>
      <c r="CN60" s="1796"/>
      <c r="CO60" s="1796"/>
      <c r="CP60" s="1796"/>
      <c r="CQ60" s="1796"/>
      <c r="CR60" s="1796"/>
      <c r="CS60" s="1796"/>
      <c r="CT60" s="1796"/>
      <c r="CU60" s="1796"/>
      <c r="CV60" s="1796"/>
      <c r="CW60" s="1796"/>
      <c r="CX60" s="1796"/>
      <c r="CY60" s="1796"/>
      <c r="CZ60" s="1796"/>
    </row>
    <row r="61" s="135" customFormat="true" ht="15" customHeight="true" x14ac:dyDescent="0.2">
      <c r="A61" s="2124"/>
      <c r="B61" s="978" t="s">
        <v>152</v>
      </c>
      <c r="C61" s="833">
        <v>0.49449131257573053</v>
      </c>
      <c r="D61" s="834">
        <v>0.65810619626632283</v>
      </c>
      <c r="E61" s="834">
        <v>0.2246565249409011</v>
      </c>
      <c r="F61" s="834">
        <v>0.27905409554224486</v>
      </c>
      <c r="G61" s="835">
        <v>0.36812095425757785</v>
      </c>
      <c r="H61" s="836">
        <v>0</v>
      </c>
      <c r="I61" s="834">
        <v>0</v>
      </c>
      <c r="J61" s="834">
        <v>0</v>
      </c>
      <c r="K61" s="834">
        <v>0</v>
      </c>
      <c r="L61" s="837">
        <v>0</v>
      </c>
      <c r="M61" s="838">
        <v>1.9818995141837332</v>
      </c>
      <c r="N61" s="834">
        <v>0.50821308598343784</v>
      </c>
      <c r="O61" s="834">
        <v>0.92712004425841399</v>
      </c>
      <c r="P61" s="834">
        <v>0</v>
      </c>
      <c r="Q61" s="835">
        <v>0.64161597504919354</v>
      </c>
      <c r="R61" s="1684" t="s">
        <v>35</v>
      </c>
      <c r="S61" s="298"/>
      <c r="T61" s="298"/>
      <c r="U61" s="298"/>
      <c r="V61" s="298"/>
      <c r="W61" s="298"/>
      <c r="X61" s="298"/>
      <c r="Y61" s="298"/>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AZ61" s="606"/>
      <c r="BA61" s="229"/>
      <c r="BB61" s="154"/>
      <c r="BC61" s="308"/>
      <c r="BD61" s="293"/>
      <c r="BE61" s="293"/>
      <c r="BF61" s="293"/>
      <c r="BG61" s="309"/>
      <c r="BH61" s="316"/>
      <c r="BI61" s="293"/>
      <c r="BJ61" s="293"/>
      <c r="BK61" s="293"/>
      <c r="BL61" s="309"/>
      <c r="BM61" s="316"/>
      <c r="BN61" s="293"/>
      <c r="BO61" s="293"/>
      <c r="BP61" s="293"/>
      <c r="BQ61" s="309"/>
      <c r="BR61" s="1742"/>
      <c r="BS61" s="1795"/>
      <c r="BT61" s="1795"/>
      <c r="BU61" s="1795"/>
      <c r="BV61" s="1795"/>
      <c r="BW61" s="1795"/>
      <c r="BX61" s="1795"/>
      <c r="BY61" s="1796"/>
      <c r="BZ61" s="1796"/>
      <c r="CA61" s="1796"/>
      <c r="CB61" s="1796"/>
      <c r="CC61" s="1796"/>
      <c r="CD61" s="1796"/>
      <c r="CE61" s="1796"/>
      <c r="CF61" s="1796"/>
      <c r="CG61" s="1796"/>
      <c r="CH61" s="1796"/>
      <c r="CI61" s="1796"/>
      <c r="CJ61" s="1796"/>
      <c r="CK61" s="1796"/>
      <c r="CL61" s="1796"/>
      <c r="CM61" s="1796"/>
      <c r="CN61" s="1796"/>
      <c r="CO61" s="1796"/>
      <c r="CP61" s="1796"/>
      <c r="CQ61" s="1796"/>
      <c r="CR61" s="1796"/>
      <c r="CS61" s="1796"/>
      <c r="CT61" s="1796"/>
      <c r="CU61" s="1796"/>
      <c r="CV61" s="1796"/>
      <c r="CW61" s="1796"/>
      <c r="CX61" s="1796"/>
      <c r="CY61" s="1796"/>
      <c r="CZ61" s="1796"/>
    </row>
    <row r="62" s="135" customFormat="true" ht="15" customHeight="true" x14ac:dyDescent="0.2">
      <c r="A62" s="2124"/>
      <c r="B62" s="978" t="s">
        <v>153</v>
      </c>
      <c r="C62" s="833">
        <v>2.6421113906775435</v>
      </c>
      <c r="D62" s="834">
        <v>4.2434377967700589</v>
      </c>
      <c r="E62" s="834">
        <v>3.7938150603978413</v>
      </c>
      <c r="F62" s="834">
        <v>4.9884497196849908</v>
      </c>
      <c r="G62" s="835">
        <v>3.5621601690541875</v>
      </c>
      <c r="H62" s="836">
        <v>0</v>
      </c>
      <c r="I62" s="834">
        <v>0.74096737890667297</v>
      </c>
      <c r="J62" s="834">
        <v>0</v>
      </c>
      <c r="K62" s="834">
        <v>0</v>
      </c>
      <c r="L62" s="837">
        <v>0</v>
      </c>
      <c r="M62" s="838">
        <v>9.651125794855627</v>
      </c>
      <c r="N62" s="834">
        <v>5.6871464435868688</v>
      </c>
      <c r="O62" s="834">
        <v>11.233307383630372</v>
      </c>
      <c r="P62" s="834">
        <v>7.4164886559325058</v>
      </c>
      <c r="Q62" s="835">
        <v>6.2086627879104332</v>
      </c>
      <c r="R62" s="1684" t="s">
        <v>35</v>
      </c>
      <c r="S62" s="298"/>
      <c r="T62" s="298"/>
      <c r="U62" s="298"/>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606"/>
      <c r="BA62" s="229"/>
      <c r="BB62" s="154"/>
      <c r="BC62" s="308"/>
      <c r="BD62" s="293"/>
      <c r="BE62" s="293"/>
      <c r="BF62" s="293"/>
      <c r="BG62" s="309"/>
      <c r="BH62" s="316"/>
      <c r="BI62" s="293"/>
      <c r="BJ62" s="293"/>
      <c r="BK62" s="293"/>
      <c r="BL62" s="309"/>
      <c r="BM62" s="316"/>
      <c r="BN62" s="293"/>
      <c r="BO62" s="293"/>
      <c r="BP62" s="293"/>
      <c r="BQ62" s="309"/>
      <c r="BR62" s="1742"/>
      <c r="BS62" s="1795"/>
      <c r="BT62" s="1795"/>
      <c r="BU62" s="1795"/>
      <c r="BV62" s="1795"/>
      <c r="BW62" s="1795"/>
      <c r="BX62" s="1795"/>
      <c r="BY62" s="1796"/>
      <c r="BZ62" s="1796"/>
      <c r="CA62" s="1796"/>
      <c r="CB62" s="1796"/>
      <c r="CC62" s="1796"/>
      <c r="CD62" s="1796"/>
      <c r="CE62" s="1796"/>
      <c r="CF62" s="1796"/>
      <c r="CG62" s="1796"/>
      <c r="CH62" s="1796"/>
      <c r="CI62" s="1796"/>
      <c r="CJ62" s="1796"/>
      <c r="CK62" s="1796"/>
      <c r="CL62" s="1796"/>
      <c r="CM62" s="1796"/>
      <c r="CN62" s="1796"/>
      <c r="CO62" s="1796"/>
      <c r="CP62" s="1796"/>
      <c r="CQ62" s="1796"/>
      <c r="CR62" s="1796"/>
      <c r="CS62" s="1796"/>
      <c r="CT62" s="1796"/>
      <c r="CU62" s="1796"/>
      <c r="CV62" s="1796"/>
      <c r="CW62" s="1796"/>
      <c r="CX62" s="1796"/>
      <c r="CY62" s="1796"/>
      <c r="CZ62" s="1796"/>
    </row>
    <row r="63" s="135" customFormat="true" ht="15" customHeight="true" x14ac:dyDescent="0.2">
      <c r="A63" s="2124"/>
      <c r="B63" s="978" t="s">
        <v>154</v>
      </c>
      <c r="C63" s="833">
        <v>3.6300751455628659</v>
      </c>
      <c r="D63" s="834">
        <v>10.355804947495342</v>
      </c>
      <c r="E63" s="834">
        <v>12.635149032528167</v>
      </c>
      <c r="F63" s="834">
        <v>15.726405780532257</v>
      </c>
      <c r="G63" s="835">
        <v>14.862658276136532</v>
      </c>
      <c r="H63" s="836">
        <v>0.53431985692174289</v>
      </c>
      <c r="I63" s="834">
        <v>1.9987120034927075</v>
      </c>
      <c r="J63" s="834">
        <v>2.8547869856165513</v>
      </c>
      <c r="K63" s="834">
        <v>2.3049960677770804</v>
      </c>
      <c r="L63" s="837">
        <v>1.3950578767988968</v>
      </c>
      <c r="M63" s="838">
        <v>17.535817854109599</v>
      </c>
      <c r="N63" s="834">
        <v>21.997183928453566</v>
      </c>
      <c r="O63" s="834">
        <v>25.397767458675336</v>
      </c>
      <c r="P63" s="834">
        <v>18.540206577777138</v>
      </c>
      <c r="Q63" s="835">
        <v>24.868395816012516</v>
      </c>
      <c r="R63" s="1684" t="s">
        <v>35</v>
      </c>
      <c r="S63" s="298"/>
      <c r="T63" s="298"/>
      <c r="U63" s="298"/>
      <c r="V63" s="298"/>
      <c r="W63" s="298"/>
      <c r="X63" s="298"/>
      <c r="Y63" s="298"/>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AZ63" s="606"/>
      <c r="BA63" s="229"/>
      <c r="BB63" s="154"/>
      <c r="BC63" s="308"/>
      <c r="BD63" s="293"/>
      <c r="BE63" s="293"/>
      <c r="BF63" s="293"/>
      <c r="BG63" s="309"/>
      <c r="BH63" s="316"/>
      <c r="BI63" s="293"/>
      <c r="BJ63" s="293"/>
      <c r="BK63" s="293"/>
      <c r="BL63" s="309"/>
      <c r="BM63" s="316"/>
      <c r="BN63" s="293"/>
      <c r="BO63" s="293"/>
      <c r="BP63" s="293"/>
      <c r="BQ63" s="309"/>
      <c r="BR63" s="1742"/>
      <c r="BS63" s="1795"/>
      <c r="BT63" s="1795"/>
      <c r="BU63" s="1795"/>
      <c r="BV63" s="1795"/>
      <c r="BW63" s="1795"/>
      <c r="BX63" s="1795"/>
      <c r="BY63" s="1796"/>
      <c r="BZ63" s="1796"/>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row>
    <row r="64" s="135" customFormat="true" ht="15" customHeight="true" x14ac:dyDescent="0.2">
      <c r="A64" s="2124"/>
      <c r="B64" s="978" t="s">
        <v>46</v>
      </c>
      <c r="C64" s="833">
        <v>5.0593225862724456</v>
      </c>
      <c r="D64" s="834">
        <v>2.1784003009125823</v>
      </c>
      <c r="E64" s="834">
        <v>3.9013778808443145</v>
      </c>
      <c r="F64" s="834">
        <v>3.9746344822929482</v>
      </c>
      <c r="G64" s="835">
        <v>1.0692812501237599</v>
      </c>
      <c r="H64" s="836">
        <v>3.6966257115539505</v>
      </c>
      <c r="I64" s="834">
        <v>1.1146175940513954</v>
      </c>
      <c r="J64" s="834">
        <v>0.99975805501470072</v>
      </c>
      <c r="K64" s="834">
        <v>3.2170448716690969</v>
      </c>
      <c r="L64" s="837">
        <v>0.67169453405549817</v>
      </c>
      <c r="M64" s="838">
        <v>7.4828276783049761</v>
      </c>
      <c r="N64" s="834">
        <v>4.3916430861860283</v>
      </c>
      <c r="O64" s="834">
        <v>5.9363777400488678</v>
      </c>
      <c r="P64" s="834">
        <v>4.532022929539842</v>
      </c>
      <c r="Q64" s="835">
        <v>1.3646678232593776</v>
      </c>
      <c r="R64" s="1684" t="s">
        <v>35</v>
      </c>
      <c r="S64" s="298"/>
      <c r="T64" s="298"/>
      <c r="U64" s="298"/>
      <c r="V64" s="298"/>
      <c r="W64" s="298"/>
      <c r="X64" s="298"/>
      <c r="Y64" s="298"/>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AZ64" s="606"/>
      <c r="BA64" s="229"/>
      <c r="BB64" s="154"/>
      <c r="BC64" s="308"/>
      <c r="BD64" s="293"/>
      <c r="BE64" s="293"/>
      <c r="BF64" s="293"/>
      <c r="BG64" s="309"/>
      <c r="BH64" s="316"/>
      <c r="BI64" s="293"/>
      <c r="BJ64" s="293"/>
      <c r="BK64" s="293"/>
      <c r="BL64" s="309"/>
      <c r="BM64" s="316"/>
      <c r="BN64" s="293"/>
      <c r="BO64" s="293"/>
      <c r="BP64" s="293"/>
      <c r="BQ64" s="309"/>
      <c r="BR64" s="1742"/>
      <c r="BS64" s="1795"/>
      <c r="BT64" s="1795"/>
      <c r="BU64" s="1795"/>
      <c r="BV64" s="1795"/>
      <c r="BW64" s="1795"/>
      <c r="BX64" s="1795"/>
      <c r="BY64" s="1796"/>
      <c r="BZ64" s="1796"/>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row>
    <row r="65" s="135" customFormat="true" ht="15" customHeight="true" x14ac:dyDescent="0.2">
      <c r="A65" s="761"/>
      <c r="B65" s="979"/>
      <c r="C65" s="833"/>
      <c r="D65" s="834"/>
      <c r="E65" s="834"/>
      <c r="F65" s="834"/>
      <c r="G65" s="835"/>
      <c r="H65" s="836"/>
      <c r="I65" s="834"/>
      <c r="J65" s="834"/>
      <c r="K65" s="834"/>
      <c r="L65" s="837"/>
      <c r="M65" s="838"/>
      <c r="N65" s="834"/>
      <c r="O65" s="834"/>
      <c r="P65" s="834"/>
      <c r="Q65" s="835"/>
      <c r="R65" s="1685"/>
      <c r="S65" s="298"/>
      <c r="T65" s="298"/>
      <c r="U65" s="298"/>
      <c r="V65" s="298"/>
      <c r="W65" s="298"/>
      <c r="X65" s="298"/>
      <c r="Y65" s="298"/>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AZ65" s="606"/>
      <c r="BA65" s="229"/>
      <c r="BB65" s="154"/>
      <c r="BC65" s="308"/>
      <c r="BD65" s="293"/>
      <c r="BE65" s="293"/>
      <c r="BF65" s="293"/>
      <c r="BG65" s="309"/>
      <c r="BH65" s="316"/>
      <c r="BI65" s="293"/>
      <c r="BJ65" s="293"/>
      <c r="BK65" s="293"/>
      <c r="BL65" s="309"/>
      <c r="BM65" s="316"/>
      <c r="BN65" s="293"/>
      <c r="BO65" s="293"/>
      <c r="BP65" s="293"/>
      <c r="BQ65" s="309"/>
      <c r="BR65" s="1742"/>
      <c r="BS65" s="1795"/>
      <c r="BT65" s="1795"/>
      <c r="BU65" s="1795"/>
      <c r="BV65" s="1795"/>
      <c r="BW65" s="1795"/>
      <c r="BX65" s="1795"/>
      <c r="BY65" s="1796"/>
      <c r="BZ65" s="1796"/>
      <c r="CA65" s="1796"/>
      <c r="CB65" s="1796"/>
      <c r="CC65" s="1796"/>
      <c r="CD65" s="1796"/>
      <c r="CE65" s="1796"/>
      <c r="CF65" s="1796"/>
      <c r="CG65" s="1796"/>
      <c r="CH65" s="1796"/>
      <c r="CI65" s="1796"/>
      <c r="CJ65" s="1796"/>
      <c r="CK65" s="1796"/>
      <c r="CL65" s="1796"/>
      <c r="CM65" s="1796"/>
      <c r="CN65" s="1796"/>
      <c r="CO65" s="1796"/>
      <c r="CP65" s="1796"/>
      <c r="CQ65" s="1796"/>
      <c r="CR65" s="1796"/>
      <c r="CS65" s="1796"/>
      <c r="CT65" s="1796"/>
      <c r="CU65" s="1796"/>
      <c r="CV65" s="1796"/>
      <c r="CW65" s="1796"/>
      <c r="CX65" s="1796"/>
      <c r="CY65" s="1796"/>
      <c r="CZ65" s="1796"/>
    </row>
    <row r="66" s="135" customFormat="true" ht="15" customHeight="true" x14ac:dyDescent="0.2">
      <c r="A66" s="761"/>
      <c r="B66" s="979"/>
      <c r="C66" s="833"/>
      <c r="D66" s="834"/>
      <c r="E66" s="834"/>
      <c r="F66" s="834"/>
      <c r="G66" s="835"/>
      <c r="H66" s="836"/>
      <c r="I66" s="834"/>
      <c r="J66" s="834"/>
      <c r="K66" s="834"/>
      <c r="L66" s="837"/>
      <c r="M66" s="838"/>
      <c r="N66" s="834"/>
      <c r="O66" s="834"/>
      <c r="P66" s="834"/>
      <c r="Q66" s="835"/>
      <c r="R66" s="1685"/>
      <c r="S66" s="298"/>
      <c r="T66" s="298"/>
      <c r="U66" s="298"/>
      <c r="V66" s="298"/>
      <c r="W66" s="298"/>
      <c r="X66" s="298"/>
      <c r="Y66" s="298"/>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AZ66" s="606"/>
      <c r="BA66" s="229"/>
      <c r="BB66" s="154"/>
      <c r="BC66" s="308"/>
      <c r="BD66" s="293"/>
      <c r="BE66" s="293"/>
      <c r="BF66" s="293"/>
      <c r="BG66" s="309"/>
      <c r="BH66" s="316"/>
      <c r="BI66" s="293"/>
      <c r="BJ66" s="293"/>
      <c r="BK66" s="293"/>
      <c r="BL66" s="309"/>
      <c r="BM66" s="316"/>
      <c r="BN66" s="293"/>
      <c r="BO66" s="293"/>
      <c r="BP66" s="293"/>
      <c r="BQ66" s="309"/>
      <c r="BR66" s="1742"/>
      <c r="BS66" s="1795"/>
      <c r="BT66" s="1795"/>
      <c r="BU66" s="1795"/>
      <c r="BV66" s="1795"/>
      <c r="BW66" s="1795"/>
      <c r="BX66" s="1795"/>
      <c r="BY66" s="1796"/>
      <c r="BZ66" s="1796"/>
      <c r="CA66" s="1796"/>
      <c r="CB66" s="1796"/>
      <c r="CC66" s="1796"/>
      <c r="CD66" s="1796"/>
      <c r="CE66" s="1796"/>
      <c r="CF66" s="1796"/>
      <c r="CG66" s="1796"/>
      <c r="CH66" s="1796"/>
      <c r="CI66" s="1796"/>
      <c r="CJ66" s="1796"/>
      <c r="CK66" s="1796"/>
      <c r="CL66" s="1796"/>
      <c r="CM66" s="1796"/>
      <c r="CN66" s="1796"/>
      <c r="CO66" s="1796"/>
      <c r="CP66" s="1796"/>
      <c r="CQ66" s="1796"/>
      <c r="CR66" s="1796"/>
      <c r="CS66" s="1796"/>
      <c r="CT66" s="1796"/>
      <c r="CU66" s="1796"/>
      <c r="CV66" s="1796"/>
      <c r="CW66" s="1796"/>
      <c r="CX66" s="1796"/>
      <c r="CY66" s="1796"/>
      <c r="CZ66" s="1796"/>
    </row>
    <row r="67" s="135" customFormat="true" ht="15" customHeight="true" x14ac:dyDescent="0.2">
      <c r="A67" s="761"/>
      <c r="B67" s="979"/>
      <c r="C67" s="833"/>
      <c r="D67" s="834"/>
      <c r="E67" s="834"/>
      <c r="F67" s="834"/>
      <c r="G67" s="835"/>
      <c r="H67" s="836"/>
      <c r="I67" s="834"/>
      <c r="J67" s="834"/>
      <c r="K67" s="834"/>
      <c r="L67" s="837"/>
      <c r="M67" s="838"/>
      <c r="N67" s="834"/>
      <c r="O67" s="834"/>
      <c r="P67" s="834"/>
      <c r="Q67" s="835"/>
      <c r="R67" s="1685"/>
      <c r="S67" s="298"/>
      <c r="T67" s="298"/>
      <c r="U67" s="298"/>
      <c r="V67" s="298"/>
      <c r="W67" s="298"/>
      <c r="X67" s="298"/>
      <c r="Y67" s="298"/>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AZ67" s="606"/>
      <c r="BA67" s="229"/>
      <c r="BB67" s="154"/>
      <c r="BC67" s="308"/>
      <c r="BD67" s="293"/>
      <c r="BE67" s="293"/>
      <c r="BF67" s="293"/>
      <c r="BG67" s="309"/>
      <c r="BH67" s="316"/>
      <c r="BI67" s="293"/>
      <c r="BJ67" s="293"/>
      <c r="BK67" s="293"/>
      <c r="BL67" s="309"/>
      <c r="BM67" s="316"/>
      <c r="BN67" s="293"/>
      <c r="BO67" s="293"/>
      <c r="BP67" s="293"/>
      <c r="BQ67" s="309"/>
      <c r="BR67" s="1742"/>
      <c r="BS67" s="1795"/>
      <c r="BT67" s="1795"/>
      <c r="BU67" s="1795"/>
      <c r="BV67" s="1795"/>
      <c r="BW67" s="1795"/>
      <c r="BX67" s="1795"/>
      <c r="BY67" s="1796"/>
      <c r="BZ67" s="1796"/>
      <c r="CA67" s="1796"/>
      <c r="CB67" s="1796"/>
      <c r="CC67" s="1796"/>
      <c r="CD67" s="1796"/>
      <c r="CE67" s="1796"/>
      <c r="CF67" s="1796"/>
      <c r="CG67" s="1796"/>
      <c r="CH67" s="1796"/>
      <c r="CI67" s="1796"/>
      <c r="CJ67" s="1796"/>
      <c r="CK67" s="1796"/>
      <c r="CL67" s="1796"/>
      <c r="CM67" s="1796"/>
      <c r="CN67" s="1796"/>
      <c r="CO67" s="1796"/>
      <c r="CP67" s="1796"/>
      <c r="CQ67" s="1796"/>
      <c r="CR67" s="1796"/>
      <c r="CS67" s="1796"/>
      <c r="CT67" s="1796"/>
      <c r="CU67" s="1796"/>
      <c r="CV67" s="1796"/>
      <c r="CW67" s="1796"/>
      <c r="CX67" s="1796"/>
      <c r="CY67" s="1796"/>
      <c r="CZ67" s="1796"/>
    </row>
    <row r="68" s="135" customFormat="true" ht="15" customHeight="true" x14ac:dyDescent="0.2">
      <c r="A68" s="761"/>
      <c r="B68" s="979"/>
      <c r="C68" s="833"/>
      <c r="D68" s="834"/>
      <c r="E68" s="834"/>
      <c r="F68" s="834"/>
      <c r="G68" s="835"/>
      <c r="H68" s="836"/>
      <c r="I68" s="834"/>
      <c r="J68" s="834"/>
      <c r="K68" s="834"/>
      <c r="L68" s="837"/>
      <c r="M68" s="838"/>
      <c r="N68" s="834"/>
      <c r="O68" s="834"/>
      <c r="P68" s="834"/>
      <c r="Q68" s="835"/>
      <c r="R68" s="1685"/>
      <c r="S68" s="298"/>
      <c r="T68" s="298"/>
      <c r="U68" s="298"/>
      <c r="V68" s="298"/>
      <c r="W68" s="298"/>
      <c r="X68" s="298"/>
      <c r="Y68" s="298"/>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AZ68" s="606"/>
      <c r="BA68" s="229"/>
      <c r="BB68" s="154"/>
      <c r="BC68" s="308"/>
      <c r="BD68" s="293"/>
      <c r="BE68" s="293"/>
      <c r="BF68" s="293"/>
      <c r="BG68" s="309"/>
      <c r="BH68" s="316"/>
      <c r="BI68" s="293"/>
      <c r="BJ68" s="293"/>
      <c r="BK68" s="293"/>
      <c r="BL68" s="309"/>
      <c r="BM68" s="316"/>
      <c r="BN68" s="293"/>
      <c r="BO68" s="293"/>
      <c r="BP68" s="293"/>
      <c r="BQ68" s="309"/>
      <c r="BR68" s="1742"/>
      <c r="BS68" s="1795"/>
      <c r="BT68" s="1795"/>
      <c r="BU68" s="1795"/>
      <c r="BV68" s="1795"/>
      <c r="BW68" s="1795"/>
      <c r="BX68" s="1795"/>
      <c r="BY68" s="1796"/>
      <c r="BZ68" s="1796"/>
      <c r="CA68" s="1796"/>
      <c r="CB68" s="1796"/>
      <c r="CC68" s="1796"/>
      <c r="CD68" s="1796"/>
      <c r="CE68" s="1796"/>
      <c r="CF68" s="1796"/>
      <c r="CG68" s="1796"/>
      <c r="CH68" s="1796"/>
      <c r="CI68" s="1796"/>
      <c r="CJ68" s="1796"/>
      <c r="CK68" s="1796"/>
      <c r="CL68" s="1796"/>
      <c r="CM68" s="1796"/>
      <c r="CN68" s="1796"/>
      <c r="CO68" s="1796"/>
      <c r="CP68" s="1796"/>
      <c r="CQ68" s="1796"/>
      <c r="CR68" s="1796"/>
      <c r="CS68" s="1796"/>
      <c r="CT68" s="1796"/>
      <c r="CU68" s="1796"/>
      <c r="CV68" s="1796"/>
      <c r="CW68" s="1796"/>
      <c r="CX68" s="1796"/>
      <c r="CY68" s="1796"/>
      <c r="CZ68" s="1796"/>
    </row>
    <row r="69" s="135" customFormat="true" ht="15" customHeight="true" x14ac:dyDescent="0.2">
      <c r="A69" s="761"/>
      <c r="B69" s="979"/>
      <c r="C69" s="833"/>
      <c r="D69" s="834"/>
      <c r="E69" s="834"/>
      <c r="F69" s="834"/>
      <c r="G69" s="835"/>
      <c r="H69" s="836"/>
      <c r="I69" s="834"/>
      <c r="J69" s="834"/>
      <c r="K69" s="834"/>
      <c r="L69" s="837"/>
      <c r="M69" s="838"/>
      <c r="N69" s="834"/>
      <c r="O69" s="834"/>
      <c r="P69" s="834"/>
      <c r="Q69" s="835"/>
      <c r="R69" s="1685"/>
      <c r="S69" s="298"/>
      <c r="T69" s="298"/>
      <c r="U69" s="298"/>
      <c r="V69" s="298"/>
      <c r="W69" s="298"/>
      <c r="X69" s="298"/>
      <c r="Y69" s="298"/>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AZ69" s="606"/>
      <c r="BA69" s="229"/>
      <c r="BB69" s="154"/>
      <c r="BC69" s="308"/>
      <c r="BD69" s="293"/>
      <c r="BE69" s="293"/>
      <c r="BF69" s="293"/>
      <c r="BG69" s="309"/>
      <c r="BH69" s="316"/>
      <c r="BI69" s="293"/>
      <c r="BJ69" s="293"/>
      <c r="BK69" s="293"/>
      <c r="BL69" s="309"/>
      <c r="BM69" s="316"/>
      <c r="BN69" s="293"/>
      <c r="BO69" s="293"/>
      <c r="BP69" s="293"/>
      <c r="BQ69" s="309"/>
      <c r="BR69" s="1742"/>
      <c r="BS69" s="1795"/>
      <c r="BT69" s="1795"/>
      <c r="BU69" s="1795"/>
      <c r="BV69" s="1795"/>
      <c r="BW69" s="1795"/>
      <c r="BX69" s="1795"/>
      <c r="BY69" s="1796"/>
      <c r="BZ69" s="1796"/>
      <c r="CA69" s="1796"/>
      <c r="CB69" s="1796"/>
      <c r="CC69" s="1796"/>
      <c r="CD69" s="1796"/>
      <c r="CE69" s="1796"/>
      <c r="CF69" s="1796"/>
      <c r="CG69" s="1796"/>
      <c r="CH69" s="1796"/>
      <c r="CI69" s="1796"/>
      <c r="CJ69" s="1796"/>
      <c r="CK69" s="1796"/>
      <c r="CL69" s="1796"/>
      <c r="CM69" s="1796"/>
      <c r="CN69" s="1796"/>
      <c r="CO69" s="1796"/>
      <c r="CP69" s="1796"/>
      <c r="CQ69" s="1796"/>
      <c r="CR69" s="1796"/>
      <c r="CS69" s="1796"/>
      <c r="CT69" s="1796"/>
      <c r="CU69" s="1796"/>
      <c r="CV69" s="1796"/>
      <c r="CW69" s="1796"/>
      <c r="CX69" s="1796"/>
      <c r="CY69" s="1796"/>
      <c r="CZ69" s="1796"/>
    </row>
    <row r="70" s="135" customFormat="true" ht="15" customHeight="true" x14ac:dyDescent="0.2">
      <c r="A70" s="761"/>
      <c r="B70" s="979"/>
      <c r="C70" s="833"/>
      <c r="D70" s="834"/>
      <c r="E70" s="834"/>
      <c r="F70" s="834"/>
      <c r="G70" s="835"/>
      <c r="H70" s="836"/>
      <c r="I70" s="834"/>
      <c r="J70" s="834"/>
      <c r="K70" s="834"/>
      <c r="L70" s="837"/>
      <c r="M70" s="838"/>
      <c r="N70" s="834"/>
      <c r="O70" s="834"/>
      <c r="P70" s="834"/>
      <c r="Q70" s="835"/>
      <c r="R70" s="1685"/>
      <c r="S70" s="298"/>
      <c r="T70" s="298"/>
      <c r="U70" s="298"/>
      <c r="V70" s="298"/>
      <c r="W70" s="298"/>
      <c r="X70" s="298"/>
      <c r="Y70" s="298"/>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AZ70" s="606"/>
      <c r="BA70" s="229"/>
      <c r="BB70" s="154"/>
      <c r="BC70" s="308"/>
      <c r="BD70" s="293"/>
      <c r="BE70" s="293"/>
      <c r="BF70" s="293"/>
      <c r="BG70" s="309"/>
      <c r="BH70" s="316"/>
      <c r="BI70" s="293"/>
      <c r="BJ70" s="293"/>
      <c r="BK70" s="293"/>
      <c r="BL70" s="309"/>
      <c r="BM70" s="316"/>
      <c r="BN70" s="293"/>
      <c r="BO70" s="293"/>
      <c r="BP70" s="293"/>
      <c r="BQ70" s="309"/>
      <c r="BR70" s="1742"/>
      <c r="BS70" s="1795"/>
      <c r="BT70" s="1795"/>
      <c r="BU70" s="1795"/>
      <c r="BV70" s="1795"/>
      <c r="BW70" s="1795"/>
      <c r="BX70" s="1795"/>
      <c r="BY70" s="1796"/>
      <c r="BZ70" s="1796"/>
      <c r="CA70" s="1796"/>
      <c r="CB70" s="1796"/>
      <c r="CC70" s="1796"/>
      <c r="CD70" s="1796"/>
      <c r="CE70" s="1796"/>
      <c r="CF70" s="1796"/>
      <c r="CG70" s="1796"/>
      <c r="CH70" s="1796"/>
      <c r="CI70" s="1796"/>
      <c r="CJ70" s="1796"/>
      <c r="CK70" s="1796"/>
      <c r="CL70" s="1796"/>
      <c r="CM70" s="1796"/>
      <c r="CN70" s="1796"/>
      <c r="CO70" s="1796"/>
      <c r="CP70" s="1796"/>
      <c r="CQ70" s="1796"/>
      <c r="CR70" s="1796"/>
      <c r="CS70" s="1796"/>
      <c r="CT70" s="1796"/>
      <c r="CU70" s="1796"/>
      <c r="CV70" s="1796"/>
      <c r="CW70" s="1796"/>
      <c r="CX70" s="1796"/>
      <c r="CY70" s="1796"/>
      <c r="CZ70" s="1796"/>
    </row>
    <row r="71" s="135" customFormat="true" ht="15" customHeight="true" x14ac:dyDescent="0.2">
      <c r="A71" s="761"/>
      <c r="B71" s="979"/>
      <c r="C71" s="833"/>
      <c r="D71" s="834"/>
      <c r="E71" s="834"/>
      <c r="F71" s="834"/>
      <c r="G71" s="835"/>
      <c r="H71" s="836"/>
      <c r="I71" s="834"/>
      <c r="J71" s="834"/>
      <c r="K71" s="834"/>
      <c r="L71" s="837"/>
      <c r="M71" s="838"/>
      <c r="N71" s="834"/>
      <c r="O71" s="834"/>
      <c r="P71" s="834"/>
      <c r="Q71" s="835"/>
      <c r="R71" s="1685"/>
      <c r="S71" s="298"/>
      <c r="T71" s="298"/>
      <c r="U71" s="298"/>
      <c r="V71" s="298"/>
      <c r="W71" s="298"/>
      <c r="X71" s="298"/>
      <c r="Y71" s="298"/>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AZ71" s="606"/>
      <c r="BA71" s="229"/>
      <c r="BB71" s="154"/>
      <c r="BC71" s="308"/>
      <c r="BD71" s="293"/>
      <c r="BE71" s="293"/>
      <c r="BF71" s="293"/>
      <c r="BG71" s="309"/>
      <c r="BH71" s="316"/>
      <c r="BI71" s="293"/>
      <c r="BJ71" s="293"/>
      <c r="BK71" s="293"/>
      <c r="BL71" s="309"/>
      <c r="BM71" s="316"/>
      <c r="BN71" s="293"/>
      <c r="BO71" s="293"/>
      <c r="BP71" s="293"/>
      <c r="BQ71" s="309"/>
      <c r="BR71" s="1742"/>
      <c r="BS71" s="1795"/>
      <c r="BT71" s="1795"/>
      <c r="BU71" s="1795"/>
      <c r="BV71" s="1795"/>
      <c r="BW71" s="1795"/>
      <c r="BX71" s="1795"/>
      <c r="BY71" s="1796"/>
      <c r="BZ71" s="1796"/>
      <c r="CA71" s="1796"/>
      <c r="CB71" s="1796"/>
      <c r="CC71" s="1796"/>
      <c r="CD71" s="1796"/>
      <c r="CE71" s="1796"/>
      <c r="CF71" s="1796"/>
      <c r="CG71" s="1796"/>
      <c r="CH71" s="1796"/>
      <c r="CI71" s="1796"/>
      <c r="CJ71" s="1796"/>
      <c r="CK71" s="1796"/>
      <c r="CL71" s="1796"/>
      <c r="CM71" s="1796"/>
      <c r="CN71" s="1796"/>
      <c r="CO71" s="1796"/>
      <c r="CP71" s="1796"/>
      <c r="CQ71" s="1796"/>
      <c r="CR71" s="1796"/>
      <c r="CS71" s="1796"/>
      <c r="CT71" s="1796"/>
      <c r="CU71" s="1796"/>
      <c r="CV71" s="1796"/>
      <c r="CW71" s="1796"/>
      <c r="CX71" s="1796"/>
      <c r="CY71" s="1796"/>
      <c r="CZ71" s="1796"/>
    </row>
    <row r="72" s="135" customFormat="true" ht="15" customHeight="true" x14ac:dyDescent="0.2">
      <c r="A72" s="762"/>
      <c r="B72" s="980"/>
      <c r="C72" s="839"/>
      <c r="D72" s="840"/>
      <c r="E72" s="840"/>
      <c r="F72" s="840"/>
      <c r="G72" s="841"/>
      <c r="H72" s="842"/>
      <c r="I72" s="840"/>
      <c r="J72" s="840"/>
      <c r="K72" s="840"/>
      <c r="L72" s="843"/>
      <c r="M72" s="844"/>
      <c r="N72" s="840"/>
      <c r="O72" s="840"/>
      <c r="P72" s="840"/>
      <c r="Q72" s="841"/>
      <c r="R72" s="1685"/>
      <c r="S72" s="298"/>
      <c r="T72" s="298"/>
      <c r="U72" s="298"/>
      <c r="V72" s="298"/>
      <c r="W72" s="298"/>
      <c r="X72" s="298"/>
      <c r="Y72" s="298"/>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AZ72" s="606"/>
      <c r="BA72" s="229"/>
      <c r="BB72" s="154"/>
      <c r="BC72" s="308"/>
      <c r="BD72" s="293"/>
      <c r="BE72" s="293"/>
      <c r="BF72" s="293"/>
      <c r="BG72" s="309"/>
      <c r="BH72" s="316"/>
      <c r="BI72" s="293"/>
      <c r="BJ72" s="293"/>
      <c r="BK72" s="293"/>
      <c r="BL72" s="309"/>
      <c r="BM72" s="316"/>
      <c r="BN72" s="293"/>
      <c r="BO72" s="293"/>
      <c r="BP72" s="293"/>
      <c r="BQ72" s="309"/>
      <c r="BR72" s="1742"/>
      <c r="BS72" s="1795"/>
      <c r="BT72" s="1795"/>
      <c r="BU72" s="1795"/>
      <c r="BV72" s="1795"/>
      <c r="BW72" s="1795"/>
      <c r="BX72" s="1795"/>
      <c r="BY72" s="1796"/>
      <c r="BZ72" s="1796"/>
      <c r="CA72" s="1796"/>
      <c r="CB72" s="1796"/>
      <c r="CC72" s="1796"/>
      <c r="CD72" s="1796"/>
      <c r="CE72" s="1796"/>
      <c r="CF72" s="1796"/>
      <c r="CG72" s="1796"/>
      <c r="CH72" s="1796"/>
      <c r="CI72" s="1796"/>
      <c r="CJ72" s="1796"/>
      <c r="CK72" s="1796"/>
      <c r="CL72" s="1796"/>
      <c r="CM72" s="1796"/>
      <c r="CN72" s="1796"/>
      <c r="CO72" s="1796"/>
      <c r="CP72" s="1796"/>
      <c r="CQ72" s="1796"/>
      <c r="CR72" s="1796"/>
      <c r="CS72" s="1796"/>
      <c r="CT72" s="1796"/>
      <c r="CU72" s="1796"/>
      <c r="CV72" s="1796"/>
      <c r="CW72" s="1796"/>
      <c r="CX72" s="1796"/>
      <c r="CY72" s="1796"/>
      <c r="CZ72" s="1796"/>
    </row>
    <row r="73" s="378" customFormat="true" ht="15" customHeight="true" x14ac:dyDescent="0.2">
      <c r="A73" s="763"/>
      <c r="B73" s="783"/>
      <c r="C73" s="845"/>
      <c r="D73" s="846"/>
      <c r="E73" s="846"/>
      <c r="F73" s="846"/>
      <c r="G73" s="847"/>
      <c r="H73" s="848"/>
      <c r="I73" s="846"/>
      <c r="J73" s="846"/>
      <c r="K73" s="846"/>
      <c r="L73" s="849"/>
      <c r="M73" s="850"/>
      <c r="N73" s="846"/>
      <c r="O73" s="846"/>
      <c r="P73" s="846"/>
      <c r="Q73" s="847"/>
      <c r="R73" s="1685"/>
      <c r="S73" s="583"/>
      <c r="T73" s="583"/>
      <c r="U73" s="583"/>
      <c r="V73" s="583"/>
      <c r="W73" s="583"/>
      <c r="X73" s="583"/>
      <c r="Y73" s="583"/>
      <c r="Z73" s="583"/>
      <c r="AA73" s="583"/>
      <c r="AB73" s="583"/>
      <c r="AC73" s="583"/>
      <c r="AD73" s="583"/>
      <c r="AE73" s="583"/>
      <c r="AF73" s="583"/>
      <c r="AG73" s="583"/>
      <c r="AH73" s="583"/>
      <c r="AI73" s="583"/>
      <c r="AJ73" s="583"/>
      <c r="AK73" s="583"/>
      <c r="AL73" s="583"/>
      <c r="AM73" s="583"/>
      <c r="AN73" s="583"/>
      <c r="AO73" s="583"/>
      <c r="AP73" s="583"/>
      <c r="AQ73" s="583"/>
      <c r="AR73" s="583"/>
      <c r="AS73" s="583"/>
      <c r="AT73" s="583"/>
      <c r="AU73" s="583"/>
      <c r="AV73" s="583"/>
      <c r="AW73" s="583"/>
      <c r="AX73" s="583"/>
      <c r="AY73" s="583"/>
      <c r="AZ73" s="208"/>
      <c r="BA73" s="229"/>
      <c r="BB73" s="154"/>
      <c r="BC73" s="308"/>
      <c r="BD73" s="293"/>
      <c r="BE73" s="293"/>
      <c r="BF73" s="293"/>
      <c r="BG73" s="309"/>
      <c r="BH73" s="316"/>
      <c r="BI73" s="293"/>
      <c r="BJ73" s="293"/>
      <c r="BK73" s="293"/>
      <c r="BL73" s="309"/>
      <c r="BM73" s="316"/>
      <c r="BN73" s="293"/>
      <c r="BO73" s="293"/>
      <c r="BP73" s="293"/>
      <c r="BQ73" s="309"/>
      <c r="BR73" s="1742"/>
      <c r="BS73" s="1795"/>
      <c r="BT73" s="1795"/>
      <c r="BU73" s="1795"/>
      <c r="BV73" s="1795"/>
      <c r="BW73" s="1795"/>
      <c r="BX73" s="1795"/>
      <c r="BY73" s="1796"/>
      <c r="BZ73" s="1796"/>
      <c r="CA73" s="1796"/>
      <c r="CB73" s="1796"/>
      <c r="CC73" s="1796"/>
      <c r="CD73" s="1796"/>
      <c r="CE73" s="1796"/>
      <c r="CF73" s="1796"/>
      <c r="CG73" s="1796"/>
      <c r="CH73" s="1796"/>
      <c r="CI73" s="1796"/>
      <c r="CJ73" s="1796"/>
      <c r="CK73" s="1796"/>
      <c r="CL73" s="1796"/>
      <c r="CM73" s="1796"/>
      <c r="CN73" s="1796"/>
      <c r="CO73" s="1796"/>
      <c r="CP73" s="1796"/>
      <c r="CQ73" s="1796"/>
      <c r="CR73" s="1796"/>
      <c r="CS73" s="1796"/>
      <c r="CT73" s="1796"/>
      <c r="CU73" s="1796"/>
      <c r="CV73" s="1796"/>
      <c r="CW73" s="1796"/>
      <c r="CX73" s="1796"/>
      <c r="CY73" s="1796"/>
      <c r="CZ73" s="1796"/>
    </row>
    <row r="74" s="378" customFormat="true" ht="15" customHeight="true" x14ac:dyDescent="0.2">
      <c r="A74" s="763"/>
      <c r="B74" s="783"/>
      <c r="C74" s="845"/>
      <c r="D74" s="846"/>
      <c r="E74" s="846"/>
      <c r="F74" s="846"/>
      <c r="G74" s="847"/>
      <c r="H74" s="848"/>
      <c r="I74" s="846"/>
      <c r="J74" s="846"/>
      <c r="K74" s="846"/>
      <c r="L74" s="849"/>
      <c r="M74" s="850"/>
      <c r="N74" s="846"/>
      <c r="O74" s="846"/>
      <c r="P74" s="846"/>
      <c r="Q74" s="847"/>
      <c r="R74" s="1685"/>
      <c r="S74" s="583"/>
      <c r="T74" s="583"/>
      <c r="U74" s="583"/>
      <c r="V74" s="583"/>
      <c r="W74" s="583"/>
      <c r="X74" s="583"/>
      <c r="Y74" s="583"/>
      <c r="Z74" s="583"/>
      <c r="AA74" s="583"/>
      <c r="AB74" s="583"/>
      <c r="AC74" s="583"/>
      <c r="AD74" s="583"/>
      <c r="AE74" s="583"/>
      <c r="AF74" s="583"/>
      <c r="AG74" s="583"/>
      <c r="AH74" s="583"/>
      <c r="AI74" s="583"/>
      <c r="AJ74" s="583"/>
      <c r="AK74" s="583"/>
      <c r="AL74" s="583"/>
      <c r="AM74" s="583"/>
      <c r="AN74" s="583"/>
      <c r="AO74" s="583"/>
      <c r="AP74" s="583"/>
      <c r="AQ74" s="583"/>
      <c r="AR74" s="583"/>
      <c r="AS74" s="583"/>
      <c r="AT74" s="583"/>
      <c r="AU74" s="583"/>
      <c r="AV74" s="583"/>
      <c r="AW74" s="583"/>
      <c r="AX74" s="583"/>
      <c r="AY74" s="583"/>
      <c r="AZ74" s="208"/>
      <c r="BA74" s="229"/>
      <c r="BB74" s="154"/>
      <c r="BC74" s="308"/>
      <c r="BD74" s="293"/>
      <c r="BE74" s="293"/>
      <c r="BF74" s="293"/>
      <c r="BG74" s="309"/>
      <c r="BH74" s="316"/>
      <c r="BI74" s="293"/>
      <c r="BJ74" s="293"/>
      <c r="BK74" s="293"/>
      <c r="BL74" s="309"/>
      <c r="BM74" s="316"/>
      <c r="BN74" s="293"/>
      <c r="BO74" s="293"/>
      <c r="BP74" s="293"/>
      <c r="BQ74" s="309"/>
      <c r="BR74" s="1742"/>
      <c r="BS74" s="1795"/>
      <c r="BT74" s="1795"/>
      <c r="BU74" s="1795"/>
      <c r="BV74" s="1795"/>
      <c r="BW74" s="1795"/>
      <c r="BX74" s="1795"/>
      <c r="BY74" s="1796"/>
      <c r="BZ74" s="1796"/>
      <c r="CA74" s="1796"/>
      <c r="CB74" s="1796"/>
      <c r="CC74" s="1796"/>
      <c r="CD74" s="1796"/>
      <c r="CE74" s="1796"/>
      <c r="CF74" s="1796"/>
      <c r="CG74" s="1796"/>
      <c r="CH74" s="1796"/>
      <c r="CI74" s="1796"/>
      <c r="CJ74" s="1796"/>
      <c r="CK74" s="1796"/>
      <c r="CL74" s="1796"/>
      <c r="CM74" s="1796"/>
      <c r="CN74" s="1796"/>
      <c r="CO74" s="1796"/>
      <c r="CP74" s="1796"/>
      <c r="CQ74" s="1796"/>
      <c r="CR74" s="1796"/>
      <c r="CS74" s="1796"/>
      <c r="CT74" s="1796"/>
      <c r="CU74" s="1796"/>
      <c r="CV74" s="1796"/>
      <c r="CW74" s="1796"/>
      <c r="CX74" s="1796"/>
      <c r="CY74" s="1796"/>
      <c r="CZ74" s="1796"/>
    </row>
    <row r="75" s="378" customFormat="true" ht="15" customHeight="true" x14ac:dyDescent="0.2">
      <c r="A75" s="763"/>
      <c r="B75" s="783"/>
      <c r="C75" s="845"/>
      <c r="D75" s="846"/>
      <c r="E75" s="846"/>
      <c r="F75" s="846"/>
      <c r="G75" s="847"/>
      <c r="H75" s="848"/>
      <c r="I75" s="846"/>
      <c r="J75" s="846"/>
      <c r="K75" s="846"/>
      <c r="L75" s="849"/>
      <c r="M75" s="850"/>
      <c r="N75" s="846"/>
      <c r="O75" s="846"/>
      <c r="P75" s="846"/>
      <c r="Q75" s="847"/>
      <c r="R75" s="1685"/>
      <c r="S75" s="583"/>
      <c r="T75" s="583"/>
      <c r="U75" s="583"/>
      <c r="V75" s="583"/>
      <c r="W75" s="583"/>
      <c r="X75" s="583"/>
      <c r="Y75" s="583"/>
      <c r="Z75" s="583"/>
      <c r="AA75" s="583"/>
      <c r="AB75" s="583"/>
      <c r="AC75" s="583"/>
      <c r="AD75" s="583"/>
      <c r="AE75" s="583"/>
      <c r="AF75" s="583"/>
      <c r="AG75" s="583"/>
      <c r="AH75" s="583"/>
      <c r="AI75" s="583"/>
      <c r="AJ75" s="583"/>
      <c r="AK75" s="583"/>
      <c r="AL75" s="583"/>
      <c r="AM75" s="583"/>
      <c r="AN75" s="583"/>
      <c r="AO75" s="583"/>
      <c r="AP75" s="583"/>
      <c r="AQ75" s="583"/>
      <c r="AR75" s="583"/>
      <c r="AS75" s="583"/>
      <c r="AT75" s="583"/>
      <c r="AU75" s="583"/>
      <c r="AV75" s="583"/>
      <c r="AW75" s="583"/>
      <c r="AX75" s="583"/>
      <c r="AY75" s="583"/>
      <c r="AZ75" s="208"/>
      <c r="BA75" s="229"/>
      <c r="BB75" s="154"/>
      <c r="BC75" s="308"/>
      <c r="BD75" s="293"/>
      <c r="BE75" s="293"/>
      <c r="BF75" s="293"/>
      <c r="BG75" s="309"/>
      <c r="BH75" s="316"/>
      <c r="BI75" s="293"/>
      <c r="BJ75" s="293"/>
      <c r="BK75" s="293"/>
      <c r="BL75" s="309"/>
      <c r="BM75" s="316"/>
      <c r="BN75" s="293"/>
      <c r="BO75" s="293"/>
      <c r="BP75" s="293"/>
      <c r="BQ75" s="309"/>
      <c r="BR75" s="1742"/>
      <c r="BS75" s="1795"/>
      <c r="BT75" s="1795"/>
      <c r="BU75" s="1795"/>
      <c r="BV75" s="1795"/>
      <c r="BW75" s="1795"/>
      <c r="BX75" s="1795"/>
      <c r="BY75" s="1796"/>
      <c r="BZ75" s="1796"/>
      <c r="CA75" s="1796"/>
      <c r="CB75" s="1796"/>
      <c r="CC75" s="1796"/>
      <c r="CD75" s="1796"/>
      <c r="CE75" s="1796"/>
      <c r="CF75" s="1796"/>
      <c r="CG75" s="1796"/>
      <c r="CH75" s="1796"/>
      <c r="CI75" s="1796"/>
      <c r="CJ75" s="1796"/>
      <c r="CK75" s="1796"/>
      <c r="CL75" s="1796"/>
      <c r="CM75" s="1796"/>
      <c r="CN75" s="1796"/>
      <c r="CO75" s="1796"/>
      <c r="CP75" s="1796"/>
      <c r="CQ75" s="1796"/>
      <c r="CR75" s="1796"/>
      <c r="CS75" s="1796"/>
      <c r="CT75" s="1796"/>
      <c r="CU75" s="1796"/>
      <c r="CV75" s="1796"/>
      <c r="CW75" s="1796"/>
      <c r="CX75" s="1796"/>
      <c r="CY75" s="1796"/>
      <c r="CZ75" s="1796"/>
    </row>
    <row r="76" s="378" customFormat="true" ht="15" customHeight="true" x14ac:dyDescent="0.2">
      <c r="A76" s="763"/>
      <c r="B76" s="783"/>
      <c r="C76" s="845"/>
      <c r="D76" s="846"/>
      <c r="E76" s="846"/>
      <c r="F76" s="846"/>
      <c r="G76" s="847"/>
      <c r="H76" s="848"/>
      <c r="I76" s="846"/>
      <c r="J76" s="846"/>
      <c r="K76" s="846"/>
      <c r="L76" s="849"/>
      <c r="M76" s="850"/>
      <c r="N76" s="846"/>
      <c r="O76" s="846"/>
      <c r="P76" s="846"/>
      <c r="Q76" s="847"/>
      <c r="R76" s="1685"/>
      <c r="S76" s="583"/>
      <c r="T76" s="583"/>
      <c r="U76" s="583"/>
      <c r="V76" s="583"/>
      <c r="W76" s="583"/>
      <c r="X76" s="583"/>
      <c r="Y76" s="583"/>
      <c r="Z76" s="583"/>
      <c r="AA76" s="583"/>
      <c r="AB76" s="583"/>
      <c r="AC76" s="583"/>
      <c r="AD76" s="583"/>
      <c r="AE76" s="583"/>
      <c r="AF76" s="583"/>
      <c r="AG76" s="583"/>
      <c r="AH76" s="583"/>
      <c r="AI76" s="583"/>
      <c r="AJ76" s="583"/>
      <c r="AK76" s="583"/>
      <c r="AL76" s="583"/>
      <c r="AM76" s="583"/>
      <c r="AN76" s="583"/>
      <c r="AO76" s="583"/>
      <c r="AP76" s="583"/>
      <c r="AQ76" s="583"/>
      <c r="AR76" s="583"/>
      <c r="AS76" s="583"/>
      <c r="AT76" s="583"/>
      <c r="AU76" s="583"/>
      <c r="AV76" s="583"/>
      <c r="AW76" s="583"/>
      <c r="AX76" s="583"/>
      <c r="AY76" s="583"/>
      <c r="AZ76" s="208"/>
      <c r="BA76" s="229"/>
      <c r="BB76" s="154"/>
      <c r="BC76" s="308"/>
      <c r="BD76" s="293"/>
      <c r="BE76" s="293"/>
      <c r="BF76" s="293"/>
      <c r="BG76" s="309"/>
      <c r="BH76" s="316"/>
      <c r="BI76" s="293"/>
      <c r="BJ76" s="293"/>
      <c r="BK76" s="293"/>
      <c r="BL76" s="309"/>
      <c r="BM76" s="316"/>
      <c r="BN76" s="293"/>
      <c r="BO76" s="293"/>
      <c r="BP76" s="293"/>
      <c r="BQ76" s="309"/>
      <c r="BR76" s="1742"/>
      <c r="BS76" s="1795"/>
      <c r="BT76" s="1795"/>
      <c r="BU76" s="1795"/>
      <c r="BV76" s="1795"/>
      <c r="BW76" s="1795"/>
      <c r="BX76" s="1795"/>
      <c r="BY76" s="1796"/>
      <c r="BZ76" s="1796"/>
      <c r="CA76" s="1796"/>
      <c r="CB76" s="1796"/>
      <c r="CC76" s="1796"/>
      <c r="CD76" s="1796"/>
      <c r="CE76" s="1796"/>
      <c r="CF76" s="1796"/>
      <c r="CG76" s="1796"/>
      <c r="CH76" s="1796"/>
      <c r="CI76" s="1796"/>
      <c r="CJ76" s="1796"/>
      <c r="CK76" s="1796"/>
      <c r="CL76" s="1796"/>
      <c r="CM76" s="1796"/>
      <c r="CN76" s="1796"/>
      <c r="CO76" s="1796"/>
      <c r="CP76" s="1796"/>
      <c r="CQ76" s="1796"/>
      <c r="CR76" s="1796"/>
      <c r="CS76" s="1796"/>
      <c r="CT76" s="1796"/>
      <c r="CU76" s="1796"/>
      <c r="CV76" s="1796"/>
      <c r="CW76" s="1796"/>
      <c r="CX76" s="1796"/>
      <c r="CY76" s="1796"/>
      <c r="CZ76" s="1796"/>
    </row>
    <row r="77" s="378" customFormat="true" ht="15" customHeight="true" x14ac:dyDescent="0.2">
      <c r="A77" s="763"/>
      <c r="B77" s="783"/>
      <c r="C77" s="845"/>
      <c r="D77" s="846"/>
      <c r="E77" s="846"/>
      <c r="F77" s="846"/>
      <c r="G77" s="847"/>
      <c r="H77" s="848"/>
      <c r="I77" s="846"/>
      <c r="J77" s="846"/>
      <c r="K77" s="846"/>
      <c r="L77" s="849"/>
      <c r="M77" s="850"/>
      <c r="N77" s="846"/>
      <c r="O77" s="846"/>
      <c r="P77" s="846"/>
      <c r="Q77" s="847"/>
      <c r="R77" s="1685"/>
      <c r="S77" s="583"/>
      <c r="T77" s="583"/>
      <c r="U77" s="583"/>
      <c r="V77" s="583"/>
      <c r="W77" s="583"/>
      <c r="X77" s="583"/>
      <c r="Y77" s="583"/>
      <c r="Z77" s="583"/>
      <c r="AA77" s="583"/>
      <c r="AB77" s="583"/>
      <c r="AC77" s="583"/>
      <c r="AD77" s="583"/>
      <c r="AE77" s="583"/>
      <c r="AF77" s="583"/>
      <c r="AG77" s="583"/>
      <c r="AH77" s="583"/>
      <c r="AI77" s="583"/>
      <c r="AJ77" s="583"/>
      <c r="AK77" s="583"/>
      <c r="AL77" s="583"/>
      <c r="AM77" s="583"/>
      <c r="AN77" s="583"/>
      <c r="AO77" s="583"/>
      <c r="AP77" s="583"/>
      <c r="AQ77" s="583"/>
      <c r="AR77" s="583"/>
      <c r="AS77" s="583"/>
      <c r="AT77" s="583"/>
      <c r="AU77" s="583"/>
      <c r="AV77" s="583"/>
      <c r="AW77" s="583"/>
      <c r="AX77" s="583"/>
      <c r="AY77" s="583"/>
      <c r="AZ77" s="208"/>
      <c r="BA77" s="229"/>
      <c r="BB77" s="154"/>
      <c r="BC77" s="308"/>
      <c r="BD77" s="293"/>
      <c r="BE77" s="293"/>
      <c r="BF77" s="293"/>
      <c r="BG77" s="309"/>
      <c r="BH77" s="316"/>
      <c r="BI77" s="293"/>
      <c r="BJ77" s="293"/>
      <c r="BK77" s="293"/>
      <c r="BL77" s="309"/>
      <c r="BM77" s="316"/>
      <c r="BN77" s="293"/>
      <c r="BO77" s="293"/>
      <c r="BP77" s="293"/>
      <c r="BQ77" s="309"/>
      <c r="BR77" s="1742"/>
      <c r="BS77" s="1795"/>
      <c r="BT77" s="1795"/>
      <c r="BU77" s="1795"/>
      <c r="BV77" s="1795"/>
      <c r="BW77" s="1795"/>
      <c r="BX77" s="1795"/>
      <c r="BY77" s="1796"/>
      <c r="BZ77" s="1796"/>
      <c r="CA77" s="1796"/>
      <c r="CB77" s="1796"/>
      <c r="CC77" s="1796"/>
      <c r="CD77" s="1796"/>
      <c r="CE77" s="1796"/>
      <c r="CF77" s="1796"/>
      <c r="CG77" s="1796"/>
      <c r="CH77" s="1796"/>
      <c r="CI77" s="1796"/>
      <c r="CJ77" s="1796"/>
      <c r="CK77" s="1796"/>
      <c r="CL77" s="1796"/>
      <c r="CM77" s="1796"/>
      <c r="CN77" s="1796"/>
      <c r="CO77" s="1796"/>
      <c r="CP77" s="1796"/>
      <c r="CQ77" s="1796"/>
      <c r="CR77" s="1796"/>
      <c r="CS77" s="1796"/>
      <c r="CT77" s="1796"/>
      <c r="CU77" s="1796"/>
      <c r="CV77" s="1796"/>
      <c r="CW77" s="1796"/>
      <c r="CX77" s="1796"/>
      <c r="CY77" s="1796"/>
      <c r="CZ77" s="1796"/>
    </row>
    <row r="78" s="378" customFormat="true" ht="15" customHeight="true" x14ac:dyDescent="0.2">
      <c r="A78" s="763"/>
      <c r="B78" s="783"/>
      <c r="C78" s="845"/>
      <c r="D78" s="846"/>
      <c r="E78" s="846"/>
      <c r="F78" s="846"/>
      <c r="G78" s="847"/>
      <c r="H78" s="848"/>
      <c r="I78" s="846"/>
      <c r="J78" s="846"/>
      <c r="K78" s="846"/>
      <c r="L78" s="849"/>
      <c r="M78" s="850"/>
      <c r="N78" s="846"/>
      <c r="O78" s="846"/>
      <c r="P78" s="846"/>
      <c r="Q78" s="847"/>
      <c r="R78" s="1686"/>
      <c r="S78" s="583"/>
      <c r="T78" s="583"/>
      <c r="U78" s="583"/>
      <c r="V78" s="583"/>
      <c r="W78" s="583"/>
      <c r="X78" s="583"/>
      <c r="Y78" s="583"/>
      <c r="Z78" s="583"/>
      <c r="AA78" s="583"/>
      <c r="AB78" s="583"/>
      <c r="AC78" s="583"/>
      <c r="AD78" s="583"/>
      <c r="AE78" s="583"/>
      <c r="AF78" s="583"/>
      <c r="AG78" s="583"/>
      <c r="AH78" s="583"/>
      <c r="AI78" s="583"/>
      <c r="AJ78" s="583"/>
      <c r="AK78" s="583"/>
      <c r="AL78" s="583"/>
      <c r="AM78" s="583"/>
      <c r="AN78" s="583"/>
      <c r="AO78" s="583"/>
      <c r="AP78" s="583"/>
      <c r="AQ78" s="583"/>
      <c r="AR78" s="583"/>
      <c r="AS78" s="583"/>
      <c r="AT78" s="583"/>
      <c r="AU78" s="583"/>
      <c r="AV78" s="583"/>
      <c r="AW78" s="583"/>
      <c r="AX78" s="583"/>
      <c r="AY78" s="583"/>
      <c r="AZ78" s="208"/>
      <c r="BA78" s="229"/>
      <c r="BB78" s="154"/>
      <c r="BC78" s="308"/>
      <c r="BD78" s="293"/>
      <c r="BE78" s="293"/>
      <c r="BF78" s="293"/>
      <c r="BG78" s="309"/>
      <c r="BH78" s="316"/>
      <c r="BI78" s="293"/>
      <c r="BJ78" s="293"/>
      <c r="BK78" s="293"/>
      <c r="BL78" s="309"/>
      <c r="BM78" s="316"/>
      <c r="BN78" s="293"/>
      <c r="BO78" s="293"/>
      <c r="BP78" s="293"/>
      <c r="BQ78" s="309"/>
      <c r="BR78" s="1742"/>
      <c r="BS78" s="1795"/>
      <c r="BT78" s="1795"/>
      <c r="BU78" s="1795"/>
      <c r="BV78" s="1795"/>
      <c r="BW78" s="1795"/>
      <c r="BX78" s="1795"/>
      <c r="BY78" s="1796"/>
      <c r="BZ78" s="1796"/>
      <c r="CA78" s="1796"/>
      <c r="CB78" s="1796"/>
      <c r="CC78" s="1796"/>
      <c r="CD78" s="1796"/>
      <c r="CE78" s="1796"/>
      <c r="CF78" s="1796"/>
      <c r="CG78" s="1796"/>
      <c r="CH78" s="1796"/>
      <c r="CI78" s="1796"/>
      <c r="CJ78" s="1796"/>
      <c r="CK78" s="1796"/>
      <c r="CL78" s="1796"/>
      <c r="CM78" s="1796"/>
      <c r="CN78" s="1796"/>
      <c r="CO78" s="1796"/>
      <c r="CP78" s="1796"/>
      <c r="CQ78" s="1796"/>
      <c r="CR78" s="1796"/>
      <c r="CS78" s="1796"/>
      <c r="CT78" s="1796"/>
      <c r="CU78" s="1796"/>
      <c r="CV78" s="1796"/>
      <c r="CW78" s="1796"/>
      <c r="CX78" s="1796"/>
      <c r="CY78" s="1796"/>
      <c r="CZ78" s="1796"/>
    </row>
    <row r="79" s="378" customFormat="true" ht="15" customHeight="true" x14ac:dyDescent="0.2">
      <c r="A79" s="763"/>
      <c r="B79" s="783"/>
      <c r="C79" s="845"/>
      <c r="D79" s="846"/>
      <c r="E79" s="846"/>
      <c r="F79" s="846"/>
      <c r="G79" s="847"/>
      <c r="H79" s="848"/>
      <c r="I79" s="846"/>
      <c r="J79" s="846"/>
      <c r="K79" s="846"/>
      <c r="L79" s="849"/>
      <c r="M79" s="850"/>
      <c r="N79" s="846"/>
      <c r="O79" s="846"/>
      <c r="P79" s="846"/>
      <c r="Q79" s="847"/>
      <c r="R79" s="1687"/>
      <c r="S79" s="583"/>
      <c r="T79" s="583"/>
      <c r="U79" s="583"/>
      <c r="V79" s="583"/>
      <c r="W79" s="583"/>
      <c r="X79" s="583"/>
      <c r="Y79" s="583"/>
      <c r="Z79" s="583"/>
      <c r="AA79" s="583"/>
      <c r="AB79" s="583"/>
      <c r="AC79" s="583"/>
      <c r="AD79" s="583"/>
      <c r="AE79" s="583"/>
      <c r="AF79" s="583"/>
      <c r="AG79" s="583"/>
      <c r="AH79" s="583"/>
      <c r="AI79" s="583"/>
      <c r="AJ79" s="583"/>
      <c r="AK79" s="583"/>
      <c r="AL79" s="583"/>
      <c r="AM79" s="583"/>
      <c r="AN79" s="583"/>
      <c r="AO79" s="583"/>
      <c r="AP79" s="583"/>
      <c r="AQ79" s="583"/>
      <c r="AR79" s="583"/>
      <c r="AS79" s="583"/>
      <c r="AT79" s="583"/>
      <c r="AU79" s="583"/>
      <c r="AV79" s="583"/>
      <c r="AW79" s="583"/>
      <c r="AX79" s="583"/>
      <c r="AY79" s="583"/>
      <c r="AZ79" s="208"/>
      <c r="BA79" s="229"/>
      <c r="BB79" s="154"/>
      <c r="BC79" s="308"/>
      <c r="BD79" s="293"/>
      <c r="BE79" s="293"/>
      <c r="BF79" s="293"/>
      <c r="BG79" s="309"/>
      <c r="BH79" s="316"/>
      <c r="BI79" s="293"/>
      <c r="BJ79" s="293"/>
      <c r="BK79" s="293"/>
      <c r="BL79" s="309"/>
      <c r="BM79" s="316"/>
      <c r="BN79" s="293"/>
      <c r="BO79" s="293"/>
      <c r="BP79" s="293"/>
      <c r="BQ79" s="309"/>
      <c r="BR79" s="1742"/>
      <c r="BS79" s="1795"/>
      <c r="BT79" s="1795"/>
      <c r="BU79" s="1795"/>
      <c r="BV79" s="1795"/>
      <c r="BW79" s="1795"/>
      <c r="BX79" s="1795"/>
      <c r="BY79" s="1796"/>
      <c r="BZ79" s="1796"/>
      <c r="CA79" s="1796"/>
      <c r="CB79" s="1796"/>
      <c r="CC79" s="1796"/>
      <c r="CD79" s="1796"/>
      <c r="CE79" s="1796"/>
      <c r="CF79" s="1796"/>
      <c r="CG79" s="1796"/>
      <c r="CH79" s="1796"/>
      <c r="CI79" s="1796"/>
      <c r="CJ79" s="1796"/>
      <c r="CK79" s="1796"/>
      <c r="CL79" s="1796"/>
      <c r="CM79" s="1796"/>
      <c r="CN79" s="1796"/>
      <c r="CO79" s="1796"/>
      <c r="CP79" s="1796"/>
      <c r="CQ79" s="1796"/>
      <c r="CR79" s="1796"/>
      <c r="CS79" s="1796"/>
      <c r="CT79" s="1796"/>
      <c r="CU79" s="1796"/>
      <c r="CV79" s="1796"/>
      <c r="CW79" s="1796"/>
      <c r="CX79" s="1796"/>
      <c r="CY79" s="1796"/>
      <c r="CZ79" s="1796"/>
    </row>
    <row r="80" s="378" customFormat="true" ht="15" customHeight="true" x14ac:dyDescent="0.2">
      <c r="A80" s="763"/>
      <c r="B80" s="783"/>
      <c r="C80" s="845"/>
      <c r="D80" s="846"/>
      <c r="E80" s="846"/>
      <c r="F80" s="846"/>
      <c r="G80" s="847"/>
      <c r="H80" s="848"/>
      <c r="I80" s="846"/>
      <c r="J80" s="846"/>
      <c r="K80" s="846"/>
      <c r="L80" s="849"/>
      <c r="M80" s="850"/>
      <c r="N80" s="846"/>
      <c r="O80" s="846"/>
      <c r="P80" s="846"/>
      <c r="Q80" s="847"/>
      <c r="R80" s="1687"/>
      <c r="S80" s="583"/>
      <c r="T80" s="583"/>
      <c r="U80" s="583"/>
      <c r="V80" s="583"/>
      <c r="W80" s="583"/>
      <c r="X80" s="583"/>
      <c r="Y80" s="583"/>
      <c r="Z80" s="583"/>
      <c r="AA80" s="583"/>
      <c r="AB80" s="583"/>
      <c r="AC80" s="583"/>
      <c r="AD80" s="583"/>
      <c r="AE80" s="583"/>
      <c r="AF80" s="583"/>
      <c r="AG80" s="583"/>
      <c r="AH80" s="583"/>
      <c r="AI80" s="583"/>
      <c r="AJ80" s="583"/>
      <c r="AK80" s="583"/>
      <c r="AL80" s="583"/>
      <c r="AM80" s="583"/>
      <c r="AN80" s="583"/>
      <c r="AO80" s="583"/>
      <c r="AP80" s="583"/>
      <c r="AQ80" s="583"/>
      <c r="AR80" s="583"/>
      <c r="AS80" s="583"/>
      <c r="AT80" s="583"/>
      <c r="AU80" s="583"/>
      <c r="AV80" s="583"/>
      <c r="AW80" s="583"/>
      <c r="AX80" s="583"/>
      <c r="AY80" s="583"/>
      <c r="AZ80" s="208"/>
      <c r="BA80" s="229"/>
      <c r="BB80" s="154"/>
      <c r="BC80" s="308"/>
      <c r="BD80" s="293"/>
      <c r="BE80" s="293"/>
      <c r="BF80" s="293"/>
      <c r="BG80" s="309"/>
      <c r="BH80" s="316"/>
      <c r="BI80" s="293"/>
      <c r="BJ80" s="293"/>
      <c r="BK80" s="293"/>
      <c r="BL80" s="309"/>
      <c r="BM80" s="316"/>
      <c r="BN80" s="293"/>
      <c r="BO80" s="293"/>
      <c r="BP80" s="293"/>
      <c r="BQ80" s="309"/>
      <c r="BR80" s="1742"/>
      <c r="BS80" s="1795"/>
      <c r="BT80" s="1795"/>
      <c r="BU80" s="1795"/>
      <c r="BV80" s="1795"/>
      <c r="BW80" s="1795"/>
      <c r="BX80" s="1795"/>
      <c r="BY80" s="1796"/>
      <c r="BZ80" s="1796"/>
      <c r="CA80" s="1796"/>
      <c r="CB80" s="1796"/>
      <c r="CC80" s="1796"/>
      <c r="CD80" s="1796"/>
      <c r="CE80" s="1796"/>
      <c r="CF80" s="1796"/>
      <c r="CG80" s="1796"/>
      <c r="CH80" s="1796"/>
      <c r="CI80" s="1796"/>
      <c r="CJ80" s="1796"/>
      <c r="CK80" s="1796"/>
      <c r="CL80" s="1796"/>
      <c r="CM80" s="1796"/>
      <c r="CN80" s="1796"/>
      <c r="CO80" s="1796"/>
      <c r="CP80" s="1796"/>
      <c r="CQ80" s="1796"/>
      <c r="CR80" s="1796"/>
      <c r="CS80" s="1796"/>
      <c r="CT80" s="1796"/>
      <c r="CU80" s="1796"/>
      <c r="CV80" s="1796"/>
      <c r="CW80" s="1796"/>
      <c r="CX80" s="1796"/>
      <c r="CY80" s="1796"/>
      <c r="CZ80" s="1796"/>
    </row>
    <row r="81" s="378" customFormat="true" ht="15" customHeight="true" x14ac:dyDescent="0.2">
      <c r="A81" s="763"/>
      <c r="B81" s="783"/>
      <c r="C81" s="845"/>
      <c r="D81" s="846"/>
      <c r="E81" s="846"/>
      <c r="F81" s="846"/>
      <c r="G81" s="847"/>
      <c r="H81" s="848"/>
      <c r="I81" s="846"/>
      <c r="J81" s="846"/>
      <c r="K81" s="846"/>
      <c r="L81" s="849"/>
      <c r="M81" s="850"/>
      <c r="N81" s="846"/>
      <c r="O81" s="846"/>
      <c r="P81" s="846"/>
      <c r="Q81" s="847"/>
      <c r="R81" s="1687"/>
      <c r="S81" s="583"/>
      <c r="T81" s="583"/>
      <c r="U81" s="583"/>
      <c r="V81" s="583"/>
      <c r="W81" s="583"/>
      <c r="X81" s="583"/>
      <c r="Y81" s="583"/>
      <c r="Z81" s="583"/>
      <c r="AA81" s="583"/>
      <c r="AB81" s="583"/>
      <c r="AC81" s="583"/>
      <c r="AD81" s="583"/>
      <c r="AE81" s="583"/>
      <c r="AF81" s="583"/>
      <c r="AG81" s="583"/>
      <c r="AH81" s="583"/>
      <c r="AI81" s="583"/>
      <c r="AJ81" s="583"/>
      <c r="AK81" s="583"/>
      <c r="AL81" s="583"/>
      <c r="AM81" s="583"/>
      <c r="AN81" s="583"/>
      <c r="AO81" s="583"/>
      <c r="AP81" s="583"/>
      <c r="AQ81" s="583"/>
      <c r="AR81" s="583"/>
      <c r="AS81" s="583"/>
      <c r="AT81" s="583"/>
      <c r="AU81" s="583"/>
      <c r="AV81" s="583"/>
      <c r="AW81" s="583"/>
      <c r="AX81" s="583"/>
      <c r="AY81" s="583"/>
      <c r="AZ81" s="208"/>
      <c r="BA81" s="229"/>
      <c r="BB81" s="154"/>
      <c r="BC81" s="308"/>
      <c r="BD81" s="293"/>
      <c r="BE81" s="293"/>
      <c r="BF81" s="293"/>
      <c r="BG81" s="309"/>
      <c r="BH81" s="316"/>
      <c r="BI81" s="293"/>
      <c r="BJ81" s="293"/>
      <c r="BK81" s="293"/>
      <c r="BL81" s="309"/>
      <c r="BM81" s="316"/>
      <c r="BN81" s="293"/>
      <c r="BO81" s="293"/>
      <c r="BP81" s="293"/>
      <c r="BQ81" s="309"/>
      <c r="BR81" s="1742"/>
      <c r="BS81" s="1795"/>
      <c r="BT81" s="1795"/>
      <c r="BU81" s="1795"/>
      <c r="BV81" s="1795"/>
      <c r="BW81" s="1795"/>
      <c r="BX81" s="1795"/>
      <c r="BY81" s="1796"/>
      <c r="BZ81" s="1796"/>
      <c r="CA81" s="1796"/>
      <c r="CB81" s="1796"/>
      <c r="CC81" s="1796"/>
      <c r="CD81" s="1796"/>
      <c r="CE81" s="1796"/>
      <c r="CF81" s="1796"/>
      <c r="CG81" s="1796"/>
      <c r="CH81" s="1796"/>
      <c r="CI81" s="1796"/>
      <c r="CJ81" s="1796"/>
      <c r="CK81" s="1796"/>
      <c r="CL81" s="1796"/>
      <c r="CM81" s="1796"/>
      <c r="CN81" s="1796"/>
      <c r="CO81" s="1796"/>
      <c r="CP81" s="1796"/>
      <c r="CQ81" s="1796"/>
      <c r="CR81" s="1796"/>
      <c r="CS81" s="1796"/>
      <c r="CT81" s="1796"/>
      <c r="CU81" s="1796"/>
      <c r="CV81" s="1796"/>
      <c r="CW81" s="1796"/>
      <c r="CX81" s="1796"/>
      <c r="CY81" s="1796"/>
      <c r="CZ81" s="1796"/>
    </row>
    <row r="82" s="378" customFormat="true" ht="15" customHeight="true" x14ac:dyDescent="0.2">
      <c r="A82" s="763"/>
      <c r="B82" s="783"/>
      <c r="C82" s="845"/>
      <c r="D82" s="846"/>
      <c r="E82" s="846"/>
      <c r="F82" s="846"/>
      <c r="G82" s="847"/>
      <c r="H82" s="848"/>
      <c r="I82" s="846"/>
      <c r="J82" s="846"/>
      <c r="K82" s="846"/>
      <c r="L82" s="849"/>
      <c r="M82" s="850"/>
      <c r="N82" s="846"/>
      <c r="O82" s="846"/>
      <c r="P82" s="846"/>
      <c r="Q82" s="847"/>
      <c r="R82" s="1687"/>
      <c r="S82" s="583"/>
      <c r="T82" s="583"/>
      <c r="U82" s="583"/>
      <c r="V82" s="583"/>
      <c r="W82" s="583"/>
      <c r="X82" s="583"/>
      <c r="Y82" s="583"/>
      <c r="Z82" s="583"/>
      <c r="AA82" s="583"/>
      <c r="AB82" s="583"/>
      <c r="AC82" s="583"/>
      <c r="AD82" s="583"/>
      <c r="AE82" s="583"/>
      <c r="AF82" s="583"/>
      <c r="AG82" s="583"/>
      <c r="AH82" s="583"/>
      <c r="AI82" s="583"/>
      <c r="AJ82" s="583"/>
      <c r="AK82" s="583"/>
      <c r="AL82" s="583"/>
      <c r="AM82" s="583"/>
      <c r="AN82" s="583"/>
      <c r="AO82" s="583"/>
      <c r="AP82" s="583"/>
      <c r="AQ82" s="583"/>
      <c r="AR82" s="583"/>
      <c r="AS82" s="583"/>
      <c r="AT82" s="583"/>
      <c r="AU82" s="583"/>
      <c r="AV82" s="583"/>
      <c r="AW82" s="583"/>
      <c r="AX82" s="583"/>
      <c r="AY82" s="583"/>
      <c r="AZ82" s="208"/>
      <c r="BA82" s="229"/>
      <c r="BB82" s="154"/>
      <c r="BC82" s="308"/>
      <c r="BD82" s="293"/>
      <c r="BE82" s="293"/>
      <c r="BF82" s="293"/>
      <c r="BG82" s="309"/>
      <c r="BH82" s="316"/>
      <c r="BI82" s="293"/>
      <c r="BJ82" s="293"/>
      <c r="BK82" s="293"/>
      <c r="BL82" s="309"/>
      <c r="BM82" s="316"/>
      <c r="BN82" s="293"/>
      <c r="BO82" s="293"/>
      <c r="BP82" s="293"/>
      <c r="BQ82" s="309"/>
      <c r="BR82" s="1742"/>
      <c r="BS82" s="1795"/>
      <c r="BT82" s="1795"/>
      <c r="BU82" s="1795"/>
      <c r="BV82" s="1795"/>
      <c r="BW82" s="1795"/>
      <c r="BX82" s="1795"/>
      <c r="BY82" s="1796"/>
      <c r="BZ82" s="1796"/>
      <c r="CA82" s="1796"/>
      <c r="CB82" s="1796"/>
      <c r="CC82" s="1796"/>
      <c r="CD82" s="1796"/>
      <c r="CE82" s="1796"/>
      <c r="CF82" s="1796"/>
      <c r="CG82" s="1796"/>
      <c r="CH82" s="1796"/>
      <c r="CI82" s="1796"/>
      <c r="CJ82" s="1796"/>
      <c r="CK82" s="1796"/>
      <c r="CL82" s="1796"/>
      <c r="CM82" s="1796"/>
      <c r="CN82" s="1796"/>
      <c r="CO82" s="1796"/>
      <c r="CP82" s="1796"/>
      <c r="CQ82" s="1796"/>
      <c r="CR82" s="1796"/>
      <c r="CS82" s="1796"/>
      <c r="CT82" s="1796"/>
      <c r="CU82" s="1796"/>
      <c r="CV82" s="1796"/>
      <c r="CW82" s="1796"/>
      <c r="CX82" s="1796"/>
      <c r="CY82" s="1796"/>
      <c r="CZ82" s="1796"/>
    </row>
    <row r="83" s="378" customFormat="true" ht="15" customHeight="true" x14ac:dyDescent="0.2">
      <c r="A83" s="763"/>
      <c r="B83" s="783"/>
      <c r="C83" s="845"/>
      <c r="D83" s="846"/>
      <c r="E83" s="846"/>
      <c r="F83" s="846"/>
      <c r="G83" s="847"/>
      <c r="H83" s="848"/>
      <c r="I83" s="846"/>
      <c r="J83" s="846"/>
      <c r="K83" s="846"/>
      <c r="L83" s="849"/>
      <c r="M83" s="850"/>
      <c r="N83" s="846"/>
      <c r="O83" s="846"/>
      <c r="P83" s="846"/>
      <c r="Q83" s="847"/>
      <c r="R83" s="1687"/>
      <c r="S83" s="583"/>
      <c r="T83" s="583"/>
      <c r="U83" s="583"/>
      <c r="V83" s="583"/>
      <c r="W83" s="583"/>
      <c r="X83" s="583"/>
      <c r="Y83" s="583"/>
      <c r="Z83" s="583"/>
      <c r="AA83" s="583"/>
      <c r="AB83" s="583"/>
      <c r="AC83" s="583"/>
      <c r="AD83" s="583"/>
      <c r="AE83" s="583"/>
      <c r="AF83" s="583"/>
      <c r="AG83" s="583"/>
      <c r="AH83" s="583"/>
      <c r="AI83" s="583"/>
      <c r="AJ83" s="583"/>
      <c r="AK83" s="583"/>
      <c r="AL83" s="583"/>
      <c r="AM83" s="583"/>
      <c r="AN83" s="583"/>
      <c r="AO83" s="583"/>
      <c r="AP83" s="583"/>
      <c r="AQ83" s="583"/>
      <c r="AR83" s="583"/>
      <c r="AS83" s="583"/>
      <c r="AT83" s="583"/>
      <c r="AU83" s="583"/>
      <c r="AV83" s="583"/>
      <c r="AW83" s="583"/>
      <c r="AX83" s="583"/>
      <c r="AY83" s="583"/>
      <c r="AZ83" s="208"/>
      <c r="BA83" s="229"/>
      <c r="BB83" s="154"/>
      <c r="BC83" s="308"/>
      <c r="BD83" s="293"/>
      <c r="BE83" s="293"/>
      <c r="BF83" s="293"/>
      <c r="BG83" s="309"/>
      <c r="BH83" s="316"/>
      <c r="BI83" s="293"/>
      <c r="BJ83" s="293"/>
      <c r="BK83" s="293"/>
      <c r="BL83" s="309"/>
      <c r="BM83" s="316"/>
      <c r="BN83" s="293"/>
      <c r="BO83" s="293"/>
      <c r="BP83" s="293"/>
      <c r="BQ83" s="309"/>
      <c r="BR83" s="1742"/>
      <c r="BS83" s="1795"/>
      <c r="BT83" s="1795"/>
      <c r="BU83" s="1795"/>
      <c r="BV83" s="1795"/>
      <c r="BW83" s="1795"/>
      <c r="BX83" s="1795"/>
      <c r="BY83" s="1796"/>
      <c r="BZ83" s="1796"/>
      <c r="CA83" s="1796"/>
      <c r="CB83" s="1796"/>
      <c r="CC83" s="1796"/>
      <c r="CD83" s="1796"/>
      <c r="CE83" s="1796"/>
      <c r="CF83" s="1796"/>
      <c r="CG83" s="1796"/>
      <c r="CH83" s="1796"/>
      <c r="CI83" s="1796"/>
      <c r="CJ83" s="1796"/>
      <c r="CK83" s="1796"/>
      <c r="CL83" s="1796"/>
      <c r="CM83" s="1796"/>
      <c r="CN83" s="1796"/>
      <c r="CO83" s="1796"/>
      <c r="CP83" s="1796"/>
      <c r="CQ83" s="1796"/>
      <c r="CR83" s="1796"/>
      <c r="CS83" s="1796"/>
      <c r="CT83" s="1796"/>
      <c r="CU83" s="1796"/>
      <c r="CV83" s="1796"/>
      <c r="CW83" s="1796"/>
      <c r="CX83" s="1796"/>
      <c r="CY83" s="1796"/>
      <c r="CZ83" s="1796"/>
    </row>
    <row r="84" s="378" customFormat="true" ht="15" customHeight="true" x14ac:dyDescent="0.2">
      <c r="A84" s="763"/>
      <c r="B84" s="783"/>
      <c r="C84" s="845"/>
      <c r="D84" s="846"/>
      <c r="E84" s="846"/>
      <c r="F84" s="846"/>
      <c r="G84" s="847"/>
      <c r="H84" s="848"/>
      <c r="I84" s="846"/>
      <c r="J84" s="846"/>
      <c r="K84" s="846"/>
      <c r="L84" s="849"/>
      <c r="M84" s="850"/>
      <c r="N84" s="846"/>
      <c r="O84" s="846"/>
      <c r="P84" s="846"/>
      <c r="Q84" s="847"/>
      <c r="R84" s="1687"/>
      <c r="S84" s="583"/>
      <c r="T84" s="583"/>
      <c r="U84" s="583"/>
      <c r="V84" s="583"/>
      <c r="W84" s="583"/>
      <c r="X84" s="583"/>
      <c r="Y84" s="583"/>
      <c r="Z84" s="583"/>
      <c r="AA84" s="583"/>
      <c r="AB84" s="583"/>
      <c r="AC84" s="583"/>
      <c r="AD84" s="583"/>
      <c r="AE84" s="583"/>
      <c r="AF84" s="583"/>
      <c r="AG84" s="583"/>
      <c r="AH84" s="583"/>
      <c r="AI84" s="583"/>
      <c r="AJ84" s="583"/>
      <c r="AK84" s="583"/>
      <c r="AL84" s="583"/>
      <c r="AM84" s="583"/>
      <c r="AN84" s="583"/>
      <c r="AO84" s="583"/>
      <c r="AP84" s="583"/>
      <c r="AQ84" s="583"/>
      <c r="AR84" s="583"/>
      <c r="AS84" s="583"/>
      <c r="AT84" s="583"/>
      <c r="AU84" s="583"/>
      <c r="AV84" s="583"/>
      <c r="AW84" s="583"/>
      <c r="AX84" s="583"/>
      <c r="AY84" s="583"/>
      <c r="AZ84" s="208"/>
      <c r="BA84" s="229"/>
      <c r="BB84" s="154"/>
      <c r="BC84" s="308"/>
      <c r="BD84" s="293"/>
      <c r="BE84" s="293"/>
      <c r="BF84" s="293"/>
      <c r="BG84" s="309"/>
      <c r="BH84" s="316"/>
      <c r="BI84" s="293"/>
      <c r="BJ84" s="293"/>
      <c r="BK84" s="293"/>
      <c r="BL84" s="309"/>
      <c r="BM84" s="316"/>
      <c r="BN84" s="293"/>
      <c r="BO84" s="293"/>
      <c r="BP84" s="293"/>
      <c r="BQ84" s="309"/>
      <c r="BR84" s="1742"/>
      <c r="BS84" s="1795"/>
      <c r="BT84" s="1795"/>
      <c r="BU84" s="1795"/>
      <c r="BV84" s="1795"/>
      <c r="BW84" s="1795"/>
      <c r="BX84" s="1795"/>
      <c r="BY84" s="1796"/>
      <c r="BZ84" s="1796"/>
      <c r="CA84" s="1796"/>
      <c r="CB84" s="1796"/>
      <c r="CC84" s="1796"/>
      <c r="CD84" s="1796"/>
      <c r="CE84" s="1796"/>
      <c r="CF84" s="1796"/>
      <c r="CG84" s="1796"/>
      <c r="CH84" s="1796"/>
      <c r="CI84" s="1796"/>
      <c r="CJ84" s="1796"/>
      <c r="CK84" s="1796"/>
      <c r="CL84" s="1796"/>
      <c r="CM84" s="1796"/>
      <c r="CN84" s="1796"/>
      <c r="CO84" s="1796"/>
      <c r="CP84" s="1796"/>
      <c r="CQ84" s="1796"/>
      <c r="CR84" s="1796"/>
      <c r="CS84" s="1796"/>
      <c r="CT84" s="1796"/>
      <c r="CU84" s="1796"/>
      <c r="CV84" s="1796"/>
      <c r="CW84" s="1796"/>
      <c r="CX84" s="1796"/>
      <c r="CY84" s="1796"/>
      <c r="CZ84" s="1796"/>
    </row>
    <row r="85" s="378" customFormat="true" ht="15" customHeight="true" x14ac:dyDescent="0.2">
      <c r="A85" s="763"/>
      <c r="B85" s="783"/>
      <c r="C85" s="845"/>
      <c r="D85" s="846"/>
      <c r="E85" s="846"/>
      <c r="F85" s="846"/>
      <c r="G85" s="847"/>
      <c r="H85" s="848"/>
      <c r="I85" s="846"/>
      <c r="J85" s="846"/>
      <c r="K85" s="846"/>
      <c r="L85" s="849"/>
      <c r="M85" s="850"/>
      <c r="N85" s="846"/>
      <c r="O85" s="846"/>
      <c r="P85" s="846"/>
      <c r="Q85" s="847"/>
      <c r="R85" s="1687"/>
      <c r="S85" s="583"/>
      <c r="T85" s="583"/>
      <c r="U85" s="583"/>
      <c r="V85" s="583"/>
      <c r="W85" s="583"/>
      <c r="X85" s="583"/>
      <c r="Y85" s="583"/>
      <c r="Z85" s="583"/>
      <c r="AA85" s="583"/>
      <c r="AB85" s="583"/>
      <c r="AC85" s="583"/>
      <c r="AD85" s="583"/>
      <c r="AE85" s="583"/>
      <c r="AF85" s="583"/>
      <c r="AG85" s="583"/>
      <c r="AH85" s="583"/>
      <c r="AI85" s="583"/>
      <c r="AJ85" s="583"/>
      <c r="AK85" s="583"/>
      <c r="AL85" s="583"/>
      <c r="AM85" s="583"/>
      <c r="AN85" s="583"/>
      <c r="AO85" s="583"/>
      <c r="AP85" s="583"/>
      <c r="AQ85" s="583"/>
      <c r="AR85" s="583"/>
      <c r="AS85" s="583"/>
      <c r="AT85" s="583"/>
      <c r="AU85" s="583"/>
      <c r="AV85" s="583"/>
      <c r="AW85" s="583"/>
      <c r="AX85" s="583"/>
      <c r="AY85" s="583"/>
      <c r="AZ85" s="208"/>
      <c r="BA85" s="229"/>
      <c r="BB85" s="154"/>
      <c r="BC85" s="308"/>
      <c r="BD85" s="293"/>
      <c r="BE85" s="293"/>
      <c r="BF85" s="293"/>
      <c r="BG85" s="309"/>
      <c r="BH85" s="316"/>
      <c r="BI85" s="293"/>
      <c r="BJ85" s="293"/>
      <c r="BK85" s="293"/>
      <c r="BL85" s="309"/>
      <c r="BM85" s="316"/>
      <c r="BN85" s="293"/>
      <c r="BO85" s="293"/>
      <c r="BP85" s="293"/>
      <c r="BQ85" s="309"/>
      <c r="BR85" s="1742"/>
      <c r="BS85" s="1795"/>
      <c r="BT85" s="1795"/>
      <c r="BU85" s="1795"/>
      <c r="BV85" s="1795"/>
      <c r="BW85" s="1795"/>
      <c r="BX85" s="1795"/>
      <c r="BY85" s="1796"/>
      <c r="BZ85" s="1796"/>
      <c r="CA85" s="1796"/>
      <c r="CB85" s="1796"/>
      <c r="CC85" s="1796"/>
      <c r="CD85" s="1796"/>
      <c r="CE85" s="1796"/>
      <c r="CF85" s="1796"/>
      <c r="CG85" s="1796"/>
      <c r="CH85" s="1796"/>
      <c r="CI85" s="1796"/>
      <c r="CJ85" s="1796"/>
      <c r="CK85" s="1796"/>
      <c r="CL85" s="1796"/>
      <c r="CM85" s="1796"/>
      <c r="CN85" s="1796"/>
      <c r="CO85" s="1796"/>
      <c r="CP85" s="1796"/>
      <c r="CQ85" s="1796"/>
      <c r="CR85" s="1796"/>
      <c r="CS85" s="1796"/>
      <c r="CT85" s="1796"/>
      <c r="CU85" s="1796"/>
      <c r="CV85" s="1796"/>
      <c r="CW85" s="1796"/>
      <c r="CX85" s="1796"/>
      <c r="CY85" s="1796"/>
      <c r="CZ85" s="1796"/>
    </row>
    <row r="86" s="378" customFormat="true" ht="15" customHeight="true" x14ac:dyDescent="0.2">
      <c r="A86" s="763"/>
      <c r="B86" s="783"/>
      <c r="C86" s="845"/>
      <c r="D86" s="846"/>
      <c r="E86" s="846"/>
      <c r="F86" s="846"/>
      <c r="G86" s="847"/>
      <c r="H86" s="848"/>
      <c r="I86" s="846"/>
      <c r="J86" s="846"/>
      <c r="K86" s="846"/>
      <c r="L86" s="849"/>
      <c r="M86" s="850"/>
      <c r="N86" s="846"/>
      <c r="O86" s="846"/>
      <c r="P86" s="846"/>
      <c r="Q86" s="847"/>
      <c r="R86" s="1687"/>
      <c r="S86" s="583"/>
      <c r="T86" s="583"/>
      <c r="U86" s="583"/>
      <c r="V86" s="583"/>
      <c r="W86" s="583"/>
      <c r="X86" s="583"/>
      <c r="Y86" s="583"/>
      <c r="Z86" s="583"/>
      <c r="AA86" s="583"/>
      <c r="AB86" s="583"/>
      <c r="AC86" s="583"/>
      <c r="AD86" s="583"/>
      <c r="AE86" s="583"/>
      <c r="AF86" s="583"/>
      <c r="AG86" s="583"/>
      <c r="AH86" s="583"/>
      <c r="AI86" s="583"/>
      <c r="AJ86" s="583"/>
      <c r="AK86" s="583"/>
      <c r="AL86" s="583"/>
      <c r="AM86" s="583"/>
      <c r="AN86" s="583"/>
      <c r="AO86" s="583"/>
      <c r="AP86" s="583"/>
      <c r="AQ86" s="583"/>
      <c r="AR86" s="583"/>
      <c r="AS86" s="583"/>
      <c r="AT86" s="583"/>
      <c r="AU86" s="583"/>
      <c r="AV86" s="583"/>
      <c r="AW86" s="583"/>
      <c r="AX86" s="583"/>
      <c r="AY86" s="583"/>
      <c r="AZ86" s="208"/>
      <c r="BA86" s="229"/>
      <c r="BB86" s="154"/>
      <c r="BC86" s="308"/>
      <c r="BD86" s="293"/>
      <c r="BE86" s="293"/>
      <c r="BF86" s="293"/>
      <c r="BG86" s="309"/>
      <c r="BH86" s="316"/>
      <c r="BI86" s="293"/>
      <c r="BJ86" s="293"/>
      <c r="BK86" s="293"/>
      <c r="BL86" s="309"/>
      <c r="BM86" s="316"/>
      <c r="BN86" s="293"/>
      <c r="BO86" s="293"/>
      <c r="BP86" s="293"/>
      <c r="BQ86" s="309"/>
      <c r="BR86" s="1742"/>
      <c r="BS86" s="1795"/>
      <c r="BT86" s="1795"/>
      <c r="BU86" s="1795"/>
      <c r="BV86" s="1795"/>
      <c r="BW86" s="1795"/>
      <c r="BX86" s="1795"/>
      <c r="BY86" s="1796"/>
      <c r="BZ86" s="1796"/>
      <c r="CA86" s="1796"/>
      <c r="CB86" s="1796"/>
      <c r="CC86" s="1796"/>
      <c r="CD86" s="1796"/>
      <c r="CE86" s="1796"/>
      <c r="CF86" s="1796"/>
      <c r="CG86" s="1796"/>
      <c r="CH86" s="1796"/>
      <c r="CI86" s="1796"/>
      <c r="CJ86" s="1796"/>
      <c r="CK86" s="1796"/>
      <c r="CL86" s="1796"/>
      <c r="CM86" s="1796"/>
      <c r="CN86" s="1796"/>
      <c r="CO86" s="1796"/>
      <c r="CP86" s="1796"/>
      <c r="CQ86" s="1796"/>
      <c r="CR86" s="1796"/>
      <c r="CS86" s="1796"/>
      <c r="CT86" s="1796"/>
      <c r="CU86" s="1796"/>
      <c r="CV86" s="1796"/>
      <c r="CW86" s="1796"/>
      <c r="CX86" s="1796"/>
      <c r="CY86" s="1796"/>
      <c r="CZ86" s="1796"/>
    </row>
    <row r="87" s="378" customFormat="true" ht="15" customHeight="true" x14ac:dyDescent="0.2">
      <c r="A87" s="763"/>
      <c r="B87" s="783"/>
      <c r="C87" s="845"/>
      <c r="D87" s="846"/>
      <c r="E87" s="846"/>
      <c r="F87" s="846"/>
      <c r="G87" s="847"/>
      <c r="H87" s="848"/>
      <c r="I87" s="846"/>
      <c r="J87" s="846"/>
      <c r="K87" s="846"/>
      <c r="L87" s="849"/>
      <c r="M87" s="850"/>
      <c r="N87" s="846"/>
      <c r="O87" s="846"/>
      <c r="P87" s="846"/>
      <c r="Q87" s="847"/>
      <c r="R87" s="1687"/>
      <c r="S87" s="583"/>
      <c r="T87" s="583"/>
      <c r="U87" s="583"/>
      <c r="V87" s="583"/>
      <c r="W87" s="583"/>
      <c r="X87" s="583"/>
      <c r="Y87" s="583"/>
      <c r="Z87" s="583"/>
      <c r="AA87" s="583"/>
      <c r="AB87" s="583"/>
      <c r="AC87" s="583"/>
      <c r="AD87" s="583"/>
      <c r="AE87" s="583"/>
      <c r="AF87" s="583"/>
      <c r="AG87" s="583"/>
      <c r="AH87" s="583"/>
      <c r="AI87" s="583"/>
      <c r="AJ87" s="583"/>
      <c r="AK87" s="583"/>
      <c r="AL87" s="583"/>
      <c r="AM87" s="583"/>
      <c r="AN87" s="583"/>
      <c r="AO87" s="583"/>
      <c r="AP87" s="583"/>
      <c r="AQ87" s="583"/>
      <c r="AR87" s="583"/>
      <c r="AS87" s="583"/>
      <c r="AT87" s="583"/>
      <c r="AU87" s="583"/>
      <c r="AV87" s="583"/>
      <c r="AW87" s="583"/>
      <c r="AX87" s="583"/>
      <c r="AY87" s="583"/>
      <c r="AZ87" s="208"/>
      <c r="BA87" s="229"/>
      <c r="BB87" s="154"/>
      <c r="BC87" s="308"/>
      <c r="BD87" s="293"/>
      <c r="BE87" s="293"/>
      <c r="BF87" s="293"/>
      <c r="BG87" s="309"/>
      <c r="BH87" s="316"/>
      <c r="BI87" s="293"/>
      <c r="BJ87" s="293"/>
      <c r="BK87" s="293"/>
      <c r="BL87" s="309"/>
      <c r="BM87" s="316"/>
      <c r="BN87" s="293"/>
      <c r="BO87" s="293"/>
      <c r="BP87" s="293"/>
      <c r="BQ87" s="309"/>
      <c r="BR87" s="1742"/>
      <c r="BS87" s="1795"/>
      <c r="BT87" s="1795"/>
      <c r="BU87" s="1795"/>
      <c r="BV87" s="1795"/>
      <c r="BW87" s="1795"/>
      <c r="BX87" s="1795"/>
      <c r="BY87" s="1796"/>
      <c r="BZ87" s="1796"/>
      <c r="CA87" s="1796"/>
      <c r="CB87" s="1796"/>
      <c r="CC87" s="1796"/>
      <c r="CD87" s="1796"/>
      <c r="CE87" s="1796"/>
      <c r="CF87" s="1796"/>
      <c r="CG87" s="1796"/>
      <c r="CH87" s="1796"/>
      <c r="CI87" s="1796"/>
      <c r="CJ87" s="1796"/>
      <c r="CK87" s="1796"/>
      <c r="CL87" s="1796"/>
      <c r="CM87" s="1796"/>
      <c r="CN87" s="1796"/>
      <c r="CO87" s="1796"/>
      <c r="CP87" s="1796"/>
      <c r="CQ87" s="1796"/>
      <c r="CR87" s="1796"/>
      <c r="CS87" s="1796"/>
      <c r="CT87" s="1796"/>
      <c r="CU87" s="1796"/>
      <c r="CV87" s="1796"/>
      <c r="CW87" s="1796"/>
      <c r="CX87" s="1796"/>
      <c r="CY87" s="1796"/>
      <c r="CZ87" s="1796"/>
    </row>
    <row r="88" s="378" customFormat="true" ht="15" customHeight="true" x14ac:dyDescent="0.2">
      <c r="A88" s="763"/>
      <c r="B88" s="783"/>
      <c r="C88" s="845"/>
      <c r="D88" s="846"/>
      <c r="E88" s="846"/>
      <c r="F88" s="846"/>
      <c r="G88" s="847"/>
      <c r="H88" s="848"/>
      <c r="I88" s="846"/>
      <c r="J88" s="846"/>
      <c r="K88" s="846"/>
      <c r="L88" s="849"/>
      <c r="M88" s="850"/>
      <c r="N88" s="846"/>
      <c r="O88" s="846"/>
      <c r="P88" s="846"/>
      <c r="Q88" s="847"/>
      <c r="R88" s="1687"/>
      <c r="S88" s="583"/>
      <c r="T88" s="583"/>
      <c r="U88" s="583"/>
      <c r="V88" s="583"/>
      <c r="W88" s="583"/>
      <c r="X88" s="583"/>
      <c r="Y88" s="583"/>
      <c r="Z88" s="583"/>
      <c r="AA88" s="583"/>
      <c r="AB88" s="583"/>
      <c r="AC88" s="583"/>
      <c r="AD88" s="583"/>
      <c r="AE88" s="583"/>
      <c r="AF88" s="583"/>
      <c r="AG88" s="583"/>
      <c r="AH88" s="583"/>
      <c r="AI88" s="583"/>
      <c r="AJ88" s="583"/>
      <c r="AK88" s="583"/>
      <c r="AL88" s="583"/>
      <c r="AM88" s="583"/>
      <c r="AN88" s="583"/>
      <c r="AO88" s="583"/>
      <c r="AP88" s="583"/>
      <c r="AQ88" s="583"/>
      <c r="AR88" s="583"/>
      <c r="AS88" s="583"/>
      <c r="AT88" s="583"/>
      <c r="AU88" s="583"/>
      <c r="AV88" s="583"/>
      <c r="AW88" s="583"/>
      <c r="AX88" s="583"/>
      <c r="AY88" s="583"/>
      <c r="AZ88" s="208"/>
      <c r="BA88" s="229"/>
      <c r="BB88" s="154"/>
      <c r="BC88" s="308"/>
      <c r="BD88" s="293"/>
      <c r="BE88" s="293"/>
      <c r="BF88" s="293"/>
      <c r="BG88" s="309"/>
      <c r="BH88" s="316"/>
      <c r="BI88" s="293"/>
      <c r="BJ88" s="293"/>
      <c r="BK88" s="293"/>
      <c r="BL88" s="309"/>
      <c r="BM88" s="316"/>
      <c r="BN88" s="293"/>
      <c r="BO88" s="293"/>
      <c r="BP88" s="293"/>
      <c r="BQ88" s="309"/>
      <c r="BR88" s="1742"/>
      <c r="BS88" s="1795"/>
      <c r="BT88" s="1795"/>
      <c r="BU88" s="1795"/>
      <c r="BV88" s="1795"/>
      <c r="BW88" s="1795"/>
      <c r="BX88" s="1795"/>
      <c r="BY88" s="1796"/>
      <c r="BZ88" s="1796"/>
      <c r="CA88" s="1796"/>
      <c r="CB88" s="1796"/>
      <c r="CC88" s="1796"/>
      <c r="CD88" s="1796"/>
      <c r="CE88" s="1796"/>
      <c r="CF88" s="1796"/>
      <c r="CG88" s="1796"/>
      <c r="CH88" s="1796"/>
      <c r="CI88" s="1796"/>
      <c r="CJ88" s="1796"/>
      <c r="CK88" s="1796"/>
      <c r="CL88" s="1796"/>
      <c r="CM88" s="1796"/>
      <c r="CN88" s="1796"/>
      <c r="CO88" s="1796"/>
      <c r="CP88" s="1796"/>
      <c r="CQ88" s="1796"/>
      <c r="CR88" s="1796"/>
      <c r="CS88" s="1796"/>
      <c r="CT88" s="1796"/>
      <c r="CU88" s="1796"/>
      <c r="CV88" s="1796"/>
      <c r="CW88" s="1796"/>
      <c r="CX88" s="1796"/>
      <c r="CY88" s="1796"/>
      <c r="CZ88" s="1796"/>
    </row>
    <row r="89" s="378" customFormat="true" ht="15" customHeight="true" x14ac:dyDescent="0.2">
      <c r="A89" s="763"/>
      <c r="B89" s="783"/>
      <c r="C89" s="845"/>
      <c r="D89" s="846"/>
      <c r="E89" s="846"/>
      <c r="F89" s="846"/>
      <c r="G89" s="847"/>
      <c r="H89" s="848"/>
      <c r="I89" s="846"/>
      <c r="J89" s="846"/>
      <c r="K89" s="846"/>
      <c r="L89" s="849"/>
      <c r="M89" s="850"/>
      <c r="N89" s="846"/>
      <c r="O89" s="846"/>
      <c r="P89" s="846"/>
      <c r="Q89" s="847"/>
      <c r="R89" s="1687"/>
      <c r="S89" s="583"/>
      <c r="T89" s="583"/>
      <c r="U89" s="583"/>
      <c r="V89" s="583"/>
      <c r="W89" s="583"/>
      <c r="X89" s="583"/>
      <c r="Y89" s="583"/>
      <c r="Z89" s="583"/>
      <c r="AA89" s="583"/>
      <c r="AB89" s="583"/>
      <c r="AC89" s="583"/>
      <c r="AD89" s="583"/>
      <c r="AE89" s="583"/>
      <c r="AF89" s="583"/>
      <c r="AG89" s="583"/>
      <c r="AH89" s="583"/>
      <c r="AI89" s="583"/>
      <c r="AJ89" s="583"/>
      <c r="AK89" s="583"/>
      <c r="AL89" s="583"/>
      <c r="AM89" s="583"/>
      <c r="AN89" s="583"/>
      <c r="AO89" s="583"/>
      <c r="AP89" s="583"/>
      <c r="AQ89" s="583"/>
      <c r="AR89" s="583"/>
      <c r="AS89" s="583"/>
      <c r="AT89" s="583"/>
      <c r="AU89" s="583"/>
      <c r="AV89" s="583"/>
      <c r="AW89" s="583"/>
      <c r="AX89" s="583"/>
      <c r="AY89" s="583"/>
      <c r="AZ89" s="208"/>
      <c r="BA89" s="229"/>
      <c r="BB89" s="154"/>
      <c r="BC89" s="308"/>
      <c r="BD89" s="293"/>
      <c r="BE89" s="293"/>
      <c r="BF89" s="293"/>
      <c r="BG89" s="309"/>
      <c r="BH89" s="316"/>
      <c r="BI89" s="293"/>
      <c r="BJ89" s="293"/>
      <c r="BK89" s="293"/>
      <c r="BL89" s="309"/>
      <c r="BM89" s="316"/>
      <c r="BN89" s="293"/>
      <c r="BO89" s="293"/>
      <c r="BP89" s="293"/>
      <c r="BQ89" s="309"/>
      <c r="BR89" s="1742"/>
      <c r="BS89" s="1795"/>
      <c r="BT89" s="1795"/>
      <c r="BU89" s="1795"/>
      <c r="BV89" s="1795"/>
      <c r="BW89" s="1795"/>
      <c r="BX89" s="1795"/>
      <c r="BY89" s="1796"/>
      <c r="BZ89" s="1796"/>
      <c r="CA89" s="1796"/>
      <c r="CB89" s="1796"/>
      <c r="CC89" s="1796"/>
      <c r="CD89" s="1796"/>
      <c r="CE89" s="1796"/>
      <c r="CF89" s="1796"/>
      <c r="CG89" s="1796"/>
      <c r="CH89" s="1796"/>
      <c r="CI89" s="1796"/>
      <c r="CJ89" s="1796"/>
      <c r="CK89" s="1796"/>
      <c r="CL89" s="1796"/>
      <c r="CM89" s="1796"/>
      <c r="CN89" s="1796"/>
      <c r="CO89" s="1796"/>
      <c r="CP89" s="1796"/>
      <c r="CQ89" s="1796"/>
      <c r="CR89" s="1796"/>
      <c r="CS89" s="1796"/>
      <c r="CT89" s="1796"/>
      <c r="CU89" s="1796"/>
      <c r="CV89" s="1796"/>
      <c r="CW89" s="1796"/>
      <c r="CX89" s="1796"/>
      <c r="CY89" s="1796"/>
      <c r="CZ89" s="1796"/>
    </row>
    <row r="90" s="378" customFormat="true" ht="15" customHeight="true" x14ac:dyDescent="0.2">
      <c r="A90" s="764"/>
      <c r="B90" s="784"/>
      <c r="C90" s="853"/>
      <c r="D90" s="854"/>
      <c r="E90" s="854"/>
      <c r="F90" s="854"/>
      <c r="G90" s="855"/>
      <c r="H90" s="856"/>
      <c r="I90" s="854"/>
      <c r="J90" s="854"/>
      <c r="K90" s="854"/>
      <c r="L90" s="857"/>
      <c r="M90" s="858"/>
      <c r="N90" s="854"/>
      <c r="O90" s="854"/>
      <c r="P90" s="854"/>
      <c r="Q90" s="855"/>
      <c r="R90" s="1688"/>
      <c r="S90" s="583"/>
      <c r="T90" s="583"/>
      <c r="U90" s="583"/>
      <c r="V90" s="583"/>
      <c r="W90" s="583"/>
      <c r="X90" s="583"/>
      <c r="Y90" s="583"/>
      <c r="Z90" s="583"/>
      <c r="AA90" s="583"/>
      <c r="AB90" s="583"/>
      <c r="AC90" s="583"/>
      <c r="AD90" s="583"/>
      <c r="AE90" s="583"/>
      <c r="AF90" s="583"/>
      <c r="AG90" s="583"/>
      <c r="AH90" s="583"/>
      <c r="AI90" s="583"/>
      <c r="AJ90" s="583"/>
      <c r="AK90" s="583"/>
      <c r="AL90" s="583"/>
      <c r="AM90" s="583"/>
      <c r="AN90" s="583"/>
      <c r="AO90" s="583"/>
      <c r="AP90" s="583"/>
      <c r="AQ90" s="583"/>
      <c r="AR90" s="583"/>
      <c r="AS90" s="583"/>
      <c r="AT90" s="583"/>
      <c r="AU90" s="583"/>
      <c r="AV90" s="583"/>
      <c r="AW90" s="583"/>
      <c r="AX90" s="583"/>
      <c r="AY90" s="583"/>
      <c r="AZ90" s="208"/>
      <c r="BA90" s="229"/>
      <c r="BB90" s="154"/>
      <c r="BC90" s="308"/>
      <c r="BD90" s="293"/>
      <c r="BE90" s="293"/>
      <c r="BF90" s="293"/>
      <c r="BG90" s="309"/>
      <c r="BH90" s="316"/>
      <c r="BI90" s="293"/>
      <c r="BJ90" s="293"/>
      <c r="BK90" s="293"/>
      <c r="BL90" s="309"/>
      <c r="BM90" s="316"/>
      <c r="BN90" s="293"/>
      <c r="BO90" s="293"/>
      <c r="BP90" s="293"/>
      <c r="BQ90" s="309"/>
      <c r="BR90" s="1742"/>
      <c r="BS90" s="1795"/>
      <c r="BT90" s="1795"/>
      <c r="BU90" s="1795"/>
      <c r="BV90" s="1795"/>
      <c r="BW90" s="1795"/>
      <c r="BX90" s="1795"/>
      <c r="BY90" s="1796"/>
      <c r="BZ90" s="1796"/>
      <c r="CA90" s="1796"/>
      <c r="CB90" s="1796"/>
      <c r="CC90" s="1796"/>
      <c r="CD90" s="1796"/>
      <c r="CE90" s="1796"/>
      <c r="CF90" s="1796"/>
      <c r="CG90" s="1796"/>
      <c r="CH90" s="1796"/>
      <c r="CI90" s="1796"/>
      <c r="CJ90" s="1796"/>
      <c r="CK90" s="1796"/>
      <c r="CL90" s="1796"/>
      <c r="CM90" s="1796"/>
      <c r="CN90" s="1796"/>
      <c r="CO90" s="1796"/>
      <c r="CP90" s="1796"/>
      <c r="CQ90" s="1796"/>
      <c r="CR90" s="1796"/>
      <c r="CS90" s="1796"/>
      <c r="CT90" s="1796"/>
      <c r="CU90" s="1796"/>
      <c r="CV90" s="1796"/>
      <c r="CW90" s="1796"/>
      <c r="CX90" s="1796"/>
      <c r="CY90" s="1796"/>
      <c r="CZ90" s="1796"/>
    </row>
    <row r="91" s="378" customFormat="true" ht="15" customHeight="true" x14ac:dyDescent="0.2">
      <c r="A91" s="676"/>
      <c r="B91" s="785"/>
      <c r="C91" s="859"/>
      <c r="D91" s="851"/>
      <c r="E91" s="851"/>
      <c r="F91" s="851"/>
      <c r="G91" s="852"/>
      <c r="H91" s="860"/>
      <c r="I91" s="851"/>
      <c r="J91" s="851"/>
      <c r="K91" s="851"/>
      <c r="L91" s="861"/>
      <c r="M91" s="859"/>
      <c r="N91" s="851"/>
      <c r="O91" s="851"/>
      <c r="P91" s="851"/>
      <c r="Q91" s="852"/>
      <c r="R91" s="1689"/>
      <c r="S91" s="583"/>
      <c r="T91" s="583"/>
      <c r="U91" s="583"/>
      <c r="V91" s="583"/>
      <c r="W91" s="583"/>
      <c r="X91" s="583"/>
      <c r="Y91" s="583"/>
      <c r="Z91" s="583"/>
      <c r="AA91" s="583"/>
      <c r="AB91" s="583"/>
      <c r="AC91" s="583"/>
      <c r="AD91" s="583"/>
      <c r="AE91" s="583"/>
      <c r="AF91" s="583"/>
      <c r="AG91" s="583"/>
      <c r="AH91" s="583"/>
      <c r="AI91" s="583"/>
      <c r="AJ91" s="583"/>
      <c r="AK91" s="583"/>
      <c r="AL91" s="583"/>
      <c r="AM91" s="583"/>
      <c r="AN91" s="583"/>
      <c r="AO91" s="583"/>
      <c r="AP91" s="583"/>
      <c r="AQ91" s="583"/>
      <c r="AR91" s="583"/>
      <c r="AS91" s="583"/>
      <c r="AT91" s="583"/>
      <c r="AU91" s="583"/>
      <c r="AV91" s="583"/>
      <c r="AW91" s="583"/>
      <c r="AX91" s="583"/>
      <c r="AY91" s="583"/>
      <c r="AZ91" s="208"/>
      <c r="BA91" s="229"/>
      <c r="BB91" s="154"/>
      <c r="BC91" s="308"/>
      <c r="BD91" s="293"/>
      <c r="BE91" s="293"/>
      <c r="BF91" s="293"/>
      <c r="BG91" s="309"/>
      <c r="BH91" s="316"/>
      <c r="BI91" s="293"/>
      <c r="BJ91" s="293"/>
      <c r="BK91" s="293"/>
      <c r="BL91" s="309"/>
      <c r="BM91" s="316"/>
      <c r="BN91" s="293"/>
      <c r="BO91" s="293"/>
      <c r="BP91" s="293"/>
      <c r="BQ91" s="309"/>
      <c r="BR91" s="1742"/>
      <c r="BS91" s="1795"/>
      <c r="BT91" s="1795"/>
      <c r="BU91" s="1795"/>
      <c r="BV91" s="1795"/>
      <c r="BW91" s="1795"/>
      <c r="BX91" s="1795"/>
      <c r="BY91" s="1796"/>
      <c r="BZ91" s="1796"/>
      <c r="CA91" s="1796"/>
      <c r="CB91" s="1796"/>
      <c r="CC91" s="1796"/>
      <c r="CD91" s="1796"/>
      <c r="CE91" s="1796"/>
      <c r="CF91" s="1796"/>
      <c r="CG91" s="1796"/>
      <c r="CH91" s="1796"/>
      <c r="CI91" s="1796"/>
      <c r="CJ91" s="1796"/>
      <c r="CK91" s="1796"/>
      <c r="CL91" s="1796"/>
      <c r="CM91" s="1796"/>
      <c r="CN91" s="1796"/>
      <c r="CO91" s="1796"/>
      <c r="CP91" s="1796"/>
      <c r="CQ91" s="1796"/>
      <c r="CR91" s="1796"/>
      <c r="CS91" s="1796"/>
      <c r="CT91" s="1796"/>
      <c r="CU91" s="1796"/>
      <c r="CV91" s="1796"/>
      <c r="CW91" s="1796"/>
      <c r="CX91" s="1796"/>
      <c r="CY91" s="1796"/>
      <c r="CZ91" s="1796"/>
    </row>
    <row r="92" s="378" customFormat="true" ht="15" customHeight="true" x14ac:dyDescent="0.2">
      <c r="A92" s="676"/>
      <c r="B92" s="785"/>
      <c r="C92" s="859"/>
      <c r="D92" s="851"/>
      <c r="E92" s="851"/>
      <c r="F92" s="851"/>
      <c r="G92" s="852"/>
      <c r="H92" s="860"/>
      <c r="I92" s="851"/>
      <c r="J92" s="851"/>
      <c r="K92" s="851"/>
      <c r="L92" s="861"/>
      <c r="M92" s="859"/>
      <c r="N92" s="851"/>
      <c r="O92" s="851"/>
      <c r="P92" s="851"/>
      <c r="Q92" s="852"/>
      <c r="R92" s="1689"/>
      <c r="S92" s="583"/>
      <c r="T92" s="583"/>
      <c r="U92" s="583"/>
      <c r="V92" s="583"/>
      <c r="W92" s="583"/>
      <c r="X92" s="583"/>
      <c r="Y92" s="583"/>
      <c r="Z92" s="583"/>
      <c r="AA92" s="583"/>
      <c r="AB92" s="583"/>
      <c r="AC92" s="583"/>
      <c r="AD92" s="583"/>
      <c r="AE92" s="583"/>
      <c r="AF92" s="583"/>
      <c r="AG92" s="583"/>
      <c r="AH92" s="583"/>
      <c r="AI92" s="583"/>
      <c r="AJ92" s="583"/>
      <c r="AK92" s="583"/>
      <c r="AL92" s="583"/>
      <c r="AM92" s="583"/>
      <c r="AN92" s="583"/>
      <c r="AO92" s="583"/>
      <c r="AP92" s="583"/>
      <c r="AQ92" s="583"/>
      <c r="AR92" s="583"/>
      <c r="AS92" s="583"/>
      <c r="AT92" s="583"/>
      <c r="AU92" s="583"/>
      <c r="AV92" s="583"/>
      <c r="AW92" s="583"/>
      <c r="AX92" s="583"/>
      <c r="AY92" s="583"/>
      <c r="AZ92" s="208"/>
      <c r="BA92" s="229"/>
      <c r="BB92" s="154"/>
      <c r="BC92" s="308"/>
      <c r="BD92" s="293"/>
      <c r="BE92" s="293"/>
      <c r="BF92" s="293"/>
      <c r="BG92" s="309"/>
      <c r="BH92" s="316"/>
      <c r="BI92" s="293"/>
      <c r="BJ92" s="293"/>
      <c r="BK92" s="293"/>
      <c r="BL92" s="309"/>
      <c r="BM92" s="316"/>
      <c r="BN92" s="293"/>
      <c r="BO92" s="293"/>
      <c r="BP92" s="293"/>
      <c r="BQ92" s="309"/>
      <c r="BR92" s="1742"/>
      <c r="BS92" s="1795"/>
      <c r="BT92" s="1795"/>
      <c r="BU92" s="1795"/>
      <c r="BV92" s="1795"/>
      <c r="BW92" s="1795"/>
      <c r="BX92" s="1795"/>
      <c r="BY92" s="1796"/>
      <c r="BZ92" s="1796"/>
      <c r="CA92" s="1796"/>
      <c r="CB92" s="1796"/>
      <c r="CC92" s="1796"/>
      <c r="CD92" s="1796"/>
      <c r="CE92" s="1796"/>
      <c r="CF92" s="1796"/>
      <c r="CG92" s="1796"/>
      <c r="CH92" s="1796"/>
      <c r="CI92" s="1796"/>
      <c r="CJ92" s="1796"/>
      <c r="CK92" s="1796"/>
      <c r="CL92" s="1796"/>
      <c r="CM92" s="1796"/>
      <c r="CN92" s="1796"/>
      <c r="CO92" s="1796"/>
      <c r="CP92" s="1796"/>
      <c r="CQ92" s="1796"/>
      <c r="CR92" s="1796"/>
      <c r="CS92" s="1796"/>
      <c r="CT92" s="1796"/>
      <c r="CU92" s="1796"/>
      <c r="CV92" s="1796"/>
      <c r="CW92" s="1796"/>
      <c r="CX92" s="1796"/>
      <c r="CY92" s="1796"/>
      <c r="CZ92" s="1796"/>
    </row>
    <row r="93" s="378" customFormat="true" ht="15" customHeight="true" x14ac:dyDescent="0.2">
      <c r="A93" s="765"/>
      <c r="B93" s="786"/>
      <c r="C93" s="681"/>
      <c r="D93" s="682"/>
      <c r="E93" s="682"/>
      <c r="F93" s="682"/>
      <c r="G93" s="745"/>
      <c r="H93" s="727"/>
      <c r="I93" s="682"/>
      <c r="J93" s="682"/>
      <c r="K93" s="682"/>
      <c r="L93" s="700"/>
      <c r="M93" s="681"/>
      <c r="N93" s="682"/>
      <c r="O93" s="682"/>
      <c r="P93" s="682"/>
      <c r="Q93" s="745"/>
      <c r="R93" s="1690"/>
      <c r="S93" s="583"/>
      <c r="T93" s="583"/>
      <c r="U93" s="583"/>
      <c r="V93" s="583"/>
      <c r="W93" s="583"/>
      <c r="X93" s="583"/>
      <c r="Y93" s="583"/>
      <c r="Z93" s="583"/>
      <c r="AA93" s="583"/>
      <c r="AB93" s="583"/>
      <c r="AC93" s="583"/>
      <c r="AD93" s="583"/>
      <c r="AE93" s="583"/>
      <c r="AF93" s="583"/>
      <c r="AG93" s="583"/>
      <c r="AH93" s="583"/>
      <c r="AI93" s="583"/>
      <c r="AJ93" s="583"/>
      <c r="AK93" s="583"/>
      <c r="AL93" s="583"/>
      <c r="AM93" s="583"/>
      <c r="AN93" s="583"/>
      <c r="AO93" s="583"/>
      <c r="AP93" s="583"/>
      <c r="AQ93" s="583"/>
      <c r="AR93" s="583"/>
      <c r="AS93" s="583"/>
      <c r="AT93" s="583"/>
      <c r="AU93" s="583"/>
      <c r="AV93" s="583"/>
      <c r="AW93" s="583"/>
      <c r="AX93" s="583"/>
      <c r="AY93" s="583"/>
      <c r="AZ93" s="208"/>
      <c r="BA93" s="229"/>
      <c r="BB93" s="154"/>
      <c r="BC93" s="308"/>
      <c r="BD93" s="293"/>
      <c r="BE93" s="293"/>
      <c r="BF93" s="293"/>
      <c r="BG93" s="309"/>
      <c r="BH93" s="316"/>
      <c r="BI93" s="293"/>
      <c r="BJ93" s="293"/>
      <c r="BK93" s="293"/>
      <c r="BL93" s="309"/>
      <c r="BM93" s="316"/>
      <c r="BN93" s="293"/>
      <c r="BO93" s="293"/>
      <c r="BP93" s="293"/>
      <c r="BQ93" s="309"/>
      <c r="BR93" s="1742"/>
      <c r="BS93" s="1795"/>
      <c r="BT93" s="1795"/>
      <c r="BU93" s="1795"/>
      <c r="BV93" s="1795"/>
      <c r="BW93" s="1795"/>
      <c r="BX93" s="1795"/>
      <c r="BY93" s="1796"/>
      <c r="BZ93" s="1796"/>
      <c r="CA93" s="1796"/>
      <c r="CB93" s="1796"/>
      <c r="CC93" s="1796"/>
      <c r="CD93" s="1796"/>
      <c r="CE93" s="1796"/>
      <c r="CF93" s="1796"/>
      <c r="CG93" s="1796"/>
      <c r="CH93" s="1796"/>
      <c r="CI93" s="1796"/>
      <c r="CJ93" s="1796"/>
      <c r="CK93" s="1796"/>
      <c r="CL93" s="1796"/>
      <c r="CM93" s="1796"/>
      <c r="CN93" s="1796"/>
      <c r="CO93" s="1796"/>
      <c r="CP93" s="1796"/>
      <c r="CQ93" s="1796"/>
      <c r="CR93" s="1796"/>
      <c r="CS93" s="1796"/>
      <c r="CT93" s="1796"/>
      <c r="CU93" s="1796"/>
      <c r="CV93" s="1796"/>
      <c r="CW93" s="1796"/>
      <c r="CX93" s="1796"/>
      <c r="CY93" s="1796"/>
      <c r="CZ93" s="1796"/>
    </row>
    <row r="94" s="378" customFormat="true" ht="15" customHeight="true" x14ac:dyDescent="0.2">
      <c r="A94" s="971"/>
      <c r="B94" s="786"/>
      <c r="C94" s="681"/>
      <c r="D94" s="683"/>
      <c r="E94" s="683"/>
      <c r="F94" s="683"/>
      <c r="G94" s="746"/>
      <c r="H94" s="727"/>
      <c r="I94" s="683"/>
      <c r="J94" s="683"/>
      <c r="K94" s="683"/>
      <c r="L94" s="701"/>
      <c r="M94" s="681"/>
      <c r="N94" s="683"/>
      <c r="O94" s="683"/>
      <c r="P94" s="683"/>
      <c r="Q94" s="746"/>
      <c r="R94" s="1690"/>
      <c r="S94" s="583"/>
      <c r="T94" s="583"/>
      <c r="U94" s="583"/>
      <c r="V94" s="583"/>
      <c r="W94" s="583"/>
      <c r="X94" s="583"/>
      <c r="Y94" s="583"/>
      <c r="Z94" s="583"/>
      <c r="AA94" s="583"/>
      <c r="AB94" s="583"/>
      <c r="AC94" s="583"/>
      <c r="AD94" s="583"/>
      <c r="AE94" s="583"/>
      <c r="AF94" s="583"/>
      <c r="AG94" s="583"/>
      <c r="AH94" s="583"/>
      <c r="AI94" s="583"/>
      <c r="AJ94" s="583"/>
      <c r="AK94" s="583"/>
      <c r="AL94" s="583"/>
      <c r="AM94" s="583"/>
      <c r="AN94" s="583"/>
      <c r="AO94" s="583"/>
      <c r="AP94" s="583"/>
      <c r="AQ94" s="583"/>
      <c r="AR94" s="583"/>
      <c r="AS94" s="583"/>
      <c r="AT94" s="583"/>
      <c r="AU94" s="583"/>
      <c r="AV94" s="583"/>
      <c r="AW94" s="583"/>
      <c r="AX94" s="583"/>
      <c r="AY94" s="583"/>
      <c r="AZ94" s="208"/>
      <c r="BA94" s="229"/>
      <c r="BB94" s="154"/>
      <c r="BC94" s="308"/>
      <c r="BD94" s="293"/>
      <c r="BE94" s="293"/>
      <c r="BF94" s="293"/>
      <c r="BG94" s="309"/>
      <c r="BH94" s="316"/>
      <c r="BI94" s="293"/>
      <c r="BJ94" s="293"/>
      <c r="BK94" s="293"/>
      <c r="BL94" s="309"/>
      <c r="BM94" s="316"/>
      <c r="BN94" s="293"/>
      <c r="BO94" s="293"/>
      <c r="BP94" s="293"/>
      <c r="BQ94" s="309"/>
      <c r="BR94" s="1742"/>
      <c r="BS94" s="1795"/>
      <c r="BT94" s="1795"/>
      <c r="BU94" s="1795"/>
      <c r="BV94" s="1795"/>
      <c r="BW94" s="1795"/>
      <c r="BX94" s="1795"/>
      <c r="BY94" s="1796"/>
      <c r="BZ94" s="1796"/>
      <c r="CA94" s="1796"/>
      <c r="CB94" s="1796"/>
      <c r="CC94" s="1796"/>
      <c r="CD94" s="1796"/>
      <c r="CE94" s="1796"/>
      <c r="CF94" s="1796"/>
      <c r="CG94" s="1796"/>
      <c r="CH94" s="1796"/>
      <c r="CI94" s="1796"/>
      <c r="CJ94" s="1796"/>
      <c r="CK94" s="1796"/>
      <c r="CL94" s="1796"/>
      <c r="CM94" s="1796"/>
      <c r="CN94" s="1796"/>
      <c r="CO94" s="1796"/>
      <c r="CP94" s="1796"/>
      <c r="CQ94" s="1796"/>
      <c r="CR94" s="1796"/>
      <c r="CS94" s="1796"/>
      <c r="CT94" s="1796"/>
      <c r="CU94" s="1796"/>
      <c r="CV94" s="1796"/>
      <c r="CW94" s="1796"/>
      <c r="CX94" s="1796"/>
      <c r="CY94" s="1796"/>
      <c r="CZ94" s="1796"/>
    </row>
    <row r="95" s="378" customFormat="true" ht="15" customHeight="true" x14ac:dyDescent="0.2">
      <c r="A95" s="765"/>
      <c r="B95" s="787"/>
      <c r="C95" s="862"/>
      <c r="D95" s="863"/>
      <c r="E95" s="863"/>
      <c r="F95" s="863"/>
      <c r="G95" s="864"/>
      <c r="H95" s="865"/>
      <c r="I95" s="863"/>
      <c r="J95" s="863"/>
      <c r="K95" s="863"/>
      <c r="L95" s="866"/>
      <c r="M95" s="862"/>
      <c r="N95" s="863"/>
      <c r="O95" s="863"/>
      <c r="P95" s="863"/>
      <c r="Q95" s="864"/>
      <c r="R95" s="1691"/>
      <c r="S95" s="583"/>
      <c r="T95" s="583"/>
      <c r="U95" s="583"/>
      <c r="V95" s="583"/>
      <c r="W95" s="583"/>
      <c r="X95" s="583"/>
      <c r="Y95" s="583"/>
      <c r="Z95" s="583"/>
      <c r="AA95" s="583"/>
      <c r="AB95" s="583"/>
      <c r="AC95" s="583"/>
      <c r="AD95" s="583"/>
      <c r="AE95" s="583"/>
      <c r="AF95" s="583"/>
      <c r="AG95" s="583"/>
      <c r="AH95" s="583"/>
      <c r="AI95" s="583"/>
      <c r="AJ95" s="583"/>
      <c r="AK95" s="583"/>
      <c r="AL95" s="583"/>
      <c r="AM95" s="583"/>
      <c r="AN95" s="583"/>
      <c r="AO95" s="583"/>
      <c r="AP95" s="583"/>
      <c r="AQ95" s="583"/>
      <c r="AR95" s="583"/>
      <c r="AS95" s="583"/>
      <c r="AT95" s="583"/>
      <c r="AU95" s="583"/>
      <c r="AV95" s="583"/>
      <c r="AW95" s="583"/>
      <c r="AX95" s="583"/>
      <c r="AY95" s="583"/>
      <c r="AZ95" s="208"/>
      <c r="BA95" s="229"/>
      <c r="BB95" s="154"/>
      <c r="BC95" s="308"/>
      <c r="BD95" s="293"/>
      <c r="BE95" s="293"/>
      <c r="BF95" s="293"/>
      <c r="BG95" s="309"/>
      <c r="BH95" s="316"/>
      <c r="BI95" s="293"/>
      <c r="BJ95" s="293"/>
      <c r="BK95" s="293"/>
      <c r="BL95" s="309"/>
      <c r="BM95" s="316"/>
      <c r="BN95" s="293"/>
      <c r="BO95" s="293"/>
      <c r="BP95" s="293"/>
      <c r="BQ95" s="309"/>
      <c r="BR95" s="1742"/>
      <c r="BS95" s="1795"/>
      <c r="BT95" s="1795"/>
      <c r="BU95" s="1795"/>
      <c r="BV95" s="1795"/>
      <c r="BW95" s="1795"/>
      <c r="BX95" s="1795"/>
      <c r="BY95" s="1796"/>
      <c r="BZ95" s="1796"/>
      <c r="CA95" s="1796"/>
      <c r="CB95" s="1796"/>
      <c r="CC95" s="1796"/>
      <c r="CD95" s="1796"/>
      <c r="CE95" s="1796"/>
      <c r="CF95" s="1796"/>
      <c r="CG95" s="1796"/>
      <c r="CH95" s="1796"/>
      <c r="CI95" s="1796"/>
      <c r="CJ95" s="1796"/>
      <c r="CK95" s="1796"/>
      <c r="CL95" s="1796"/>
      <c r="CM95" s="1796"/>
      <c r="CN95" s="1796"/>
      <c r="CO95" s="1796"/>
      <c r="CP95" s="1796"/>
      <c r="CQ95" s="1796"/>
      <c r="CR95" s="1796"/>
      <c r="CS95" s="1796"/>
      <c r="CT95" s="1796"/>
      <c r="CU95" s="1796"/>
      <c r="CV95" s="1796"/>
      <c r="CW95" s="1796"/>
      <c r="CX95" s="1796"/>
      <c r="CY95" s="1796"/>
      <c r="CZ95" s="1796"/>
    </row>
    <row r="96" s="131" customFormat="true" ht="15" customHeight="true" x14ac:dyDescent="0.2">
      <c r="A96" s="971"/>
      <c r="B96" s="787"/>
      <c r="C96" s="862"/>
      <c r="D96" s="863"/>
      <c r="E96" s="863"/>
      <c r="F96" s="863"/>
      <c r="G96" s="864"/>
      <c r="H96" s="865"/>
      <c r="I96" s="863"/>
      <c r="J96" s="863"/>
      <c r="K96" s="863"/>
      <c r="L96" s="866"/>
      <c r="M96" s="862"/>
      <c r="N96" s="863"/>
      <c r="O96" s="863"/>
      <c r="P96" s="863"/>
      <c r="Q96" s="864"/>
      <c r="R96" s="1691"/>
      <c r="S96" s="583"/>
      <c r="T96" s="583"/>
      <c r="U96" s="583"/>
      <c r="V96" s="583"/>
      <c r="W96" s="583"/>
      <c r="X96" s="583"/>
      <c r="Y96" s="583"/>
      <c r="Z96" s="583"/>
      <c r="AA96" s="583"/>
      <c r="AB96" s="583"/>
      <c r="AC96" s="583"/>
      <c r="AD96" s="583"/>
      <c r="AE96" s="583"/>
      <c r="AF96" s="583"/>
      <c r="AG96" s="583"/>
      <c r="AH96" s="583"/>
      <c r="AI96" s="583"/>
      <c r="AJ96" s="583"/>
      <c r="AK96" s="583"/>
      <c r="AL96" s="583"/>
      <c r="AM96" s="583"/>
      <c r="AN96" s="583"/>
      <c r="AO96" s="583"/>
      <c r="AP96" s="583"/>
      <c r="AQ96" s="583"/>
      <c r="AR96" s="583"/>
      <c r="AS96" s="583"/>
      <c r="AT96" s="583"/>
      <c r="AU96" s="583"/>
      <c r="AV96" s="583"/>
      <c r="AW96" s="583"/>
      <c r="AX96" s="583"/>
      <c r="AY96" s="583"/>
      <c r="AZ96" s="208"/>
      <c r="BA96" s="229"/>
      <c r="BB96" s="154"/>
      <c r="BC96" s="308"/>
      <c r="BD96" s="293"/>
      <c r="BE96" s="293"/>
      <c r="BF96" s="293"/>
      <c r="BG96" s="309"/>
      <c r="BH96" s="316"/>
      <c r="BI96" s="293"/>
      <c r="BJ96" s="293"/>
      <c r="BK96" s="293"/>
      <c r="BL96" s="309"/>
      <c r="BM96" s="316"/>
      <c r="BN96" s="293"/>
      <c r="BO96" s="293"/>
      <c r="BP96" s="293"/>
      <c r="BQ96" s="309"/>
      <c r="BR96" s="1742"/>
      <c r="BS96" s="1795"/>
      <c r="BT96" s="1795"/>
      <c r="BU96" s="1795"/>
      <c r="BV96" s="1795"/>
      <c r="BW96" s="1795"/>
      <c r="BX96" s="1795"/>
      <c r="BY96" s="1796"/>
      <c r="BZ96" s="1796"/>
      <c r="CA96" s="1796"/>
      <c r="CB96" s="1796"/>
      <c r="CC96" s="1796"/>
      <c r="CD96" s="1796"/>
      <c r="CE96" s="1796"/>
      <c r="CF96" s="1796"/>
      <c r="CG96" s="1796"/>
      <c r="CH96" s="1796"/>
      <c r="CI96" s="1796"/>
      <c r="CJ96" s="1796"/>
      <c r="CK96" s="1796"/>
      <c r="CL96" s="1796"/>
      <c r="CM96" s="1796"/>
      <c r="CN96" s="1796"/>
      <c r="CO96" s="1796"/>
      <c r="CP96" s="1796"/>
      <c r="CQ96" s="1796"/>
      <c r="CR96" s="1796"/>
      <c r="CS96" s="1796"/>
      <c r="CT96" s="1796"/>
      <c r="CU96" s="1796"/>
      <c r="CV96" s="1796"/>
      <c r="CW96" s="1796"/>
      <c r="CX96" s="1796"/>
      <c r="CY96" s="1796"/>
      <c r="CZ96" s="1796"/>
    </row>
    <row r="97" s="131" customFormat="true" ht="15" customHeight="true" x14ac:dyDescent="0.2">
      <c r="A97" s="765"/>
      <c r="B97" s="787"/>
      <c r="C97" s="862"/>
      <c r="D97" s="863"/>
      <c r="E97" s="863"/>
      <c r="F97" s="863"/>
      <c r="G97" s="864"/>
      <c r="H97" s="865"/>
      <c r="I97" s="863"/>
      <c r="J97" s="863"/>
      <c r="K97" s="863"/>
      <c r="L97" s="866"/>
      <c r="M97" s="862"/>
      <c r="N97" s="863"/>
      <c r="O97" s="863"/>
      <c r="P97" s="863"/>
      <c r="Q97" s="864"/>
      <c r="R97" s="1691"/>
      <c r="S97" s="583"/>
      <c r="T97" s="583"/>
      <c r="U97" s="583"/>
      <c r="V97" s="583"/>
      <c r="W97" s="583"/>
      <c r="X97" s="583"/>
      <c r="Y97" s="583"/>
      <c r="Z97" s="583"/>
      <c r="AA97" s="583"/>
      <c r="AB97" s="583"/>
      <c r="AC97" s="583"/>
      <c r="AD97" s="583"/>
      <c r="AE97" s="583"/>
      <c r="AF97" s="583"/>
      <c r="AG97" s="583"/>
      <c r="AH97" s="583"/>
      <c r="AI97" s="583"/>
      <c r="AJ97" s="583"/>
      <c r="AK97" s="583"/>
      <c r="AL97" s="583"/>
      <c r="AM97" s="583"/>
      <c r="AN97" s="583"/>
      <c r="AO97" s="583"/>
      <c r="AP97" s="583"/>
      <c r="AQ97" s="583"/>
      <c r="AR97" s="583"/>
      <c r="AS97" s="583"/>
      <c r="AT97" s="583"/>
      <c r="AU97" s="583"/>
      <c r="AV97" s="583"/>
      <c r="AW97" s="583"/>
      <c r="AX97" s="583"/>
      <c r="AY97" s="583"/>
      <c r="AZ97" s="208"/>
      <c r="BA97" s="229"/>
      <c r="BB97" s="154"/>
      <c r="BC97" s="308"/>
      <c r="BD97" s="293"/>
      <c r="BE97" s="293"/>
      <c r="BF97" s="293"/>
      <c r="BG97" s="309"/>
      <c r="BH97" s="316"/>
      <c r="BI97" s="293"/>
      <c r="BJ97" s="293"/>
      <c r="BK97" s="293"/>
      <c r="BL97" s="309"/>
      <c r="BM97" s="316"/>
      <c r="BN97" s="293"/>
      <c r="BO97" s="293"/>
      <c r="BP97" s="293"/>
      <c r="BQ97" s="309"/>
      <c r="BR97" s="1742"/>
      <c r="BS97" s="1795"/>
      <c r="BT97" s="1795"/>
      <c r="BU97" s="1795"/>
      <c r="BV97" s="1795"/>
      <c r="BW97" s="1795"/>
      <c r="BX97" s="1795"/>
      <c r="BY97" s="1796"/>
      <c r="BZ97" s="1796"/>
      <c r="CA97" s="1796"/>
      <c r="CB97" s="1796"/>
      <c r="CC97" s="1796"/>
      <c r="CD97" s="1796"/>
      <c r="CE97" s="1796"/>
      <c r="CF97" s="1796"/>
      <c r="CG97" s="1796"/>
      <c r="CH97" s="1796"/>
      <c r="CI97" s="1796"/>
      <c r="CJ97" s="1796"/>
      <c r="CK97" s="1796"/>
      <c r="CL97" s="1796"/>
      <c r="CM97" s="1796"/>
      <c r="CN97" s="1796"/>
      <c r="CO97" s="1796"/>
      <c r="CP97" s="1796"/>
      <c r="CQ97" s="1796"/>
      <c r="CR97" s="1796"/>
      <c r="CS97" s="1796"/>
      <c r="CT97" s="1796"/>
      <c r="CU97" s="1796"/>
      <c r="CV97" s="1796"/>
      <c r="CW97" s="1796"/>
      <c r="CX97" s="1796"/>
      <c r="CY97" s="1796"/>
      <c r="CZ97" s="1796"/>
    </row>
    <row r="98" s="131" customFormat="true" ht="15" customHeight="true" x14ac:dyDescent="0.2">
      <c r="A98" s="971"/>
      <c r="B98" s="787"/>
      <c r="C98" s="862"/>
      <c r="D98" s="863"/>
      <c r="E98" s="863"/>
      <c r="F98" s="863"/>
      <c r="G98" s="864"/>
      <c r="H98" s="865"/>
      <c r="I98" s="863"/>
      <c r="J98" s="863"/>
      <c r="K98" s="863"/>
      <c r="L98" s="866"/>
      <c r="M98" s="862"/>
      <c r="N98" s="863"/>
      <c r="O98" s="863"/>
      <c r="P98" s="863"/>
      <c r="Q98" s="864"/>
      <c r="R98" s="1691"/>
      <c r="S98" s="583"/>
      <c r="T98" s="583"/>
      <c r="U98" s="583"/>
      <c r="V98" s="583"/>
      <c r="W98" s="583"/>
      <c r="X98" s="583"/>
      <c r="Y98" s="583"/>
      <c r="Z98" s="583"/>
      <c r="AA98" s="583"/>
      <c r="AB98" s="583"/>
      <c r="AC98" s="583"/>
      <c r="AD98" s="583"/>
      <c r="AE98" s="583"/>
      <c r="AF98" s="583"/>
      <c r="AG98" s="583"/>
      <c r="AH98" s="583"/>
      <c r="AI98" s="583"/>
      <c r="AJ98" s="583"/>
      <c r="AK98" s="583"/>
      <c r="AL98" s="583"/>
      <c r="AM98" s="583"/>
      <c r="AN98" s="583"/>
      <c r="AO98" s="583"/>
      <c r="AP98" s="583"/>
      <c r="AQ98" s="583"/>
      <c r="AR98" s="583"/>
      <c r="AS98" s="583"/>
      <c r="AT98" s="583"/>
      <c r="AU98" s="583"/>
      <c r="AV98" s="583"/>
      <c r="AW98" s="583"/>
      <c r="AX98" s="583"/>
      <c r="AY98" s="583"/>
      <c r="AZ98" s="208"/>
      <c r="BA98" s="229"/>
      <c r="BB98" s="154"/>
      <c r="BC98" s="308"/>
      <c r="BD98" s="293"/>
      <c r="BE98" s="293"/>
      <c r="BF98" s="293"/>
      <c r="BG98" s="309"/>
      <c r="BH98" s="316"/>
      <c r="BI98" s="293"/>
      <c r="BJ98" s="293"/>
      <c r="BK98" s="293"/>
      <c r="BL98" s="309"/>
      <c r="BM98" s="316"/>
      <c r="BN98" s="293"/>
      <c r="BO98" s="293"/>
      <c r="BP98" s="293"/>
      <c r="BQ98" s="309"/>
      <c r="BR98" s="1742"/>
      <c r="BS98" s="1795"/>
      <c r="BT98" s="1795"/>
      <c r="BU98" s="1795"/>
      <c r="BV98" s="1795"/>
      <c r="BW98" s="1795"/>
      <c r="BX98" s="1795"/>
      <c r="BY98" s="1796"/>
      <c r="BZ98" s="1796"/>
      <c r="CA98" s="1796"/>
      <c r="CB98" s="1796"/>
      <c r="CC98" s="1796"/>
      <c r="CD98" s="1796"/>
      <c r="CE98" s="1796"/>
      <c r="CF98" s="1796"/>
      <c r="CG98" s="1796"/>
      <c r="CH98" s="1796"/>
      <c r="CI98" s="1796"/>
      <c r="CJ98" s="1796"/>
      <c r="CK98" s="1796"/>
      <c r="CL98" s="1796"/>
      <c r="CM98" s="1796"/>
      <c r="CN98" s="1796"/>
      <c r="CO98" s="1796"/>
      <c r="CP98" s="1796"/>
      <c r="CQ98" s="1796"/>
      <c r="CR98" s="1796"/>
      <c r="CS98" s="1796"/>
      <c r="CT98" s="1796"/>
      <c r="CU98" s="1796"/>
      <c r="CV98" s="1796"/>
      <c r="CW98" s="1796"/>
      <c r="CX98" s="1796"/>
      <c r="CY98" s="1796"/>
      <c r="CZ98" s="1796"/>
    </row>
    <row r="99" s="131" customFormat="true" ht="15" customHeight="true" x14ac:dyDescent="0.2">
      <c r="A99" s="971"/>
      <c r="B99" s="787"/>
      <c r="C99" s="862"/>
      <c r="D99" s="863"/>
      <c r="E99" s="863"/>
      <c r="F99" s="863"/>
      <c r="G99" s="864"/>
      <c r="H99" s="865"/>
      <c r="I99" s="863"/>
      <c r="J99" s="863"/>
      <c r="K99" s="863"/>
      <c r="L99" s="866"/>
      <c r="M99" s="862"/>
      <c r="N99" s="863"/>
      <c r="O99" s="863"/>
      <c r="P99" s="863"/>
      <c r="Q99" s="864"/>
      <c r="R99" s="1691"/>
      <c r="S99" s="583"/>
      <c r="T99" s="583"/>
      <c r="U99" s="583"/>
      <c r="V99" s="583"/>
      <c r="W99" s="583"/>
      <c r="X99" s="583"/>
      <c r="Y99" s="583"/>
      <c r="Z99" s="583"/>
      <c r="AA99" s="583"/>
      <c r="AB99" s="583"/>
      <c r="AC99" s="583"/>
      <c r="AD99" s="583"/>
      <c r="AE99" s="583"/>
      <c r="AF99" s="583"/>
      <c r="AG99" s="583"/>
      <c r="AH99" s="583"/>
      <c r="AI99" s="583"/>
      <c r="AJ99" s="583"/>
      <c r="AK99" s="583"/>
      <c r="AL99" s="583"/>
      <c r="AM99" s="583"/>
      <c r="AN99" s="583"/>
      <c r="AO99" s="583"/>
      <c r="AP99" s="583"/>
      <c r="AQ99" s="583"/>
      <c r="AR99" s="583"/>
      <c r="AS99" s="583"/>
      <c r="AT99" s="583"/>
      <c r="AU99" s="583"/>
      <c r="AV99" s="583"/>
      <c r="AW99" s="583"/>
      <c r="AX99" s="583"/>
      <c r="AY99" s="583"/>
      <c r="AZ99" s="208"/>
      <c r="BA99" s="229"/>
      <c r="BB99" s="154"/>
      <c r="BC99" s="308"/>
      <c r="BD99" s="293"/>
      <c r="BE99" s="293"/>
      <c r="BF99" s="293"/>
      <c r="BG99" s="309"/>
      <c r="BH99" s="316"/>
      <c r="BI99" s="293"/>
      <c r="BJ99" s="293"/>
      <c r="BK99" s="293"/>
      <c r="BL99" s="309"/>
      <c r="BM99" s="316"/>
      <c r="BN99" s="293"/>
      <c r="BO99" s="293"/>
      <c r="BP99" s="293"/>
      <c r="BQ99" s="309"/>
      <c r="BR99" s="1742"/>
      <c r="BS99" s="1795"/>
      <c r="BT99" s="1795"/>
      <c r="BU99" s="1795"/>
      <c r="BV99" s="1795"/>
      <c r="BW99" s="1795"/>
      <c r="BX99" s="1795"/>
      <c r="BY99" s="1796"/>
      <c r="BZ99" s="1796"/>
      <c r="CA99" s="1796"/>
      <c r="CB99" s="1796"/>
      <c r="CC99" s="1796"/>
      <c r="CD99" s="1796"/>
      <c r="CE99" s="1796"/>
      <c r="CF99" s="1796"/>
      <c r="CG99" s="1796"/>
      <c r="CH99" s="1796"/>
      <c r="CI99" s="1796"/>
      <c r="CJ99" s="1796"/>
      <c r="CK99" s="1796"/>
      <c r="CL99" s="1796"/>
      <c r="CM99" s="1796"/>
      <c r="CN99" s="1796"/>
      <c r="CO99" s="1796"/>
      <c r="CP99" s="1796"/>
      <c r="CQ99" s="1796"/>
      <c r="CR99" s="1796"/>
      <c r="CS99" s="1796"/>
      <c r="CT99" s="1796"/>
      <c r="CU99" s="1796"/>
      <c r="CV99" s="1796"/>
      <c r="CW99" s="1796"/>
      <c r="CX99" s="1796"/>
      <c r="CY99" s="1796"/>
      <c r="CZ99" s="1796"/>
    </row>
    <row r="100" s="131" customFormat="true" ht="15" customHeight="true" x14ac:dyDescent="0.2">
      <c r="A100" s="971"/>
      <c r="B100" s="787"/>
      <c r="C100" s="862"/>
      <c r="D100" s="863"/>
      <c r="E100" s="863"/>
      <c r="F100" s="863"/>
      <c r="G100" s="864"/>
      <c r="H100" s="865"/>
      <c r="I100" s="863"/>
      <c r="J100" s="863"/>
      <c r="K100" s="863"/>
      <c r="L100" s="866"/>
      <c r="M100" s="862"/>
      <c r="N100" s="863"/>
      <c r="O100" s="863"/>
      <c r="P100" s="863"/>
      <c r="Q100" s="864"/>
      <c r="R100" s="1691"/>
      <c r="S100" s="583"/>
      <c r="T100" s="583"/>
      <c r="U100" s="583"/>
      <c r="V100" s="583"/>
      <c r="W100" s="583"/>
      <c r="X100" s="583"/>
      <c r="Y100" s="583"/>
      <c r="Z100" s="583"/>
      <c r="AA100" s="583"/>
      <c r="AB100" s="583"/>
      <c r="AC100" s="583"/>
      <c r="AD100" s="583"/>
      <c r="AE100" s="583"/>
      <c r="AF100" s="583"/>
      <c r="AG100" s="583"/>
      <c r="AH100" s="583"/>
      <c r="AI100" s="583"/>
      <c r="AJ100" s="583"/>
      <c r="AK100" s="583"/>
      <c r="AL100" s="583"/>
      <c r="AM100" s="583"/>
      <c r="AN100" s="583"/>
      <c r="AO100" s="583"/>
      <c r="AP100" s="583"/>
      <c r="AQ100" s="583"/>
      <c r="AR100" s="583"/>
      <c r="AS100" s="583"/>
      <c r="AT100" s="583"/>
      <c r="AU100" s="583"/>
      <c r="AV100" s="583"/>
      <c r="AW100" s="583"/>
      <c r="AX100" s="583"/>
      <c r="AY100" s="583"/>
      <c r="AZ100" s="208"/>
      <c r="BA100" s="229"/>
      <c r="BB100" s="154"/>
      <c r="BC100" s="308"/>
      <c r="BD100" s="293"/>
      <c r="BE100" s="293"/>
      <c r="BF100" s="293"/>
      <c r="BG100" s="309"/>
      <c r="BH100" s="316"/>
      <c r="BI100" s="293"/>
      <c r="BJ100" s="293"/>
      <c r="BK100" s="293"/>
      <c r="BL100" s="309"/>
      <c r="BM100" s="316"/>
      <c r="BN100" s="293"/>
      <c r="BO100" s="293"/>
      <c r="BP100" s="293"/>
      <c r="BQ100" s="309"/>
      <c r="BR100" s="1742"/>
      <c r="BS100" s="1795"/>
      <c r="BT100" s="1795"/>
      <c r="BU100" s="1795"/>
      <c r="BV100" s="1795"/>
      <c r="BW100" s="1795"/>
      <c r="BX100" s="1795"/>
      <c r="BY100" s="1796"/>
      <c r="BZ100" s="1796"/>
      <c r="CA100" s="1796"/>
      <c r="CB100" s="1796"/>
      <c r="CC100" s="1796"/>
      <c r="CD100" s="1796"/>
      <c r="CE100" s="1796"/>
      <c r="CF100" s="1796"/>
      <c r="CG100" s="1796"/>
      <c r="CH100" s="1796"/>
      <c r="CI100" s="1796"/>
      <c r="CJ100" s="1796"/>
      <c r="CK100" s="1796"/>
      <c r="CL100" s="1796"/>
      <c r="CM100" s="1796"/>
      <c r="CN100" s="1796"/>
      <c r="CO100" s="1796"/>
      <c r="CP100" s="1796"/>
      <c r="CQ100" s="1796"/>
      <c r="CR100" s="1796"/>
      <c r="CS100" s="1796"/>
      <c r="CT100" s="1796"/>
      <c r="CU100" s="1796"/>
      <c r="CV100" s="1796"/>
      <c r="CW100" s="1796"/>
      <c r="CX100" s="1796"/>
      <c r="CY100" s="1796"/>
      <c r="CZ100" s="1796"/>
    </row>
    <row r="101" s="131" customFormat="true" ht="15" customHeight="true" x14ac:dyDescent="0.2">
      <c r="A101" s="765"/>
      <c r="B101" s="787"/>
      <c r="C101" s="862"/>
      <c r="D101" s="863"/>
      <c r="E101" s="863"/>
      <c r="F101" s="863"/>
      <c r="G101" s="864"/>
      <c r="H101" s="865"/>
      <c r="I101" s="863"/>
      <c r="J101" s="863"/>
      <c r="K101" s="863"/>
      <c r="L101" s="866"/>
      <c r="M101" s="862"/>
      <c r="N101" s="863"/>
      <c r="O101" s="863"/>
      <c r="P101" s="863"/>
      <c r="Q101" s="864"/>
      <c r="R101" s="1691"/>
      <c r="S101" s="583"/>
      <c r="T101" s="583"/>
      <c r="U101" s="583"/>
      <c r="V101" s="583"/>
      <c r="W101" s="583"/>
      <c r="X101" s="583"/>
      <c r="Y101" s="583"/>
      <c r="Z101" s="583"/>
      <c r="AA101" s="583"/>
      <c r="AB101" s="583"/>
      <c r="AC101" s="583"/>
      <c r="AD101" s="583"/>
      <c r="AE101" s="583"/>
      <c r="AF101" s="583"/>
      <c r="AG101" s="583"/>
      <c r="AH101" s="583"/>
      <c r="AI101" s="583"/>
      <c r="AJ101" s="583"/>
      <c r="AK101" s="583"/>
      <c r="AL101" s="583"/>
      <c r="AM101" s="583"/>
      <c r="AN101" s="583"/>
      <c r="AO101" s="583"/>
      <c r="AP101" s="583"/>
      <c r="AQ101" s="583"/>
      <c r="AR101" s="583"/>
      <c r="AS101" s="583"/>
      <c r="AT101" s="583"/>
      <c r="AU101" s="583"/>
      <c r="AV101" s="583"/>
      <c r="AW101" s="583"/>
      <c r="AX101" s="583"/>
      <c r="AY101" s="583"/>
      <c r="AZ101" s="208"/>
      <c r="BA101" s="229"/>
      <c r="BB101" s="154"/>
      <c r="BC101" s="308"/>
      <c r="BD101" s="293"/>
      <c r="BE101" s="293"/>
      <c r="BF101" s="293"/>
      <c r="BG101" s="309"/>
      <c r="BH101" s="316"/>
      <c r="BI101" s="293"/>
      <c r="BJ101" s="293"/>
      <c r="BK101" s="293"/>
      <c r="BL101" s="309"/>
      <c r="BM101" s="316"/>
      <c r="BN101" s="293"/>
      <c r="BO101" s="293"/>
      <c r="BP101" s="293"/>
      <c r="BQ101" s="309"/>
      <c r="BR101" s="1742"/>
      <c r="BS101" s="1795"/>
      <c r="BT101" s="1795"/>
      <c r="BU101" s="1795"/>
      <c r="BV101" s="1795"/>
      <c r="BW101" s="1795"/>
      <c r="BX101" s="1795"/>
      <c r="BY101" s="1796"/>
      <c r="BZ101" s="1796"/>
      <c r="CA101" s="1796"/>
      <c r="CB101" s="1796"/>
      <c r="CC101" s="1796"/>
      <c r="CD101" s="1796"/>
      <c r="CE101" s="1796"/>
      <c r="CF101" s="1796"/>
      <c r="CG101" s="1796"/>
      <c r="CH101" s="1796"/>
      <c r="CI101" s="1796"/>
      <c r="CJ101" s="1796"/>
      <c r="CK101" s="1796"/>
      <c r="CL101" s="1796"/>
      <c r="CM101" s="1796"/>
      <c r="CN101" s="1796"/>
      <c r="CO101" s="1796"/>
      <c r="CP101" s="1796"/>
      <c r="CQ101" s="1796"/>
      <c r="CR101" s="1796"/>
      <c r="CS101" s="1796"/>
      <c r="CT101" s="1796"/>
      <c r="CU101" s="1796"/>
      <c r="CV101" s="1796"/>
      <c r="CW101" s="1796"/>
      <c r="CX101" s="1796"/>
      <c r="CY101" s="1796"/>
      <c r="CZ101" s="1796"/>
    </row>
    <row r="102" s="131" customFormat="true" ht="15" customHeight="true" x14ac:dyDescent="0.2">
      <c r="A102" s="971"/>
      <c r="B102" s="787"/>
      <c r="C102" s="862"/>
      <c r="D102" s="863"/>
      <c r="E102" s="863"/>
      <c r="F102" s="863"/>
      <c r="G102" s="864"/>
      <c r="H102" s="865"/>
      <c r="I102" s="863"/>
      <c r="J102" s="863"/>
      <c r="K102" s="863"/>
      <c r="L102" s="866"/>
      <c r="M102" s="862"/>
      <c r="N102" s="863"/>
      <c r="O102" s="863"/>
      <c r="P102" s="863"/>
      <c r="Q102" s="864"/>
      <c r="R102" s="1691"/>
      <c r="S102" s="583"/>
      <c r="T102" s="583"/>
      <c r="U102" s="583"/>
      <c r="V102" s="583"/>
      <c r="W102" s="583"/>
      <c r="X102" s="583"/>
      <c r="Y102" s="583"/>
      <c r="Z102" s="583"/>
      <c r="AA102" s="583"/>
      <c r="AB102" s="583"/>
      <c r="AC102" s="583"/>
      <c r="AD102" s="583"/>
      <c r="AE102" s="583"/>
      <c r="AF102" s="583"/>
      <c r="AG102" s="583"/>
      <c r="AH102" s="583"/>
      <c r="AI102" s="583"/>
      <c r="AJ102" s="583"/>
      <c r="AK102" s="583"/>
      <c r="AL102" s="583"/>
      <c r="AM102" s="583"/>
      <c r="AN102" s="583"/>
      <c r="AO102" s="583"/>
      <c r="AP102" s="583"/>
      <c r="AQ102" s="583"/>
      <c r="AR102" s="583"/>
      <c r="AS102" s="583"/>
      <c r="AT102" s="583"/>
      <c r="AU102" s="583"/>
      <c r="AV102" s="583"/>
      <c r="AW102" s="583"/>
      <c r="AX102" s="583"/>
      <c r="AY102" s="583"/>
      <c r="AZ102" s="208"/>
      <c r="BA102" s="229"/>
      <c r="BB102" s="154"/>
      <c r="BC102" s="308"/>
      <c r="BD102" s="293"/>
      <c r="BE102" s="293"/>
      <c r="BF102" s="293"/>
      <c r="BG102" s="309"/>
      <c r="BH102" s="316"/>
      <c r="BI102" s="293"/>
      <c r="BJ102" s="293"/>
      <c r="BK102" s="293"/>
      <c r="BL102" s="309"/>
      <c r="BM102" s="316"/>
      <c r="BN102" s="293"/>
      <c r="BO102" s="293"/>
      <c r="BP102" s="293"/>
      <c r="BQ102" s="309"/>
      <c r="BR102" s="1742"/>
      <c r="BS102" s="1795"/>
      <c r="BT102" s="1795"/>
      <c r="BU102" s="1795"/>
      <c r="BV102" s="1795"/>
      <c r="BW102" s="1795"/>
      <c r="BX102" s="1795"/>
      <c r="BY102" s="1796"/>
      <c r="BZ102" s="1796"/>
      <c r="CA102" s="1796"/>
      <c r="CB102" s="1796"/>
      <c r="CC102" s="1796"/>
      <c r="CD102" s="1796"/>
      <c r="CE102" s="1796"/>
      <c r="CF102" s="1796"/>
      <c r="CG102" s="1796"/>
      <c r="CH102" s="1796"/>
      <c r="CI102" s="1796"/>
      <c r="CJ102" s="1796"/>
      <c r="CK102" s="1796"/>
      <c r="CL102" s="1796"/>
      <c r="CM102" s="1796"/>
      <c r="CN102" s="1796"/>
      <c r="CO102" s="1796"/>
      <c r="CP102" s="1796"/>
      <c r="CQ102" s="1796"/>
      <c r="CR102" s="1796"/>
      <c r="CS102" s="1796"/>
      <c r="CT102" s="1796"/>
      <c r="CU102" s="1796"/>
      <c r="CV102" s="1796"/>
      <c r="CW102" s="1796"/>
      <c r="CX102" s="1796"/>
      <c r="CY102" s="1796"/>
      <c r="CZ102" s="1796"/>
    </row>
    <row r="103" s="131" customFormat="true" ht="15" customHeight="true" x14ac:dyDescent="0.2">
      <c r="A103" s="971"/>
      <c r="B103" s="787"/>
      <c r="C103" s="862"/>
      <c r="D103" s="863"/>
      <c r="E103" s="863"/>
      <c r="F103" s="863"/>
      <c r="G103" s="864"/>
      <c r="H103" s="865"/>
      <c r="I103" s="863"/>
      <c r="J103" s="863"/>
      <c r="K103" s="863"/>
      <c r="L103" s="866"/>
      <c r="M103" s="862"/>
      <c r="N103" s="863"/>
      <c r="O103" s="863"/>
      <c r="P103" s="863"/>
      <c r="Q103" s="864"/>
      <c r="R103" s="1691"/>
      <c r="S103" s="583"/>
      <c r="T103" s="583"/>
      <c r="U103" s="583"/>
      <c r="V103" s="583"/>
      <c r="W103" s="583"/>
      <c r="X103" s="583"/>
      <c r="Y103" s="583"/>
      <c r="Z103" s="583"/>
      <c r="AA103" s="583"/>
      <c r="AB103" s="583"/>
      <c r="AC103" s="583"/>
      <c r="AD103" s="583"/>
      <c r="AE103" s="583"/>
      <c r="AF103" s="583"/>
      <c r="AG103" s="583"/>
      <c r="AH103" s="583"/>
      <c r="AI103" s="583"/>
      <c r="AJ103" s="583"/>
      <c r="AK103" s="583"/>
      <c r="AL103" s="583"/>
      <c r="AM103" s="583"/>
      <c r="AN103" s="583"/>
      <c r="AO103" s="583"/>
      <c r="AP103" s="583"/>
      <c r="AQ103" s="583"/>
      <c r="AR103" s="583"/>
      <c r="AS103" s="583"/>
      <c r="AT103" s="583"/>
      <c r="AU103" s="583"/>
      <c r="AV103" s="583"/>
      <c r="AW103" s="583"/>
      <c r="AX103" s="583"/>
      <c r="AY103" s="583"/>
      <c r="AZ103" s="208"/>
      <c r="BA103" s="229"/>
      <c r="BB103" s="154"/>
      <c r="BC103" s="308"/>
      <c r="BD103" s="293"/>
      <c r="BE103" s="293"/>
      <c r="BF103" s="293"/>
      <c r="BG103" s="309"/>
      <c r="BH103" s="316"/>
      <c r="BI103" s="293"/>
      <c r="BJ103" s="293"/>
      <c r="BK103" s="293"/>
      <c r="BL103" s="309"/>
      <c r="BM103" s="316"/>
      <c r="BN103" s="293"/>
      <c r="BO103" s="293"/>
      <c r="BP103" s="293"/>
      <c r="BQ103" s="309"/>
      <c r="BR103" s="1742"/>
      <c r="BS103" s="1795"/>
      <c r="BT103" s="1795"/>
      <c r="BU103" s="1795"/>
      <c r="BV103" s="1795"/>
      <c r="BW103" s="1795"/>
      <c r="BX103" s="1795"/>
      <c r="BY103" s="1796"/>
      <c r="BZ103" s="1796"/>
      <c r="CA103" s="1796"/>
      <c r="CB103" s="1796"/>
      <c r="CC103" s="1796"/>
      <c r="CD103" s="1796"/>
      <c r="CE103" s="1796"/>
      <c r="CF103" s="1796"/>
      <c r="CG103" s="1796"/>
      <c r="CH103" s="1796"/>
      <c r="CI103" s="1796"/>
      <c r="CJ103" s="1796"/>
      <c r="CK103" s="1796"/>
      <c r="CL103" s="1796"/>
      <c r="CM103" s="1796"/>
      <c r="CN103" s="1796"/>
      <c r="CO103" s="1796"/>
      <c r="CP103" s="1796"/>
      <c r="CQ103" s="1796"/>
      <c r="CR103" s="1796"/>
      <c r="CS103" s="1796"/>
      <c r="CT103" s="1796"/>
      <c r="CU103" s="1796"/>
      <c r="CV103" s="1796"/>
      <c r="CW103" s="1796"/>
      <c r="CX103" s="1796"/>
      <c r="CY103" s="1796"/>
      <c r="CZ103" s="1796"/>
    </row>
    <row r="104" s="131" customFormat="true" ht="15" customHeight="true" x14ac:dyDescent="0.2">
      <c r="A104" s="971"/>
      <c r="B104" s="787"/>
      <c r="C104" s="862"/>
      <c r="D104" s="863"/>
      <c r="E104" s="863"/>
      <c r="F104" s="863"/>
      <c r="G104" s="864"/>
      <c r="H104" s="865"/>
      <c r="I104" s="863"/>
      <c r="J104" s="863"/>
      <c r="K104" s="863"/>
      <c r="L104" s="866"/>
      <c r="M104" s="862"/>
      <c r="N104" s="863"/>
      <c r="O104" s="863"/>
      <c r="P104" s="863"/>
      <c r="Q104" s="864"/>
      <c r="R104" s="1691"/>
      <c r="S104" s="583"/>
      <c r="T104" s="583"/>
      <c r="U104" s="583"/>
      <c r="V104" s="583"/>
      <c r="W104" s="583"/>
      <c r="X104" s="583"/>
      <c r="Y104" s="583"/>
      <c r="Z104" s="583"/>
      <c r="AA104" s="583"/>
      <c r="AB104" s="583"/>
      <c r="AC104" s="583"/>
      <c r="AD104" s="583"/>
      <c r="AE104" s="583"/>
      <c r="AF104" s="583"/>
      <c r="AG104" s="583"/>
      <c r="AH104" s="583"/>
      <c r="AI104" s="583"/>
      <c r="AJ104" s="583"/>
      <c r="AK104" s="583"/>
      <c r="AL104" s="583"/>
      <c r="AM104" s="583"/>
      <c r="AN104" s="583"/>
      <c r="AO104" s="583"/>
      <c r="AP104" s="583"/>
      <c r="AQ104" s="583"/>
      <c r="AR104" s="583"/>
      <c r="AS104" s="583"/>
      <c r="AT104" s="583"/>
      <c r="AU104" s="583"/>
      <c r="AV104" s="583"/>
      <c r="AW104" s="583"/>
      <c r="AX104" s="583"/>
      <c r="AY104" s="583"/>
      <c r="AZ104" s="208"/>
      <c r="BA104" s="229"/>
      <c r="BB104" s="154"/>
      <c r="BC104" s="308"/>
      <c r="BD104" s="293"/>
      <c r="BE104" s="293"/>
      <c r="BF104" s="293"/>
      <c r="BG104" s="309"/>
      <c r="BH104" s="316"/>
      <c r="BI104" s="293"/>
      <c r="BJ104" s="293"/>
      <c r="BK104" s="293"/>
      <c r="BL104" s="309"/>
      <c r="BM104" s="316"/>
      <c r="BN104" s="293"/>
      <c r="BO104" s="293"/>
      <c r="BP104" s="293"/>
      <c r="BQ104" s="309"/>
      <c r="BR104" s="1742"/>
      <c r="BS104" s="1795"/>
      <c r="BT104" s="1795"/>
      <c r="BU104" s="1795"/>
      <c r="BV104" s="1795"/>
      <c r="BW104" s="1795"/>
      <c r="BX104" s="1795"/>
      <c r="BY104" s="1796"/>
      <c r="BZ104" s="1796"/>
      <c r="CA104" s="1796"/>
      <c r="CB104" s="1796"/>
      <c r="CC104" s="1796"/>
      <c r="CD104" s="1796"/>
      <c r="CE104" s="1796"/>
      <c r="CF104" s="1796"/>
      <c r="CG104" s="1796"/>
      <c r="CH104" s="1796"/>
      <c r="CI104" s="1796"/>
      <c r="CJ104" s="1796"/>
      <c r="CK104" s="1796"/>
      <c r="CL104" s="1796"/>
      <c r="CM104" s="1796"/>
      <c r="CN104" s="1796"/>
      <c r="CO104" s="1796"/>
      <c r="CP104" s="1796"/>
      <c r="CQ104" s="1796"/>
      <c r="CR104" s="1796"/>
      <c r="CS104" s="1796"/>
      <c r="CT104" s="1796"/>
      <c r="CU104" s="1796"/>
      <c r="CV104" s="1796"/>
      <c r="CW104" s="1796"/>
      <c r="CX104" s="1796"/>
      <c r="CY104" s="1796"/>
      <c r="CZ104" s="1796"/>
    </row>
    <row r="105" s="131" customFormat="true" ht="15" customHeight="true" x14ac:dyDescent="0.2">
      <c r="A105" s="781"/>
      <c r="B105" s="788"/>
      <c r="C105" s="867"/>
      <c r="D105" s="868"/>
      <c r="E105" s="868"/>
      <c r="F105" s="868"/>
      <c r="G105" s="869"/>
      <c r="H105" s="870"/>
      <c r="I105" s="868"/>
      <c r="J105" s="868"/>
      <c r="K105" s="868"/>
      <c r="L105" s="871"/>
      <c r="M105" s="867"/>
      <c r="N105" s="868"/>
      <c r="O105" s="868"/>
      <c r="P105" s="868"/>
      <c r="Q105" s="869"/>
      <c r="R105" s="1692"/>
      <c r="S105" s="583"/>
      <c r="T105" s="583"/>
      <c r="U105" s="583"/>
      <c r="V105" s="583"/>
      <c r="W105" s="583"/>
      <c r="X105" s="583"/>
      <c r="Y105" s="583"/>
      <c r="Z105" s="583"/>
      <c r="AA105" s="583"/>
      <c r="AB105" s="583"/>
      <c r="AC105" s="583"/>
      <c r="AD105" s="583"/>
      <c r="AE105" s="583"/>
      <c r="AF105" s="583"/>
      <c r="AG105" s="583"/>
      <c r="AH105" s="583"/>
      <c r="AI105" s="583"/>
      <c r="AJ105" s="583"/>
      <c r="AK105" s="583"/>
      <c r="AL105" s="583"/>
      <c r="AM105" s="583"/>
      <c r="AN105" s="583"/>
      <c r="AO105" s="583"/>
      <c r="AP105" s="583"/>
      <c r="AQ105" s="583"/>
      <c r="AR105" s="583"/>
      <c r="AS105" s="583"/>
      <c r="AT105" s="583"/>
      <c r="AU105" s="583"/>
      <c r="AV105" s="583"/>
      <c r="AW105" s="583"/>
      <c r="AX105" s="583"/>
      <c r="AY105" s="583"/>
      <c r="AZ105" s="208"/>
      <c r="BA105" s="229"/>
      <c r="BB105" s="154"/>
      <c r="BC105" s="310"/>
      <c r="BD105" s="311"/>
      <c r="BE105" s="311"/>
      <c r="BF105" s="311"/>
      <c r="BG105" s="312"/>
      <c r="BH105" s="317"/>
      <c r="BI105" s="311"/>
      <c r="BJ105" s="311"/>
      <c r="BK105" s="311"/>
      <c r="BL105" s="312"/>
      <c r="BM105" s="317"/>
      <c r="BN105" s="311"/>
      <c r="BO105" s="311"/>
      <c r="BP105" s="311"/>
      <c r="BQ105" s="312"/>
      <c r="BR105" s="1743"/>
      <c r="BS105" s="1795"/>
      <c r="BT105" s="1795"/>
      <c r="BU105" s="1795"/>
      <c r="BV105" s="1795"/>
      <c r="BW105" s="1795"/>
      <c r="BX105" s="1795"/>
      <c r="BY105" s="1796"/>
      <c r="BZ105" s="1796"/>
      <c r="CA105" s="1796"/>
      <c r="CB105" s="1796"/>
      <c r="CC105" s="1796"/>
      <c r="CD105" s="1796"/>
      <c r="CE105" s="1796"/>
      <c r="CF105" s="1796"/>
      <c r="CG105" s="1796"/>
      <c r="CH105" s="1796"/>
      <c r="CI105" s="1796"/>
      <c r="CJ105" s="1796"/>
      <c r="CK105" s="1796"/>
      <c r="CL105" s="1796"/>
      <c r="CM105" s="1796"/>
      <c r="CN105" s="1796"/>
      <c r="CO105" s="1796"/>
      <c r="CP105" s="1796"/>
      <c r="CQ105" s="1796"/>
      <c r="CR105" s="1796"/>
      <c r="CS105" s="1796"/>
      <c r="CT105" s="1796"/>
      <c r="CU105" s="1796"/>
      <c r="CV105" s="1796"/>
      <c r="CW105" s="1796"/>
      <c r="CX105" s="1796"/>
      <c r="CY105" s="1796"/>
      <c r="CZ105" s="1796"/>
    </row>
    <row r="106" s="131" customFormat="true" ht="250.15" customHeight="true" x14ac:dyDescent="0.2">
      <c r="A106" s="377"/>
      <c r="B106" s="616"/>
      <c r="C106" s="617"/>
      <c r="D106" s="617"/>
      <c r="E106" s="617"/>
      <c r="F106" s="617"/>
      <c r="G106" s="617"/>
      <c r="H106" s="617"/>
      <c r="I106" s="617"/>
      <c r="J106" s="617"/>
      <c r="K106" s="617"/>
      <c r="L106" s="617"/>
      <c r="M106" s="617"/>
      <c r="N106" s="617"/>
      <c r="O106" s="617"/>
      <c r="P106" s="617"/>
      <c r="Q106" s="617"/>
      <c r="R106" s="617"/>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0"/>
      <c r="BS106" s="207"/>
      <c r="BT106" s="207"/>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S107" s="203"/>
      <c r="BT107" s="203"/>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82" t="str">
        <f>A1026</f>
        <v>Jamaica</v>
      </c>
      <c r="B108" s="2083"/>
      <c r="C108" s="113"/>
      <c r="D108" s="113"/>
      <c r="E108" s="113"/>
      <c r="F108" s="113"/>
      <c r="G108" s="113"/>
      <c r="H108" s="113"/>
      <c r="I108" s="113"/>
      <c r="J108" s="113"/>
      <c r="K108" s="113"/>
      <c r="L108" s="113"/>
      <c r="M108" s="113"/>
      <c r="N108" s="113"/>
      <c r="O108" s="113"/>
      <c r="P108" s="113"/>
      <c r="Q108" s="113"/>
      <c r="R108" s="11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S108" s="203"/>
      <c r="BT108" s="203"/>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1997</v>
      </c>
      <c r="B109" s="139"/>
      <c r="C109" s="113"/>
      <c r="D109" s="113"/>
      <c r="E109" s="113"/>
      <c r="F109" s="113"/>
      <c r="G109" s="113"/>
      <c r="H109" s="113"/>
      <c r="I109" s="113"/>
      <c r="J109" s="113"/>
      <c r="K109" s="113"/>
      <c r="L109" s="113"/>
      <c r="M109" s="113"/>
      <c r="N109" s="113"/>
      <c r="O109" s="113"/>
      <c r="P109" s="113"/>
      <c r="Q109" s="113"/>
      <c r="R109" s="11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S109" s="203"/>
      <c r="BT109" s="203"/>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S110" s="203"/>
      <c r="BT110" s="203"/>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S111" s="203"/>
      <c r="BT111" s="203"/>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S112" s="203"/>
      <c r="BT112" s="203"/>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S113" s="203"/>
      <c r="BT113" s="203"/>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S114" s="203"/>
      <c r="BT114" s="203"/>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SLC97</v>
      </c>
      <c r="C115" s="113"/>
      <c r="D115" s="113"/>
      <c r="E115" s="113"/>
      <c r="F115" s="113"/>
      <c r="G115" s="113"/>
      <c r="H115" s="113"/>
      <c r="I115" s="113"/>
      <c r="J115" s="113"/>
      <c r="K115" s="113"/>
      <c r="L115" s="113"/>
      <c r="M115" s="113"/>
      <c r="N115" s="113"/>
      <c r="O115" s="113"/>
      <c r="P115" s="113"/>
      <c r="Q115" s="113"/>
      <c r="R115" s="11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S115" s="203"/>
      <c r="BT115" s="203"/>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08" t="str">
        <f>B1030</f>
        <v>Ratio of Improved latrines based on:</v>
      </c>
      <c r="B116" s="609"/>
      <c r="C116" s="113"/>
      <c r="D116" s="113"/>
      <c r="E116" s="113"/>
      <c r="F116" s="113"/>
      <c r="G116" s="113"/>
      <c r="H116" s="113"/>
      <c r="I116" s="113"/>
      <c r="J116" s="113"/>
      <c r="K116" s="113"/>
      <c r="L116" s="113"/>
      <c r="M116" s="113"/>
      <c r="N116" s="113"/>
      <c r="O116" s="113"/>
      <c r="P116" s="113"/>
      <c r="Q116" s="113"/>
      <c r="R116" s="11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S116" s="203"/>
      <c r="BT116" s="203"/>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08" t="str">
        <f>B1029</f>
        <v>Ratio of Shared improved based on:</v>
      </c>
      <c r="B117" s="610"/>
      <c r="C117" s="113"/>
      <c r="D117" s="113"/>
      <c r="E117" s="113"/>
      <c r="F117" s="113"/>
      <c r="G117" s="113"/>
      <c r="H117" s="113"/>
      <c r="I117" s="113"/>
      <c r="J117" s="113"/>
      <c r="K117" s="113"/>
      <c r="L117" s="113"/>
      <c r="M117" s="113"/>
      <c r="N117" s="113"/>
      <c r="O117" s="113"/>
      <c r="P117" s="113"/>
      <c r="Q117" s="113"/>
      <c r="R117" s="11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S117" s="203"/>
      <c r="BT117" s="203"/>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1"/>
      <c r="B118" s="609"/>
      <c r="C118" s="113"/>
      <c r="D118" s="113"/>
      <c r="E118" s="113"/>
      <c r="F118" s="113"/>
      <c r="G118" s="113"/>
      <c r="H118" s="113"/>
      <c r="I118" s="113"/>
      <c r="J118" s="113"/>
      <c r="K118" s="113"/>
      <c r="L118" s="113"/>
      <c r="M118" s="113"/>
      <c r="N118" s="113"/>
      <c r="O118" s="113"/>
      <c r="P118" s="113"/>
      <c r="Q118" s="113"/>
      <c r="R118" s="11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S118" s="203"/>
      <c r="BT118" s="203"/>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2"/>
      <c r="B119" s="613"/>
      <c r="C119" s="113"/>
      <c r="D119" s="113"/>
      <c r="E119" s="113"/>
      <c r="F119" s="113"/>
      <c r="G119" s="113"/>
      <c r="H119" s="113"/>
      <c r="I119" s="113"/>
      <c r="J119" s="113"/>
      <c r="K119" s="113"/>
      <c r="L119" s="113"/>
      <c r="M119" s="113"/>
      <c r="N119" s="113"/>
      <c r="O119" s="113"/>
      <c r="P119" s="113"/>
      <c r="Q119" s="113"/>
      <c r="R119" s="11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S119" s="203"/>
      <c r="BT119" s="203"/>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135" customFormat="true" ht="15" customHeight="true" x14ac:dyDescent="0.2">
      <c r="A120" s="116" t="s">
        <v>98</v>
      </c>
      <c r="B120" s="199"/>
      <c r="C120" s="2125" t="s">
        <v>114</v>
      </c>
      <c r="D120" s="2126"/>
      <c r="E120" s="2126"/>
      <c r="F120" s="2126"/>
      <c r="G120" s="2127"/>
      <c r="H120" s="2128" t="s">
        <v>38</v>
      </c>
      <c r="I120" s="2129"/>
      <c r="J120" s="2129"/>
      <c r="K120" s="2129"/>
      <c r="L120" s="2130"/>
      <c r="M120" s="2131" t="s">
        <v>37</v>
      </c>
      <c r="N120" s="2132"/>
      <c r="O120" s="2132"/>
      <c r="P120" s="2132"/>
      <c r="Q120" s="2133"/>
      <c r="R120" s="1649" t="s">
        <v>137</v>
      </c>
      <c r="S120" s="298"/>
      <c r="T120" s="298"/>
      <c r="U120" s="298"/>
      <c r="V120" s="298"/>
      <c r="W120" s="298"/>
      <c r="X120" s="298"/>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606"/>
      <c r="BA120" s="209" t="s">
        <v>128</v>
      </c>
      <c r="BB120" s="116" t="s">
        <v>98</v>
      </c>
      <c r="BC120" s="2176" t="s">
        <v>114</v>
      </c>
      <c r="BD120" s="2177"/>
      <c r="BE120" s="2177"/>
      <c r="BF120" s="2177"/>
      <c r="BG120" s="2178"/>
      <c r="BH120" s="2179" t="s">
        <v>38</v>
      </c>
      <c r="BI120" s="2177"/>
      <c r="BJ120" s="2177"/>
      <c r="BK120" s="2177"/>
      <c r="BL120" s="2178"/>
      <c r="BM120" s="2179" t="s">
        <v>37</v>
      </c>
      <c r="BN120" s="2177"/>
      <c r="BO120" s="2177"/>
      <c r="BP120" s="2177"/>
      <c r="BQ120" s="2180"/>
      <c r="BR120" s="1662" t="s">
        <v>137</v>
      </c>
      <c r="BS120" s="1797"/>
      <c r="BT120" s="1797"/>
      <c r="BU120" s="1797"/>
      <c r="BV120" s="1797"/>
      <c r="BW120" s="1797"/>
      <c r="BX120" s="1797"/>
      <c r="BY120" s="1798"/>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135" customFormat="true" ht="12.75" x14ac:dyDescent="0.2">
      <c r="A121" s="179" t="s">
        <v>87</v>
      </c>
      <c r="B121" s="237"/>
      <c r="C121" s="271" t="s">
        <v>0</v>
      </c>
      <c r="D121" s="272" t="s">
        <v>1</v>
      </c>
      <c r="E121" s="272" t="s">
        <v>2</v>
      </c>
      <c r="F121" s="272" t="s">
        <v>3</v>
      </c>
      <c r="G121" s="273" t="s">
        <v>4</v>
      </c>
      <c r="H121" s="731" t="s">
        <v>0</v>
      </c>
      <c r="I121" s="670" t="s">
        <v>1</v>
      </c>
      <c r="J121" s="670" t="s">
        <v>2</v>
      </c>
      <c r="K121" s="670" t="s">
        <v>3</v>
      </c>
      <c r="L121" s="671" t="s">
        <v>4</v>
      </c>
      <c r="M121" s="713" t="s">
        <v>0</v>
      </c>
      <c r="N121" s="670" t="s">
        <v>1</v>
      </c>
      <c r="O121" s="670" t="s">
        <v>2</v>
      </c>
      <c r="P121" s="670" t="s">
        <v>3</v>
      </c>
      <c r="Q121" s="756" t="s">
        <v>4</v>
      </c>
      <c r="R121" s="739" t="s">
        <v>147</v>
      </c>
      <c r="S121" s="298"/>
      <c r="T121" s="298"/>
      <c r="U121" s="298"/>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606"/>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1744" t="s">
        <v>147</v>
      </c>
      <c r="BS121" s="1799"/>
      <c r="BT121" s="1799"/>
      <c r="BU121" s="1799"/>
      <c r="BV121" s="1799"/>
      <c r="BW121" s="1799"/>
      <c r="BX121" s="1799"/>
      <c r="BY121" s="1800"/>
      <c r="BZ121" s="1800"/>
      <c r="CA121" s="1800"/>
      <c r="CB121" s="1800"/>
      <c r="CC121" s="1800"/>
      <c r="CD121" s="1800"/>
      <c r="CE121" s="1800"/>
      <c r="CF121" s="1800"/>
      <c r="CG121" s="1800"/>
      <c r="CH121" s="1800"/>
      <c r="CI121" s="1800"/>
      <c r="CJ121" s="1800"/>
      <c r="CK121" s="1800"/>
      <c r="CL121" s="1800"/>
      <c r="CM121" s="1800"/>
      <c r="CN121" s="1800"/>
      <c r="CO121" s="1800"/>
      <c r="CP121" s="1800"/>
      <c r="CQ121" s="1800"/>
      <c r="CR121" s="1800"/>
      <c r="CS121" s="1800"/>
      <c r="CT121" s="1800"/>
      <c r="CU121" s="1800"/>
      <c r="CV121" s="1800"/>
      <c r="CW121" s="1800"/>
      <c r="CX121" s="1800"/>
      <c r="CY121" s="1800"/>
      <c r="CZ121" s="1800"/>
    </row>
    <row r="122" s="135" customFormat="true" ht="15" customHeight="true" x14ac:dyDescent="0.2">
      <c r="A122" s="2114" t="s">
        <v>18</v>
      </c>
      <c r="B122" s="981" t="s">
        <v>14</v>
      </c>
      <c r="C122" s="874">
        <f>C153+C154+C155*MICS11!C130/100</f>
        <v>96.050147554150058</v>
      </c>
      <c r="D122" s="875">
        <f>D153+D154+D155*MICS11!D130/100</f>
        <v>94.098477589788303</v>
      </c>
      <c r="E122" s="875">
        <f>E153+E154+E155*MICS11!E130/100</f>
        <v>98.182857518798386</v>
      </c>
      <c r="F122" s="875">
        <f>F153+F154+F155*MICS11!F130/100</f>
        <v>98.8814209829589</v>
      </c>
      <c r="G122" s="876">
        <f>G153+G154+G155*MICS11!G130/100</f>
        <v>100</v>
      </c>
      <c r="H122" s="877">
        <f>H153+H154+H155*MICS11!H130/100</f>
        <v>96.876204327799528</v>
      </c>
      <c r="I122" s="875">
        <f>I153+I154+I155*MICS11!I130/100</f>
        <v>96.169870289434641</v>
      </c>
      <c r="J122" s="875">
        <f>J153+J154+J155*MICS11!J130/100</f>
        <v>98.579403618544958</v>
      </c>
      <c r="K122" s="875">
        <f>K153+K154+K155*MICS11!K130/100</f>
        <v>98.390848141874841</v>
      </c>
      <c r="L122" s="878">
        <f>L153+L154+L155*MICS11!L130/100</f>
        <v>100</v>
      </c>
      <c r="M122" s="874">
        <f>M153+M154+M155*MICS11!M130/100</f>
        <v>90.127138658416797</v>
      </c>
      <c r="N122" s="875">
        <f>N153+N154+N155*MICS11!N130/100</f>
        <v>96.985372180712062</v>
      </c>
      <c r="O122" s="875">
        <f>O153+O154+O155*MICS11!O130/100</f>
        <v>97.239970959281749</v>
      </c>
      <c r="P122" s="875">
        <f>P153+P154+P155*MICS11!P130/100</f>
        <v>100</v>
      </c>
      <c r="Q122" s="876">
        <f>Q153+Q154+Q155*MICS11!Q130/100</f>
        <v>100</v>
      </c>
      <c r="R122" s="1693" t="s">
        <v>35</v>
      </c>
      <c r="S122" s="298"/>
      <c r="T122" s="298"/>
      <c r="U122" s="298"/>
      <c r="V122" s="298"/>
      <c r="W122" s="298"/>
      <c r="X122" s="298"/>
      <c r="Y122" s="298"/>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AZ122" s="606"/>
      <c r="BA122" s="2181" t="s">
        <v>18</v>
      </c>
      <c r="BB122" s="155" t="s">
        <v>14</v>
      </c>
      <c r="BC122" s="1074" t="s">
        <v>35</v>
      </c>
      <c r="BD122" s="1094" t="s">
        <v>35</v>
      </c>
      <c r="BE122" s="1094" t="s">
        <v>35</v>
      </c>
      <c r="BF122" s="1094" t="s">
        <v>35</v>
      </c>
      <c r="BG122" s="1115" t="s">
        <v>35</v>
      </c>
      <c r="BH122" s="1136" t="s">
        <v>35</v>
      </c>
      <c r="BI122" s="1094" t="s">
        <v>35</v>
      </c>
      <c r="BJ122" s="1094" t="s">
        <v>35</v>
      </c>
      <c r="BK122" s="1094" t="s">
        <v>35</v>
      </c>
      <c r="BL122" s="1115" t="s">
        <v>35</v>
      </c>
      <c r="BM122" s="1136" t="s">
        <v>35</v>
      </c>
      <c r="BN122" s="1094" t="s">
        <v>35</v>
      </c>
      <c r="BO122" s="1094" t="s">
        <v>35</v>
      </c>
      <c r="BP122" s="1094" t="s">
        <v>35</v>
      </c>
      <c r="BQ122" s="1115" t="s">
        <v>35</v>
      </c>
      <c r="BR122" s="1745" t="s">
        <v>35</v>
      </c>
      <c r="BS122" s="1801"/>
      <c r="BT122" s="1801"/>
      <c r="BU122" s="1801"/>
      <c r="BV122" s="1801"/>
      <c r="BW122" s="1801"/>
      <c r="BX122" s="1801"/>
      <c r="BY122" s="1802"/>
      <c r="BZ122" s="1802"/>
      <c r="CA122" s="1802"/>
      <c r="CB122" s="1802"/>
      <c r="CC122" s="1802"/>
      <c r="CD122" s="1802"/>
      <c r="CE122" s="1802"/>
      <c r="CF122" s="1802"/>
      <c r="CG122" s="1802"/>
      <c r="CH122" s="1802"/>
      <c r="CI122" s="1802"/>
      <c r="CJ122" s="1802"/>
      <c r="CK122" s="1802"/>
      <c r="CL122" s="1802"/>
      <c r="CM122" s="1802"/>
      <c r="CN122" s="1802"/>
      <c r="CO122" s="1802"/>
      <c r="CP122" s="1802"/>
      <c r="CQ122" s="1802"/>
      <c r="CR122" s="1802"/>
      <c r="CS122" s="1802"/>
      <c r="CT122" s="1802"/>
      <c r="CU122" s="1802"/>
      <c r="CV122" s="1802"/>
      <c r="CW122" s="1802"/>
      <c r="CX122" s="1802"/>
      <c r="CY122" s="1802"/>
      <c r="CZ122" s="1802"/>
    </row>
    <row r="123" s="135" customFormat="true" ht="15" customHeight="true" x14ac:dyDescent="0.2">
      <c r="A123" s="2115"/>
      <c r="B123" s="982" t="s">
        <v>51</v>
      </c>
      <c r="C123" s="879">
        <f>100-C122</f>
        <v>3.9498524458499418</v>
      </c>
      <c r="D123" s="880">
        <f t="shared" ref="D123:Q123" si="7">100-D122</f>
        <v>5.9015224102116974</v>
      </c>
      <c r="E123" s="880">
        <f t="shared" si="7"/>
        <v>1.8171424812016141</v>
      </c>
      <c r="F123" s="880">
        <f t="shared" si="7"/>
        <v>1.1185790170410996</v>
      </c>
      <c r="G123" s="881">
        <f t="shared" si="7"/>
        <v>0</v>
      </c>
      <c r="H123" s="882">
        <f t="shared" si="7"/>
        <v>3.1237956722004725</v>
      </c>
      <c r="I123" s="880">
        <f t="shared" si="7"/>
        <v>3.8301297105653589</v>
      </c>
      <c r="J123" s="880">
        <f t="shared" si="7"/>
        <v>1.4205963814550415</v>
      </c>
      <c r="K123" s="880">
        <f t="shared" si="7"/>
        <v>1.6091518581251592</v>
      </c>
      <c r="L123" s="883">
        <f t="shared" si="7"/>
        <v>0</v>
      </c>
      <c r="M123" s="879">
        <f t="shared" si="7"/>
        <v>9.8728613415832029</v>
      </c>
      <c r="N123" s="880">
        <f t="shared" si="7"/>
        <v>3.0146278192879379</v>
      </c>
      <c r="O123" s="880">
        <f t="shared" si="7"/>
        <v>2.7600290407182513</v>
      </c>
      <c r="P123" s="880">
        <f t="shared" si="7"/>
        <v>0</v>
      </c>
      <c r="Q123" s="881">
        <f t="shared" si="7"/>
        <v>0</v>
      </c>
      <c r="R123" s="1694" t="s">
        <v>35</v>
      </c>
      <c r="S123" s="298"/>
      <c r="T123" s="298"/>
      <c r="U123" s="298"/>
      <c r="V123" s="298"/>
      <c r="W123" s="298"/>
      <c r="X123" s="298"/>
      <c r="Y123" s="298"/>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AZ123" s="606"/>
      <c r="BA123" s="2182"/>
      <c r="BB123" s="156" t="s">
        <v>51</v>
      </c>
      <c r="BC123" s="1075" t="s">
        <v>35</v>
      </c>
      <c r="BD123" s="1095" t="s">
        <v>35</v>
      </c>
      <c r="BE123" s="1095" t="s">
        <v>35</v>
      </c>
      <c r="BF123" s="1095" t="s">
        <v>35</v>
      </c>
      <c r="BG123" s="1116" t="s">
        <v>35</v>
      </c>
      <c r="BH123" s="1137" t="s">
        <v>35</v>
      </c>
      <c r="BI123" s="1095" t="s">
        <v>35</v>
      </c>
      <c r="BJ123" s="1095" t="s">
        <v>35</v>
      </c>
      <c r="BK123" s="1095" t="s">
        <v>35</v>
      </c>
      <c r="BL123" s="1116" t="s">
        <v>35</v>
      </c>
      <c r="BM123" s="1137" t="s">
        <v>35</v>
      </c>
      <c r="BN123" s="1095" t="s">
        <v>35</v>
      </c>
      <c r="BO123" s="1095" t="s">
        <v>35</v>
      </c>
      <c r="BP123" s="1095" t="s">
        <v>35</v>
      </c>
      <c r="BQ123" s="1116" t="s">
        <v>35</v>
      </c>
      <c r="BR123" s="1746" t="s">
        <v>35</v>
      </c>
      <c r="BS123" s="1803"/>
      <c r="BT123" s="1803"/>
      <c r="BU123" s="1803"/>
      <c r="BV123" s="1803"/>
      <c r="BW123" s="1803"/>
      <c r="BX123" s="1803"/>
      <c r="BY123" s="1804"/>
      <c r="BZ123" s="1804"/>
      <c r="CA123" s="1804"/>
      <c r="CB123" s="1804"/>
      <c r="CC123" s="1804"/>
      <c r="CD123" s="1804"/>
      <c r="CE123" s="1804"/>
      <c r="CF123" s="1804"/>
      <c r="CG123" s="1804"/>
      <c r="CH123" s="1804"/>
      <c r="CI123" s="1804"/>
      <c r="CJ123" s="1804"/>
      <c r="CK123" s="1804"/>
      <c r="CL123" s="1804"/>
      <c r="CM123" s="1804"/>
      <c r="CN123" s="1804"/>
      <c r="CO123" s="1804"/>
      <c r="CP123" s="1804"/>
      <c r="CQ123" s="1804"/>
      <c r="CR123" s="1804"/>
      <c r="CS123" s="1804"/>
      <c r="CT123" s="1804"/>
      <c r="CU123" s="1804"/>
      <c r="CV123" s="1804"/>
      <c r="CW123" s="1804"/>
      <c r="CX123" s="1804"/>
      <c r="CY123" s="1804"/>
      <c r="CZ123" s="1804"/>
    </row>
    <row r="124" s="135" customFormat="true" ht="15" customHeight="true" x14ac:dyDescent="0.2">
      <c r="A124" s="2115" t="s">
        <v>50</v>
      </c>
      <c r="B124" s="982" t="s">
        <v>15</v>
      </c>
      <c r="C124" s="879">
        <f>C122*MICS11!C129/100</f>
        <v>74.92362003540353</v>
      </c>
      <c r="D124" s="880">
        <f>D122*MICS11!D129/100</f>
        <v>79.055450371055386</v>
      </c>
      <c r="E124" s="880">
        <f>E122*MICS11!E129/100</f>
        <v>82.924369702466961</v>
      </c>
      <c r="F124" s="880">
        <f>F122*MICS11!F129/100</f>
        <v>93.80507991786564</v>
      </c>
      <c r="G124" s="881">
        <f>G122*MICS11!G129/100</f>
        <v>99.17673811814862</v>
      </c>
      <c r="H124" s="882">
        <f>H122*MICS11!H129/100</f>
        <v>66.23895096057899</v>
      </c>
      <c r="I124" s="880">
        <f>I122*MICS11!I129/100</f>
        <v>80.540008529160772</v>
      </c>
      <c r="J124" s="880">
        <f>J122*MICS11!J129/100</f>
        <v>91.371633829663807</v>
      </c>
      <c r="K124" s="880">
        <f>K122*MICS11!K129/100</f>
        <v>97.671828866187482</v>
      </c>
      <c r="L124" s="883">
        <f>L122*MICS11!L129/100</f>
        <v>99.772656178099169</v>
      </c>
      <c r="M124" s="879">
        <f>M122*MICS11!M129/100</f>
        <v>70.078745887802285</v>
      </c>
      <c r="N124" s="880">
        <f>N122*MICS11!N129/100</f>
        <v>78.814054807937296</v>
      </c>
      <c r="O124" s="880">
        <f>O122*MICS11!O129/100</f>
        <v>86.407772643621755</v>
      </c>
      <c r="P124" s="880">
        <f>P122*MICS11!P129/100</f>
        <v>97.315726671608004</v>
      </c>
      <c r="Q124" s="881">
        <f>Q122*MICS11!Q129/100</f>
        <v>99.013508349070065</v>
      </c>
      <c r="R124" s="1694" t="s">
        <v>35</v>
      </c>
      <c r="S124" s="298"/>
      <c r="T124" s="298"/>
      <c r="U124" s="298"/>
      <c r="V124" s="298"/>
      <c r="W124" s="298"/>
      <c r="X124" s="298"/>
      <c r="Y124" s="298"/>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AZ124" s="606"/>
      <c r="BA124" s="2182" t="s">
        <v>50</v>
      </c>
      <c r="BB124" s="156" t="s">
        <v>15</v>
      </c>
      <c r="BC124" s="1075" t="s">
        <v>35</v>
      </c>
      <c r="BD124" s="1095" t="s">
        <v>35</v>
      </c>
      <c r="BE124" s="1095" t="s">
        <v>35</v>
      </c>
      <c r="BF124" s="1095" t="s">
        <v>35</v>
      </c>
      <c r="BG124" s="1116" t="s">
        <v>35</v>
      </c>
      <c r="BH124" s="1137" t="s">
        <v>35</v>
      </c>
      <c r="BI124" s="1095" t="s">
        <v>35</v>
      </c>
      <c r="BJ124" s="1095" t="s">
        <v>35</v>
      </c>
      <c r="BK124" s="1095" t="s">
        <v>35</v>
      </c>
      <c r="BL124" s="1116" t="s">
        <v>35</v>
      </c>
      <c r="BM124" s="1137" t="s">
        <v>35</v>
      </c>
      <c r="BN124" s="1095" t="s">
        <v>35</v>
      </c>
      <c r="BO124" s="1095" t="s">
        <v>35</v>
      </c>
      <c r="BP124" s="1095" t="s">
        <v>35</v>
      </c>
      <c r="BQ124" s="1116" t="s">
        <v>35</v>
      </c>
      <c r="BR124" s="1746" t="s">
        <v>35</v>
      </c>
      <c r="BS124" s="1803"/>
      <c r="BT124" s="1803"/>
      <c r="BU124" s="1803"/>
      <c r="BV124" s="1803"/>
      <c r="BW124" s="1803"/>
      <c r="BX124" s="1803"/>
      <c r="BY124" s="1804"/>
      <c r="BZ124" s="1804"/>
      <c r="CA124" s="1804"/>
      <c r="CB124" s="1804"/>
      <c r="CC124" s="1804"/>
      <c r="CD124" s="1804"/>
      <c r="CE124" s="1804"/>
      <c r="CF124" s="1804"/>
      <c r="CG124" s="1804"/>
      <c r="CH124" s="1804"/>
      <c r="CI124" s="1804"/>
      <c r="CJ124" s="1804"/>
      <c r="CK124" s="1804"/>
      <c r="CL124" s="1804"/>
      <c r="CM124" s="1804"/>
      <c r="CN124" s="1804"/>
      <c r="CO124" s="1804"/>
      <c r="CP124" s="1804"/>
      <c r="CQ124" s="1804"/>
      <c r="CR124" s="1804"/>
      <c r="CS124" s="1804"/>
      <c r="CT124" s="1804"/>
      <c r="CU124" s="1804"/>
      <c r="CV124" s="1804"/>
      <c r="CW124" s="1804"/>
      <c r="CX124" s="1804"/>
      <c r="CY124" s="1804"/>
      <c r="CZ124" s="1804"/>
    </row>
    <row r="125" s="135" customFormat="true" ht="15" customHeight="true" x14ac:dyDescent="0.2">
      <c r="A125" s="2115"/>
      <c r="B125" s="982" t="s">
        <v>16</v>
      </c>
      <c r="C125" s="879">
        <f>C122*MICS11!C128/100</f>
        <v>21.126527518746574</v>
      </c>
      <c r="D125" s="880">
        <f>D122*MICS11!D128/100</f>
        <v>15.043027218732856</v>
      </c>
      <c r="E125" s="880">
        <f>E122*MICS11!E128/100</f>
        <v>15.258487816331513</v>
      </c>
      <c r="F125" s="880">
        <f>F122*MICS11!F128/100</f>
        <v>5.0763410650933061</v>
      </c>
      <c r="G125" s="881">
        <f>G122*MICS11!G128/100</f>
        <v>0.82326188185136084</v>
      </c>
      <c r="H125" s="882">
        <f>H122*MICS11!H128/100</f>
        <v>30.637253367220534</v>
      </c>
      <c r="I125" s="880">
        <f>I122*MICS11!I128/100</f>
        <v>15.629861760273849</v>
      </c>
      <c r="J125" s="880">
        <f>J122*MICS11!J128/100</f>
        <v>7.2077697888811318</v>
      </c>
      <c r="K125" s="880">
        <f>K122*MICS11!K128/100</f>
        <v>0.71901927568734048</v>
      </c>
      <c r="L125" s="883">
        <f>L122*MICS11!L128/100</f>
        <v>0.22734382190085115</v>
      </c>
      <c r="M125" s="879">
        <f>M122*MICS11!M128/100</f>
        <v>20.048392770614431</v>
      </c>
      <c r="N125" s="880">
        <f>N122*MICS11!N128/100</f>
        <v>18.171317372774787</v>
      </c>
      <c r="O125" s="880">
        <f>O122*MICS11!O128/100</f>
        <v>10.83219831566001</v>
      </c>
      <c r="P125" s="880">
        <f>P122*MICS11!P128/100</f>
        <v>2.6842733283920173</v>
      </c>
      <c r="Q125" s="881">
        <f>Q122*MICS11!Q128/100</f>
        <v>0.98649165092992963</v>
      </c>
      <c r="R125" s="1694" t="s">
        <v>35</v>
      </c>
      <c r="S125" s="298"/>
      <c r="T125" s="298"/>
      <c r="U125" s="298"/>
      <c r="V125" s="298"/>
      <c r="W125" s="298"/>
      <c r="X125" s="298"/>
      <c r="Y125" s="298"/>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AZ125" s="606"/>
      <c r="BA125" s="2182"/>
      <c r="BB125" s="156" t="s">
        <v>16</v>
      </c>
      <c r="BC125" s="1075" t="s">
        <v>35</v>
      </c>
      <c r="BD125" s="1095" t="s">
        <v>35</v>
      </c>
      <c r="BE125" s="1095" t="s">
        <v>35</v>
      </c>
      <c r="BF125" s="1095" t="s">
        <v>35</v>
      </c>
      <c r="BG125" s="1116" t="s">
        <v>35</v>
      </c>
      <c r="BH125" s="1137" t="s">
        <v>35</v>
      </c>
      <c r="BI125" s="1095" t="s">
        <v>35</v>
      </c>
      <c r="BJ125" s="1095" t="s">
        <v>35</v>
      </c>
      <c r="BK125" s="1095" t="s">
        <v>35</v>
      </c>
      <c r="BL125" s="1116" t="s">
        <v>35</v>
      </c>
      <c r="BM125" s="1137" t="s">
        <v>35</v>
      </c>
      <c r="BN125" s="1095" t="s">
        <v>35</v>
      </c>
      <c r="BO125" s="1095" t="s">
        <v>35</v>
      </c>
      <c r="BP125" s="1095" t="s">
        <v>35</v>
      </c>
      <c r="BQ125" s="1116" t="s">
        <v>35</v>
      </c>
      <c r="BR125" s="1746" t="s">
        <v>35</v>
      </c>
      <c r="BS125" s="1803"/>
      <c r="BT125" s="1803"/>
      <c r="BU125" s="1803"/>
      <c r="BV125" s="1803"/>
      <c r="BW125" s="1803"/>
      <c r="BX125" s="1803"/>
      <c r="BY125" s="1804"/>
      <c r="BZ125" s="1804"/>
      <c r="CA125" s="1804"/>
      <c r="CB125" s="1804"/>
      <c r="CC125" s="1804"/>
      <c r="CD125" s="1804"/>
      <c r="CE125" s="1804"/>
      <c r="CF125" s="1804"/>
      <c r="CG125" s="1804"/>
      <c r="CH125" s="1804"/>
      <c r="CI125" s="1804"/>
      <c r="CJ125" s="1804"/>
      <c r="CK125" s="1804"/>
      <c r="CL125" s="1804"/>
      <c r="CM125" s="1804"/>
      <c r="CN125" s="1804"/>
      <c r="CO125" s="1804"/>
      <c r="CP125" s="1804"/>
      <c r="CQ125" s="1804"/>
      <c r="CR125" s="1804"/>
      <c r="CS125" s="1804"/>
      <c r="CT125" s="1804"/>
      <c r="CU125" s="1804"/>
      <c r="CV125" s="1804"/>
      <c r="CW125" s="1804"/>
      <c r="CX125" s="1804"/>
      <c r="CY125" s="1804"/>
      <c r="CZ125" s="1804"/>
    </row>
    <row r="126" s="135" customFormat="true" ht="15" customHeight="true" x14ac:dyDescent="0.2">
      <c r="A126" s="2115"/>
      <c r="B126" s="982" t="s">
        <v>22</v>
      </c>
      <c r="C126" s="879">
        <f>100-(C124+C125+C127)</f>
        <v>0.96692922039351004</v>
      </c>
      <c r="D126" s="880">
        <f t="shared" ref="D126:Q126" si="8">100-(D124+D125+D127)</f>
        <v>1.1905243289734955</v>
      </c>
      <c r="E126" s="880">
        <f t="shared" si="8"/>
        <v>1.1679298534898521</v>
      </c>
      <c r="F126" s="880">
        <f t="shared" si="8"/>
        <v>0.55928950852050718</v>
      </c>
      <c r="G126" s="881">
        <f t="shared" si="8"/>
        <v>0</v>
      </c>
      <c r="H126" s="882">
        <f t="shared" si="8"/>
        <v>0.85166408960014905</v>
      </c>
      <c r="I126" s="880">
        <f t="shared" si="8"/>
        <v>0.94401744662185649</v>
      </c>
      <c r="J126" s="880">
        <f t="shared" si="8"/>
        <v>0.44860938326007727</v>
      </c>
      <c r="K126" s="880">
        <f t="shared" si="8"/>
        <v>0.81642132776173071</v>
      </c>
      <c r="L126" s="883">
        <f t="shared" si="8"/>
        <v>0</v>
      </c>
      <c r="M126" s="879">
        <f t="shared" si="8"/>
        <v>1.776483197779342</v>
      </c>
      <c r="N126" s="880">
        <f t="shared" si="8"/>
        <v>1.4832435588110542</v>
      </c>
      <c r="O126" s="880">
        <f t="shared" si="8"/>
        <v>1.3954985140172198</v>
      </c>
      <c r="P126" s="880">
        <f t="shared" si="8"/>
        <v>0</v>
      </c>
      <c r="Q126" s="881">
        <f t="shared" si="8"/>
        <v>0</v>
      </c>
      <c r="R126" s="1694" t="s">
        <v>35</v>
      </c>
      <c r="S126" s="298"/>
      <c r="T126" s="298"/>
      <c r="U126" s="298"/>
      <c r="V126" s="298"/>
      <c r="W126" s="298"/>
      <c r="X126" s="298"/>
      <c r="Y126" s="298"/>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AZ126" s="606"/>
      <c r="BA126" s="2182"/>
      <c r="BB126" s="156" t="s">
        <v>22</v>
      </c>
      <c r="BC126" s="1075" t="s">
        <v>35</v>
      </c>
      <c r="BD126" s="1095" t="s">
        <v>35</v>
      </c>
      <c r="BE126" s="1095" t="s">
        <v>35</v>
      </c>
      <c r="BF126" s="1095" t="s">
        <v>35</v>
      </c>
      <c r="BG126" s="1116" t="s">
        <v>35</v>
      </c>
      <c r="BH126" s="1137" t="s">
        <v>35</v>
      </c>
      <c r="BI126" s="1095" t="s">
        <v>35</v>
      </c>
      <c r="BJ126" s="1095" t="s">
        <v>35</v>
      </c>
      <c r="BK126" s="1095" t="s">
        <v>35</v>
      </c>
      <c r="BL126" s="1116" t="s">
        <v>35</v>
      </c>
      <c r="BM126" s="1137" t="s">
        <v>35</v>
      </c>
      <c r="BN126" s="1095" t="s">
        <v>35</v>
      </c>
      <c r="BO126" s="1095" t="s">
        <v>35</v>
      </c>
      <c r="BP126" s="1095" t="s">
        <v>35</v>
      </c>
      <c r="BQ126" s="1116" t="s">
        <v>35</v>
      </c>
      <c r="BR126" s="1746" t="s">
        <v>35</v>
      </c>
      <c r="BS126" s="1803"/>
      <c r="BT126" s="1803"/>
      <c r="BU126" s="1803"/>
      <c r="BV126" s="1803"/>
      <c r="BW126" s="1803"/>
      <c r="BX126" s="1803"/>
      <c r="BY126" s="1804"/>
      <c r="BZ126" s="1804"/>
      <c r="CA126" s="1804"/>
      <c r="CB126" s="1804"/>
      <c r="CC126" s="1804"/>
      <c r="CD126" s="1804"/>
      <c r="CE126" s="1804"/>
      <c r="CF126" s="1804"/>
      <c r="CG126" s="1804"/>
      <c r="CH126" s="1804"/>
      <c r="CI126" s="1804"/>
      <c r="CJ126" s="1804"/>
      <c r="CK126" s="1804"/>
      <c r="CL126" s="1804"/>
      <c r="CM126" s="1804"/>
      <c r="CN126" s="1804"/>
      <c r="CO126" s="1804"/>
      <c r="CP126" s="1804"/>
      <c r="CQ126" s="1804"/>
      <c r="CR126" s="1804"/>
      <c r="CS126" s="1804"/>
      <c r="CT126" s="1804"/>
      <c r="CU126" s="1804"/>
      <c r="CV126" s="1804"/>
      <c r="CW126" s="1804"/>
      <c r="CX126" s="1804"/>
      <c r="CY126" s="1804"/>
      <c r="CZ126" s="1804"/>
    </row>
    <row r="127" s="135" customFormat="true" ht="15" customHeight="true" x14ac:dyDescent="0.2">
      <c r="A127" s="2115"/>
      <c r="B127" s="982" t="s">
        <v>19</v>
      </c>
      <c r="C127" s="879">
        <f>C157</f>
        <v>2.9829232254563891</v>
      </c>
      <c r="D127" s="880">
        <f t="shared" ref="D127:Q127" si="9">D157</f>
        <v>4.7109980812382624</v>
      </c>
      <c r="E127" s="880">
        <f t="shared" si="9"/>
        <v>0.64921262771167287</v>
      </c>
      <c r="F127" s="880">
        <f t="shared" si="9"/>
        <v>0.55928950852055337</v>
      </c>
      <c r="G127" s="881">
        <f t="shared" si="9"/>
        <v>0</v>
      </c>
      <c r="H127" s="882">
        <f t="shared" si="9"/>
        <v>2.2721315826003217</v>
      </c>
      <c r="I127" s="880">
        <f t="shared" si="9"/>
        <v>2.8861122639435215</v>
      </c>
      <c r="J127" s="880">
        <f t="shared" si="9"/>
        <v>0.97198699819498535</v>
      </c>
      <c r="K127" s="880">
        <f t="shared" si="9"/>
        <v>0.79273053036344343</v>
      </c>
      <c r="L127" s="883">
        <f t="shared" si="9"/>
        <v>0</v>
      </c>
      <c r="M127" s="879">
        <f t="shared" si="9"/>
        <v>8.0963781438039444</v>
      </c>
      <c r="N127" s="880">
        <f t="shared" si="9"/>
        <v>1.5313842604768531</v>
      </c>
      <c r="O127" s="880">
        <f t="shared" si="9"/>
        <v>1.3645305267010148</v>
      </c>
      <c r="P127" s="880">
        <f t="shared" si="9"/>
        <v>0</v>
      </c>
      <c r="Q127" s="881">
        <f t="shared" si="9"/>
        <v>0</v>
      </c>
      <c r="R127" s="1694" t="s">
        <v>35</v>
      </c>
      <c r="S127" s="298"/>
      <c r="T127" s="298"/>
      <c r="U127" s="298"/>
      <c r="V127" s="298"/>
      <c r="W127" s="298"/>
      <c r="X127" s="298"/>
      <c r="Y127" s="298"/>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AZ127" s="606"/>
      <c r="BA127" s="2182"/>
      <c r="BB127" s="156" t="s">
        <v>19</v>
      </c>
      <c r="BC127" s="1075" t="s">
        <v>35</v>
      </c>
      <c r="BD127" s="1095" t="s">
        <v>35</v>
      </c>
      <c r="BE127" s="1095" t="s">
        <v>35</v>
      </c>
      <c r="BF127" s="1095" t="s">
        <v>35</v>
      </c>
      <c r="BG127" s="1116" t="s">
        <v>35</v>
      </c>
      <c r="BH127" s="1137" t="s">
        <v>35</v>
      </c>
      <c r="BI127" s="1095" t="s">
        <v>35</v>
      </c>
      <c r="BJ127" s="1095" t="s">
        <v>35</v>
      </c>
      <c r="BK127" s="1095" t="s">
        <v>35</v>
      </c>
      <c r="BL127" s="1116" t="s">
        <v>35</v>
      </c>
      <c r="BM127" s="1137" t="s">
        <v>35</v>
      </c>
      <c r="BN127" s="1095" t="s">
        <v>35</v>
      </c>
      <c r="BO127" s="1095" t="s">
        <v>35</v>
      </c>
      <c r="BP127" s="1095" t="s">
        <v>35</v>
      </c>
      <c r="BQ127" s="1116" t="s">
        <v>35</v>
      </c>
      <c r="BR127" s="1746" t="s">
        <v>35</v>
      </c>
      <c r="BS127" s="1803"/>
      <c r="BT127" s="1803"/>
      <c r="BU127" s="1803"/>
      <c r="BV127" s="1803"/>
      <c r="BW127" s="1803"/>
      <c r="BX127" s="1803"/>
      <c r="BY127" s="1804"/>
      <c r="BZ127" s="1804"/>
      <c r="CA127" s="1804"/>
      <c r="CB127" s="1804"/>
      <c r="CC127" s="1804"/>
      <c r="CD127" s="1804"/>
      <c r="CE127" s="1804"/>
      <c r="CF127" s="1804"/>
      <c r="CG127" s="1804"/>
      <c r="CH127" s="1804"/>
      <c r="CI127" s="1804"/>
      <c r="CJ127" s="1804"/>
      <c r="CK127" s="1804"/>
      <c r="CL127" s="1804"/>
      <c r="CM127" s="1804"/>
      <c r="CN127" s="1804"/>
      <c r="CO127" s="1804"/>
      <c r="CP127" s="1804"/>
      <c r="CQ127" s="1804"/>
      <c r="CR127" s="1804"/>
      <c r="CS127" s="1804"/>
      <c r="CT127" s="1804"/>
      <c r="CU127" s="1804"/>
      <c r="CV127" s="1804"/>
      <c r="CW127" s="1804"/>
      <c r="CX127" s="1804"/>
      <c r="CY127" s="1804"/>
      <c r="CZ127" s="1804"/>
    </row>
    <row r="128" s="135" customFormat="true" ht="15" customHeight="true" x14ac:dyDescent="0.2">
      <c r="A128" s="2115" t="s">
        <v>155</v>
      </c>
      <c r="B128" s="982" t="s">
        <v>49</v>
      </c>
      <c r="C128" s="1010" t="s">
        <v>35</v>
      </c>
      <c r="D128" s="1022" t="s">
        <v>35</v>
      </c>
      <c r="E128" s="1022" t="s">
        <v>35</v>
      </c>
      <c r="F128" s="1022" t="s">
        <v>35</v>
      </c>
      <c r="G128" s="1034" t="s">
        <v>35</v>
      </c>
      <c r="H128" s="1046" t="s">
        <v>35</v>
      </c>
      <c r="I128" s="1022" t="s">
        <v>35</v>
      </c>
      <c r="J128" s="1022" t="s">
        <v>35</v>
      </c>
      <c r="K128" s="1022" t="s">
        <v>35</v>
      </c>
      <c r="L128" s="1058" t="s">
        <v>35</v>
      </c>
      <c r="M128" s="1010" t="s">
        <v>35</v>
      </c>
      <c r="N128" s="1022" t="s">
        <v>35</v>
      </c>
      <c r="O128" s="1022" t="s">
        <v>35</v>
      </c>
      <c r="P128" s="1022" t="s">
        <v>35</v>
      </c>
      <c r="Q128" s="1034" t="s">
        <v>35</v>
      </c>
      <c r="R128" s="1694" t="s">
        <v>35</v>
      </c>
      <c r="S128" s="298"/>
      <c r="T128" s="298"/>
      <c r="U128" s="298"/>
      <c r="V128" s="298"/>
      <c r="W128" s="298"/>
      <c r="X128" s="298"/>
      <c r="Y128" s="298"/>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AZ128" s="606"/>
      <c r="BA128" s="2182" t="s">
        <v>108</v>
      </c>
      <c r="BB128" s="156" t="s">
        <v>49</v>
      </c>
      <c r="BC128" s="1075" t="s">
        <v>35</v>
      </c>
      <c r="BD128" s="1095" t="s">
        <v>35</v>
      </c>
      <c r="BE128" s="1095" t="s">
        <v>35</v>
      </c>
      <c r="BF128" s="1095" t="s">
        <v>35</v>
      </c>
      <c r="BG128" s="1116" t="s">
        <v>35</v>
      </c>
      <c r="BH128" s="1137" t="s">
        <v>35</v>
      </c>
      <c r="BI128" s="1095" t="s">
        <v>35</v>
      </c>
      <c r="BJ128" s="1095" t="s">
        <v>35</v>
      </c>
      <c r="BK128" s="1095" t="s">
        <v>35</v>
      </c>
      <c r="BL128" s="1116" t="s">
        <v>35</v>
      </c>
      <c r="BM128" s="1137" t="s">
        <v>35</v>
      </c>
      <c r="BN128" s="1095" t="s">
        <v>35</v>
      </c>
      <c r="BO128" s="1095" t="s">
        <v>35</v>
      </c>
      <c r="BP128" s="1095" t="s">
        <v>35</v>
      </c>
      <c r="BQ128" s="1116" t="s">
        <v>35</v>
      </c>
      <c r="BR128" s="1746" t="s">
        <v>35</v>
      </c>
      <c r="BS128" s="1803"/>
      <c r="BT128" s="1803"/>
      <c r="BU128" s="1803"/>
      <c r="BV128" s="1803"/>
      <c r="BW128" s="1803"/>
      <c r="BX128" s="1803"/>
      <c r="BY128" s="1804"/>
      <c r="BZ128" s="1804"/>
      <c r="CA128" s="1804"/>
      <c r="CB128" s="1804"/>
      <c r="CC128" s="1804"/>
      <c r="CD128" s="1804"/>
      <c r="CE128" s="1804"/>
      <c r="CF128" s="1804"/>
      <c r="CG128" s="1804"/>
      <c r="CH128" s="1804"/>
      <c r="CI128" s="1804"/>
      <c r="CJ128" s="1804"/>
      <c r="CK128" s="1804"/>
      <c r="CL128" s="1804"/>
      <c r="CM128" s="1804"/>
      <c r="CN128" s="1804"/>
      <c r="CO128" s="1804"/>
      <c r="CP128" s="1804"/>
      <c r="CQ128" s="1804"/>
      <c r="CR128" s="1804"/>
      <c r="CS128" s="1804"/>
      <c r="CT128" s="1804"/>
      <c r="CU128" s="1804"/>
      <c r="CV128" s="1804"/>
      <c r="CW128" s="1804"/>
      <c r="CX128" s="1804"/>
      <c r="CY128" s="1804"/>
      <c r="CZ128" s="1804"/>
    </row>
    <row r="129" s="135" customFormat="true" ht="15" customHeight="true" x14ac:dyDescent="0.2">
      <c r="A129" s="2116"/>
      <c r="B129" s="983" t="s">
        <v>48</v>
      </c>
      <c r="C129" s="1011" t="s">
        <v>35</v>
      </c>
      <c r="D129" s="1023" t="s">
        <v>35</v>
      </c>
      <c r="E129" s="1023" t="s">
        <v>35</v>
      </c>
      <c r="F129" s="1023" t="s">
        <v>35</v>
      </c>
      <c r="G129" s="1035" t="s">
        <v>35</v>
      </c>
      <c r="H129" s="1047" t="s">
        <v>35</v>
      </c>
      <c r="I129" s="1023" t="s">
        <v>35</v>
      </c>
      <c r="J129" s="1023" t="s">
        <v>35</v>
      </c>
      <c r="K129" s="1023" t="s">
        <v>35</v>
      </c>
      <c r="L129" s="1059" t="s">
        <v>35</v>
      </c>
      <c r="M129" s="1011" t="s">
        <v>35</v>
      </c>
      <c r="N129" s="1023" t="s">
        <v>35</v>
      </c>
      <c r="O129" s="1023" t="s">
        <v>35</v>
      </c>
      <c r="P129" s="1023" t="s">
        <v>35</v>
      </c>
      <c r="Q129" s="1035" t="s">
        <v>35</v>
      </c>
      <c r="R129" s="1695" t="s">
        <v>35</v>
      </c>
      <c r="S129" s="298"/>
      <c r="T129" s="298"/>
      <c r="U129" s="298"/>
      <c r="V129" s="298"/>
      <c r="W129" s="298"/>
      <c r="X129" s="298"/>
      <c r="Y129" s="298"/>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AZ129" s="606"/>
      <c r="BA129" s="2183"/>
      <c r="BB129" s="157" t="s">
        <v>48</v>
      </c>
      <c r="BC129" s="1076" t="s">
        <v>35</v>
      </c>
      <c r="BD129" s="1096" t="s">
        <v>35</v>
      </c>
      <c r="BE129" s="1096" t="s">
        <v>35</v>
      </c>
      <c r="BF129" s="1096" t="s">
        <v>35</v>
      </c>
      <c r="BG129" s="1117" t="s">
        <v>35</v>
      </c>
      <c r="BH129" s="1138" t="s">
        <v>35</v>
      </c>
      <c r="BI129" s="1096" t="s">
        <v>35</v>
      </c>
      <c r="BJ129" s="1096" t="s">
        <v>35</v>
      </c>
      <c r="BK129" s="1096" t="s">
        <v>35</v>
      </c>
      <c r="BL129" s="1117" t="s">
        <v>35</v>
      </c>
      <c r="BM129" s="1138" t="s">
        <v>35</v>
      </c>
      <c r="BN129" s="1096" t="s">
        <v>35</v>
      </c>
      <c r="BO129" s="1096" t="s">
        <v>35</v>
      </c>
      <c r="BP129" s="1096" t="s">
        <v>35</v>
      </c>
      <c r="BQ129" s="1117" t="s">
        <v>35</v>
      </c>
      <c r="BR129" s="1747" t="s">
        <v>35</v>
      </c>
      <c r="BS129" s="1805"/>
      <c r="BT129" s="1805"/>
      <c r="BU129" s="1805"/>
      <c r="BV129" s="1805"/>
      <c r="BW129" s="1805"/>
      <c r="BX129" s="1805"/>
      <c r="BY129" s="1806"/>
      <c r="BZ129" s="1806"/>
      <c r="CA129" s="1806"/>
      <c r="CB129" s="1806"/>
      <c r="CC129" s="1806"/>
      <c r="CD129" s="1806"/>
      <c r="CE129" s="1806"/>
      <c r="CF129" s="1806"/>
      <c r="CG129" s="1806"/>
      <c r="CH129" s="1806"/>
      <c r="CI129" s="1806"/>
      <c r="CJ129" s="1806"/>
      <c r="CK129" s="1806"/>
      <c r="CL129" s="1806"/>
      <c r="CM129" s="1806"/>
      <c r="CN129" s="1806"/>
      <c r="CO129" s="1806"/>
      <c r="CP129" s="1806"/>
      <c r="CQ129" s="1806"/>
      <c r="CR129" s="1806"/>
      <c r="CS129" s="1806"/>
      <c r="CT129" s="1806"/>
      <c r="CU129" s="1806"/>
      <c r="CV129" s="1806"/>
      <c r="CW129" s="1806"/>
      <c r="CX129" s="1806"/>
      <c r="CY129" s="1806"/>
      <c r="CZ129" s="1806"/>
    </row>
    <row r="130" s="131" customFormat="true" ht="15" hidden="true" customHeight="true" x14ac:dyDescent="0.2">
      <c r="A130" s="2096" t="s">
        <v>47</v>
      </c>
      <c r="B130" s="240" t="s">
        <v>42</v>
      </c>
      <c r="C130" s="246"/>
      <c r="D130" s="247"/>
      <c r="E130" s="247"/>
      <c r="F130" s="247"/>
      <c r="G130" s="248"/>
      <c r="H130" s="249"/>
      <c r="I130" s="247"/>
      <c r="J130" s="247"/>
      <c r="K130" s="247"/>
      <c r="L130" s="250"/>
      <c r="M130" s="246"/>
      <c r="N130" s="247"/>
      <c r="O130" s="247"/>
      <c r="P130" s="247"/>
      <c r="Q130" s="248"/>
      <c r="R130" s="1675"/>
      <c r="S130" s="583"/>
      <c r="T130" s="583"/>
      <c r="U130" s="583"/>
      <c r="V130" s="583"/>
      <c r="W130" s="583"/>
      <c r="X130" s="583"/>
      <c r="Y130" s="583"/>
      <c r="Z130" s="583"/>
      <c r="AA130" s="583"/>
      <c r="AB130" s="583"/>
      <c r="AC130" s="583"/>
      <c r="AD130" s="583"/>
      <c r="AE130" s="583"/>
      <c r="AF130" s="583"/>
      <c r="AG130" s="583"/>
      <c r="AH130" s="583"/>
      <c r="AI130" s="583"/>
      <c r="AJ130" s="583"/>
      <c r="AK130" s="583"/>
      <c r="AL130" s="583"/>
      <c r="AM130" s="583"/>
      <c r="AN130" s="583"/>
      <c r="AO130" s="583"/>
      <c r="AP130" s="583"/>
      <c r="AQ130" s="583"/>
      <c r="AR130" s="583"/>
      <c r="AS130" s="583"/>
      <c r="AT130" s="583"/>
      <c r="AU130" s="583"/>
      <c r="AV130" s="583"/>
      <c r="AW130" s="583"/>
      <c r="AX130" s="583"/>
      <c r="AY130" s="583"/>
      <c r="AZ130" s="208"/>
      <c r="BB130" s="133"/>
      <c r="BS130" s="208"/>
      <c r="BT130" s="208"/>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097"/>
      <c r="B131" s="232" t="s">
        <v>46</v>
      </c>
      <c r="C131" s="251"/>
      <c r="D131" s="252"/>
      <c r="E131" s="252"/>
      <c r="F131" s="252"/>
      <c r="G131" s="253"/>
      <c r="H131" s="254"/>
      <c r="I131" s="252"/>
      <c r="J131" s="252"/>
      <c r="K131" s="252"/>
      <c r="L131" s="255"/>
      <c r="M131" s="251"/>
      <c r="N131" s="252"/>
      <c r="O131" s="252"/>
      <c r="P131" s="252"/>
      <c r="Q131" s="253"/>
      <c r="R131" s="1676"/>
      <c r="S131" s="583"/>
      <c r="T131" s="583"/>
      <c r="U131" s="583"/>
      <c r="V131" s="583"/>
      <c r="W131" s="583"/>
      <c r="X131" s="583"/>
      <c r="Y131" s="583"/>
      <c r="Z131" s="583"/>
      <c r="AA131" s="583"/>
      <c r="AB131" s="583"/>
      <c r="AC131" s="583"/>
      <c r="AD131" s="583"/>
      <c r="AE131" s="583"/>
      <c r="AF131" s="583"/>
      <c r="AG131" s="583"/>
      <c r="AH131" s="583"/>
      <c r="AI131" s="583"/>
      <c r="AJ131" s="583"/>
      <c r="AK131" s="583"/>
      <c r="AL131" s="583"/>
      <c r="AM131" s="583"/>
      <c r="AN131" s="583"/>
      <c r="AO131" s="583"/>
      <c r="AP131" s="583"/>
      <c r="AQ131" s="583"/>
      <c r="AR131" s="583"/>
      <c r="AS131" s="583"/>
      <c r="AT131" s="583"/>
      <c r="AU131" s="583"/>
      <c r="AV131" s="583"/>
      <c r="AW131" s="583"/>
      <c r="AX131" s="583"/>
      <c r="AY131" s="583"/>
      <c r="AZ131" s="208"/>
      <c r="BB131" s="133"/>
      <c r="BS131" s="208"/>
      <c r="BT131" s="208"/>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098"/>
      <c r="B132" s="233" t="s">
        <v>46</v>
      </c>
      <c r="C132" s="256"/>
      <c r="D132" s="257"/>
      <c r="E132" s="257"/>
      <c r="F132" s="257"/>
      <c r="G132" s="258"/>
      <c r="H132" s="259"/>
      <c r="I132" s="257"/>
      <c r="J132" s="257"/>
      <c r="K132" s="257"/>
      <c r="L132" s="260"/>
      <c r="M132" s="256"/>
      <c r="N132" s="257"/>
      <c r="O132" s="257"/>
      <c r="P132" s="257"/>
      <c r="Q132" s="258"/>
      <c r="R132" s="1677"/>
      <c r="S132" s="583"/>
      <c r="T132" s="583"/>
      <c r="U132" s="583"/>
      <c r="V132" s="583"/>
      <c r="W132" s="583"/>
      <c r="X132" s="583"/>
      <c r="Y132" s="583"/>
      <c r="Z132" s="583"/>
      <c r="AA132" s="583"/>
      <c r="AB132" s="583"/>
      <c r="AC132" s="583"/>
      <c r="AD132" s="583"/>
      <c r="AE132" s="583"/>
      <c r="AF132" s="583"/>
      <c r="AG132" s="583"/>
      <c r="AH132" s="583"/>
      <c r="AI132" s="583"/>
      <c r="AJ132" s="583"/>
      <c r="AK132" s="583"/>
      <c r="AL132" s="583"/>
      <c r="AM132" s="583"/>
      <c r="AN132" s="583"/>
      <c r="AO132" s="583"/>
      <c r="AP132" s="583"/>
      <c r="AQ132" s="583"/>
      <c r="AR132" s="583"/>
      <c r="AS132" s="583"/>
      <c r="AT132" s="583"/>
      <c r="AU132" s="583"/>
      <c r="AV132" s="583"/>
      <c r="AW132" s="583"/>
      <c r="AX132" s="583"/>
      <c r="AY132" s="583"/>
      <c r="AZ132" s="208"/>
      <c r="BB132" s="133"/>
      <c r="BS132" s="208"/>
      <c r="BT132" s="208"/>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135" customFormat="true" ht="15" customHeight="true" x14ac:dyDescent="0.2">
      <c r="A133" s="130"/>
      <c r="B133" s="180"/>
      <c r="C133" s="2117" t="s">
        <v>114</v>
      </c>
      <c r="D133" s="2118"/>
      <c r="E133" s="2118"/>
      <c r="F133" s="2118"/>
      <c r="G133" s="2119"/>
      <c r="H133" s="2106" t="s">
        <v>38</v>
      </c>
      <c r="I133" s="2107"/>
      <c r="J133" s="2107"/>
      <c r="K133" s="2107"/>
      <c r="L133" s="2108"/>
      <c r="M133" s="2109" t="s">
        <v>37</v>
      </c>
      <c r="N133" s="2107"/>
      <c r="O133" s="2107"/>
      <c r="P133" s="2107"/>
      <c r="Q133" s="2108"/>
      <c r="R133" s="1650" t="s">
        <v>137</v>
      </c>
      <c r="S133" s="298"/>
      <c r="T133" s="298"/>
      <c r="U133" s="298"/>
      <c r="V133" s="298"/>
      <c r="W133" s="298"/>
      <c r="X133" s="298"/>
      <c r="Y133" s="298"/>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AZ133" s="606"/>
      <c r="BA133" s="209" t="s">
        <v>128</v>
      </c>
      <c r="BB133" s="116" t="s">
        <v>98</v>
      </c>
      <c r="BC133" s="2184" t="s">
        <v>114</v>
      </c>
      <c r="BD133" s="2185"/>
      <c r="BE133" s="2185"/>
      <c r="BF133" s="2185"/>
      <c r="BG133" s="2186"/>
      <c r="BH133" s="2187" t="s">
        <v>38</v>
      </c>
      <c r="BI133" s="2185"/>
      <c r="BJ133" s="2185"/>
      <c r="BK133" s="2185"/>
      <c r="BL133" s="2186"/>
      <c r="BM133" s="2187" t="s">
        <v>37</v>
      </c>
      <c r="BN133" s="2185"/>
      <c r="BO133" s="2185"/>
      <c r="BP133" s="2185"/>
      <c r="BQ133" s="2188"/>
      <c r="BR133" s="1664" t="s">
        <v>137</v>
      </c>
      <c r="BS133" s="1807"/>
      <c r="BT133" s="1807"/>
      <c r="BU133" s="1807"/>
      <c r="BV133" s="1807"/>
      <c r="BW133" s="1807"/>
      <c r="BX133" s="1807"/>
      <c r="BY133" s="1808"/>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135" customFormat="true" ht="12.75" x14ac:dyDescent="0.2">
      <c r="A134" s="181" t="s">
        <v>69</v>
      </c>
      <c r="B134" s="238"/>
      <c r="C134" s="274" t="s">
        <v>0</v>
      </c>
      <c r="D134" s="275" t="s">
        <v>1</v>
      </c>
      <c r="E134" s="275" t="s">
        <v>2</v>
      </c>
      <c r="F134" s="275" t="s">
        <v>3</v>
      </c>
      <c r="G134" s="276" t="s">
        <v>4</v>
      </c>
      <c r="H134" s="732" t="s">
        <v>0</v>
      </c>
      <c r="I134" s="672" t="s">
        <v>1</v>
      </c>
      <c r="J134" s="672" t="s">
        <v>2</v>
      </c>
      <c r="K134" s="672" t="s">
        <v>3</v>
      </c>
      <c r="L134" s="673" t="s">
        <v>4</v>
      </c>
      <c r="M134" s="714" t="s">
        <v>0</v>
      </c>
      <c r="N134" s="672" t="s">
        <v>1</v>
      </c>
      <c r="O134" s="672" t="s">
        <v>2</v>
      </c>
      <c r="P134" s="672" t="s">
        <v>3</v>
      </c>
      <c r="Q134" s="757" t="s">
        <v>4</v>
      </c>
      <c r="R134" s="740" t="s">
        <v>147</v>
      </c>
      <c r="S134" s="298"/>
      <c r="T134" s="298"/>
      <c r="U134" s="298"/>
      <c r="V134" s="298"/>
      <c r="W134" s="298"/>
      <c r="X134" s="298"/>
      <c r="Y134" s="298"/>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AZ134" s="606"/>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1748" t="s">
        <v>147</v>
      </c>
      <c r="BS134" s="1809"/>
      <c r="BT134" s="1809"/>
      <c r="BU134" s="1809"/>
      <c r="BV134" s="1809"/>
      <c r="BW134" s="1809"/>
      <c r="BX134" s="1809"/>
      <c r="BY134" s="1810"/>
      <c r="BZ134" s="1810"/>
      <c r="CA134" s="1810"/>
      <c r="CB134" s="1810"/>
      <c r="CC134" s="1810"/>
      <c r="CD134" s="1810"/>
      <c r="CE134" s="1810"/>
      <c r="CF134" s="1810"/>
      <c r="CG134" s="1810"/>
      <c r="CH134" s="1810"/>
      <c r="CI134" s="1810"/>
      <c r="CJ134" s="1810"/>
      <c r="CK134" s="1810"/>
      <c r="CL134" s="1810"/>
      <c r="CM134" s="1810"/>
      <c r="CN134" s="1810"/>
      <c r="CO134" s="1810"/>
      <c r="CP134" s="1810"/>
      <c r="CQ134" s="1810"/>
      <c r="CR134" s="1810"/>
      <c r="CS134" s="1810"/>
      <c r="CT134" s="1810"/>
      <c r="CU134" s="1810"/>
      <c r="CV134" s="1810"/>
      <c r="CW134" s="1810"/>
      <c r="CX134" s="1810"/>
      <c r="CY134" s="1810"/>
      <c r="CZ134" s="1810"/>
    </row>
    <row r="135" s="135" customFormat="true" ht="15" customHeight="true" x14ac:dyDescent="0.2">
      <c r="A135" s="2110" t="s">
        <v>45</v>
      </c>
      <c r="B135" s="984" t="s">
        <v>44</v>
      </c>
      <c r="C135" s="884">
        <f>C153</f>
        <v>29.293872954384938</v>
      </c>
      <c r="D135" s="885">
        <f t="shared" ref="D135:Q135" si="10">D153</f>
        <v>28.914076009712357</v>
      </c>
      <c r="E135" s="885">
        <f t="shared" si="10"/>
        <v>24.687925952004584</v>
      </c>
      <c r="F135" s="885">
        <f t="shared" si="10"/>
        <v>22.005503181770202</v>
      </c>
      <c r="G135" s="886">
        <f t="shared" si="10"/>
        <v>29.337264306351134</v>
      </c>
      <c r="H135" s="887">
        <f t="shared" si="10"/>
        <v>36.379125054368558</v>
      </c>
      <c r="I135" s="885">
        <f t="shared" si="10"/>
        <v>43.751022403338233</v>
      </c>
      <c r="J135" s="885">
        <f t="shared" si="10"/>
        <v>40.732340252218123</v>
      </c>
      <c r="K135" s="885">
        <f t="shared" si="10"/>
        <v>41.123177315431256</v>
      </c>
      <c r="L135" s="888">
        <f t="shared" si="10"/>
        <v>53.391361211869125</v>
      </c>
      <c r="M135" s="884">
        <f t="shared" si="10"/>
        <v>8.1267744201736303</v>
      </c>
      <c r="N135" s="885">
        <f t="shared" si="10"/>
        <v>9.1360440441522215</v>
      </c>
      <c r="O135" s="885">
        <f t="shared" si="10"/>
        <v>6.7765937848328512</v>
      </c>
      <c r="P135" s="885">
        <f t="shared" si="10"/>
        <v>8.4855662465227439</v>
      </c>
      <c r="Q135" s="886">
        <f t="shared" si="10"/>
        <v>11.346430142523795</v>
      </c>
      <c r="R135" s="1696" t="s">
        <v>35</v>
      </c>
      <c r="S135" s="298"/>
      <c r="T135" s="298"/>
      <c r="U135" s="298"/>
      <c r="V135" s="298"/>
      <c r="W135" s="298"/>
      <c r="X135" s="298"/>
      <c r="Y135" s="298"/>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AZ135" s="606"/>
      <c r="BA135" s="2189" t="s">
        <v>45</v>
      </c>
      <c r="BB135" s="158" t="s">
        <v>44</v>
      </c>
      <c r="BC135" s="1077" t="s">
        <v>35</v>
      </c>
      <c r="BD135" s="1097" t="s">
        <v>35</v>
      </c>
      <c r="BE135" s="1097" t="s">
        <v>35</v>
      </c>
      <c r="BF135" s="1097" t="s">
        <v>35</v>
      </c>
      <c r="BG135" s="1118" t="s">
        <v>35</v>
      </c>
      <c r="BH135" s="1139" t="s">
        <v>35</v>
      </c>
      <c r="BI135" s="1097" t="s">
        <v>35</v>
      </c>
      <c r="BJ135" s="1097" t="s">
        <v>35</v>
      </c>
      <c r="BK135" s="1097" t="s">
        <v>35</v>
      </c>
      <c r="BL135" s="1118" t="s">
        <v>35</v>
      </c>
      <c r="BM135" s="1139" t="s">
        <v>35</v>
      </c>
      <c r="BN135" s="1097" t="s">
        <v>35</v>
      </c>
      <c r="BO135" s="1097" t="s">
        <v>35</v>
      </c>
      <c r="BP135" s="1097" t="s">
        <v>35</v>
      </c>
      <c r="BQ135" s="1118" t="s">
        <v>35</v>
      </c>
      <c r="BR135" s="1749" t="s">
        <v>35</v>
      </c>
      <c r="BS135" s="1811"/>
      <c r="BT135" s="1811"/>
      <c r="BU135" s="1811"/>
      <c r="BV135" s="1811"/>
      <c r="BW135" s="1811"/>
      <c r="BX135" s="1811"/>
      <c r="BY135" s="1812"/>
      <c r="BZ135" s="1812"/>
      <c r="CA135" s="1812"/>
      <c r="CB135" s="1812"/>
      <c r="CC135" s="1812"/>
      <c r="CD135" s="1812"/>
      <c r="CE135" s="1812"/>
      <c r="CF135" s="1812"/>
      <c r="CG135" s="1812"/>
      <c r="CH135" s="1812"/>
      <c r="CI135" s="1812"/>
      <c r="CJ135" s="1812"/>
      <c r="CK135" s="1812"/>
      <c r="CL135" s="1812"/>
      <c r="CM135" s="1812"/>
      <c r="CN135" s="1812"/>
      <c r="CO135" s="1812"/>
      <c r="CP135" s="1812"/>
      <c r="CQ135" s="1812"/>
      <c r="CR135" s="1812"/>
      <c r="CS135" s="1812"/>
      <c r="CT135" s="1812"/>
      <c r="CU135" s="1812"/>
      <c r="CV135" s="1812"/>
      <c r="CW135" s="1812"/>
      <c r="CX135" s="1812"/>
      <c r="CY135" s="1812"/>
      <c r="CZ135" s="1812"/>
    </row>
    <row r="136" s="135" customFormat="true" ht="15" customHeight="true" x14ac:dyDescent="0.2">
      <c r="A136" s="2111"/>
      <c r="B136" s="985" t="s">
        <v>43</v>
      </c>
      <c r="C136" s="1012" t="s">
        <v>35</v>
      </c>
      <c r="D136" s="1024" t="s">
        <v>35</v>
      </c>
      <c r="E136" s="1024" t="s">
        <v>35</v>
      </c>
      <c r="F136" s="1024" t="s">
        <v>35</v>
      </c>
      <c r="G136" s="1036" t="s">
        <v>35</v>
      </c>
      <c r="H136" s="1048" t="s">
        <v>35</v>
      </c>
      <c r="I136" s="1024" t="s">
        <v>35</v>
      </c>
      <c r="J136" s="1024" t="s">
        <v>35</v>
      </c>
      <c r="K136" s="1024" t="s">
        <v>35</v>
      </c>
      <c r="L136" s="1060" t="s">
        <v>35</v>
      </c>
      <c r="M136" s="1012" t="s">
        <v>35</v>
      </c>
      <c r="N136" s="1024" t="s">
        <v>35</v>
      </c>
      <c r="O136" s="1024" t="s">
        <v>35</v>
      </c>
      <c r="P136" s="1024" t="s">
        <v>35</v>
      </c>
      <c r="Q136" s="1036" t="s">
        <v>35</v>
      </c>
      <c r="R136" s="1697" t="s">
        <v>35</v>
      </c>
      <c r="S136" s="298"/>
      <c r="T136" s="298"/>
      <c r="U136" s="298"/>
      <c r="V136" s="298"/>
      <c r="W136" s="298"/>
      <c r="X136" s="298"/>
      <c r="Y136" s="298"/>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AZ136" s="606"/>
      <c r="BA136" s="2140"/>
      <c r="BB136" s="159" t="s">
        <v>43</v>
      </c>
      <c r="BC136" s="1078" t="s">
        <v>35</v>
      </c>
      <c r="BD136" s="1098" t="s">
        <v>35</v>
      </c>
      <c r="BE136" s="1098" t="s">
        <v>35</v>
      </c>
      <c r="BF136" s="1098" t="s">
        <v>35</v>
      </c>
      <c r="BG136" s="1119" t="s">
        <v>35</v>
      </c>
      <c r="BH136" s="1140" t="s">
        <v>35</v>
      </c>
      <c r="BI136" s="1098" t="s">
        <v>35</v>
      </c>
      <c r="BJ136" s="1098" t="s">
        <v>35</v>
      </c>
      <c r="BK136" s="1098" t="s">
        <v>35</v>
      </c>
      <c r="BL136" s="1119" t="s">
        <v>35</v>
      </c>
      <c r="BM136" s="1140" t="s">
        <v>35</v>
      </c>
      <c r="BN136" s="1098" t="s">
        <v>35</v>
      </c>
      <c r="BO136" s="1098" t="s">
        <v>35</v>
      </c>
      <c r="BP136" s="1098" t="s">
        <v>35</v>
      </c>
      <c r="BQ136" s="1119" t="s">
        <v>35</v>
      </c>
      <c r="BR136" s="1750" t="s">
        <v>35</v>
      </c>
      <c r="BS136" s="1813"/>
      <c r="BT136" s="1813"/>
      <c r="BU136" s="1813"/>
      <c r="BV136" s="1813"/>
      <c r="BW136" s="1813"/>
      <c r="BX136" s="1813"/>
      <c r="BY136" s="1814"/>
      <c r="BZ136" s="1814"/>
      <c r="CA136" s="1814"/>
      <c r="CB136" s="1814"/>
      <c r="CC136" s="1814"/>
      <c r="CD136" s="1814"/>
      <c r="CE136" s="1814"/>
      <c r="CF136" s="1814"/>
      <c r="CG136" s="1814"/>
      <c r="CH136" s="1814"/>
      <c r="CI136" s="1814"/>
      <c r="CJ136" s="1814"/>
      <c r="CK136" s="1814"/>
      <c r="CL136" s="1814"/>
      <c r="CM136" s="1814"/>
      <c r="CN136" s="1814"/>
      <c r="CO136" s="1814"/>
      <c r="CP136" s="1814"/>
      <c r="CQ136" s="1814"/>
      <c r="CR136" s="1814"/>
      <c r="CS136" s="1814"/>
      <c r="CT136" s="1814"/>
      <c r="CU136" s="1814"/>
      <c r="CV136" s="1814"/>
      <c r="CW136" s="1814"/>
      <c r="CX136" s="1814"/>
      <c r="CY136" s="1814"/>
      <c r="CZ136" s="1814"/>
    </row>
    <row r="137" s="135" customFormat="true" ht="15" customHeight="true" x14ac:dyDescent="0.2">
      <c r="A137" s="2111"/>
      <c r="B137" s="985" t="s">
        <v>42</v>
      </c>
      <c r="C137" s="1012" t="s">
        <v>35</v>
      </c>
      <c r="D137" s="1024" t="s">
        <v>35</v>
      </c>
      <c r="E137" s="1024" t="s">
        <v>35</v>
      </c>
      <c r="F137" s="1024" t="s">
        <v>35</v>
      </c>
      <c r="G137" s="1036" t="s">
        <v>35</v>
      </c>
      <c r="H137" s="1048" t="s">
        <v>35</v>
      </c>
      <c r="I137" s="1024" t="s">
        <v>35</v>
      </c>
      <c r="J137" s="1024" t="s">
        <v>35</v>
      </c>
      <c r="K137" s="1024" t="s">
        <v>35</v>
      </c>
      <c r="L137" s="1060" t="s">
        <v>35</v>
      </c>
      <c r="M137" s="1012" t="s">
        <v>35</v>
      </c>
      <c r="N137" s="1024" t="s">
        <v>35</v>
      </c>
      <c r="O137" s="1024" t="s">
        <v>35</v>
      </c>
      <c r="P137" s="1024" t="s">
        <v>35</v>
      </c>
      <c r="Q137" s="1036" t="s">
        <v>35</v>
      </c>
      <c r="R137" s="1697" t="s">
        <v>35</v>
      </c>
      <c r="S137" s="298"/>
      <c r="T137" s="298"/>
      <c r="U137" s="298"/>
      <c r="V137" s="298"/>
      <c r="W137" s="298"/>
      <c r="X137" s="298"/>
      <c r="Y137" s="298"/>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AZ137" s="606"/>
      <c r="BA137" s="2140"/>
      <c r="BB137" s="159" t="s">
        <v>42</v>
      </c>
      <c r="BC137" s="1078" t="s">
        <v>35</v>
      </c>
      <c r="BD137" s="1098" t="s">
        <v>35</v>
      </c>
      <c r="BE137" s="1098" t="s">
        <v>35</v>
      </c>
      <c r="BF137" s="1098" t="s">
        <v>35</v>
      </c>
      <c r="BG137" s="1119" t="s">
        <v>35</v>
      </c>
      <c r="BH137" s="1140" t="s">
        <v>35</v>
      </c>
      <c r="BI137" s="1098" t="s">
        <v>35</v>
      </c>
      <c r="BJ137" s="1098" t="s">
        <v>35</v>
      </c>
      <c r="BK137" s="1098" t="s">
        <v>35</v>
      </c>
      <c r="BL137" s="1119" t="s">
        <v>35</v>
      </c>
      <c r="BM137" s="1140" t="s">
        <v>35</v>
      </c>
      <c r="BN137" s="1098" t="s">
        <v>35</v>
      </c>
      <c r="BO137" s="1098" t="s">
        <v>35</v>
      </c>
      <c r="BP137" s="1098" t="s">
        <v>35</v>
      </c>
      <c r="BQ137" s="1119" t="s">
        <v>35</v>
      </c>
      <c r="BR137" s="1750" t="s">
        <v>35</v>
      </c>
      <c r="BS137" s="1813"/>
      <c r="BT137" s="1813"/>
      <c r="BU137" s="1813"/>
      <c r="BV137" s="1813"/>
      <c r="BW137" s="1813"/>
      <c r="BX137" s="1813"/>
      <c r="BY137" s="1814"/>
      <c r="BZ137" s="1814"/>
      <c r="CA137" s="1814"/>
      <c r="CB137" s="1814"/>
      <c r="CC137" s="1814"/>
      <c r="CD137" s="1814"/>
      <c r="CE137" s="1814"/>
      <c r="CF137" s="1814"/>
      <c r="CG137" s="1814"/>
      <c r="CH137" s="1814"/>
      <c r="CI137" s="1814"/>
      <c r="CJ137" s="1814"/>
      <c r="CK137" s="1814"/>
      <c r="CL137" s="1814"/>
      <c r="CM137" s="1814"/>
      <c r="CN137" s="1814"/>
      <c r="CO137" s="1814"/>
      <c r="CP137" s="1814"/>
      <c r="CQ137" s="1814"/>
      <c r="CR137" s="1814"/>
      <c r="CS137" s="1814"/>
      <c r="CT137" s="1814"/>
      <c r="CU137" s="1814"/>
      <c r="CV137" s="1814"/>
      <c r="CW137" s="1814"/>
      <c r="CX137" s="1814"/>
      <c r="CY137" s="1814"/>
      <c r="CZ137" s="1814"/>
    </row>
    <row r="138" s="135" customFormat="true" ht="15" customHeight="true" x14ac:dyDescent="0.2">
      <c r="A138" s="2111"/>
      <c r="B138" s="985" t="s">
        <v>41</v>
      </c>
      <c r="C138" s="889">
        <v>68.054792789318611</v>
      </c>
      <c r="D138" s="890">
        <v>69.054792789318597</v>
      </c>
      <c r="E138" s="890">
        <v>70.054792789318597</v>
      </c>
      <c r="F138" s="890">
        <v>71.054792789318597</v>
      </c>
      <c r="G138" s="891">
        <v>72.054792789318597</v>
      </c>
      <c r="H138" s="892">
        <v>73.054792789318597</v>
      </c>
      <c r="I138" s="890">
        <v>74.054792789318597</v>
      </c>
      <c r="J138" s="890">
        <v>75.054792789318597</v>
      </c>
      <c r="K138" s="890">
        <v>76.054792789318597</v>
      </c>
      <c r="L138" s="893">
        <v>77.054792789318597</v>
      </c>
      <c r="M138" s="889">
        <v>78.054792789318597</v>
      </c>
      <c r="N138" s="890">
        <v>79.054792789318597</v>
      </c>
      <c r="O138" s="890">
        <v>80.054792789318597</v>
      </c>
      <c r="P138" s="890">
        <v>81.054792789318597</v>
      </c>
      <c r="Q138" s="891">
        <v>82.054792789318597</v>
      </c>
      <c r="R138" s="1697" t="s">
        <v>35</v>
      </c>
      <c r="S138" s="298"/>
      <c r="T138" s="298"/>
      <c r="U138" s="298"/>
      <c r="V138" s="298"/>
      <c r="W138" s="298"/>
      <c r="X138" s="298"/>
      <c r="Y138" s="298"/>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AZ138" s="606"/>
      <c r="BA138" s="2140"/>
      <c r="BB138" s="159" t="s">
        <v>41</v>
      </c>
      <c r="BC138" s="1078" t="s">
        <v>35</v>
      </c>
      <c r="BD138" s="1098" t="s">
        <v>35</v>
      </c>
      <c r="BE138" s="1098" t="s">
        <v>35</v>
      </c>
      <c r="BF138" s="1098" t="s">
        <v>35</v>
      </c>
      <c r="BG138" s="1119" t="s">
        <v>35</v>
      </c>
      <c r="BH138" s="1140" t="s">
        <v>35</v>
      </c>
      <c r="BI138" s="1098" t="s">
        <v>35</v>
      </c>
      <c r="BJ138" s="1098" t="s">
        <v>35</v>
      </c>
      <c r="BK138" s="1098" t="s">
        <v>35</v>
      </c>
      <c r="BL138" s="1119" t="s">
        <v>35</v>
      </c>
      <c r="BM138" s="1140" t="s">
        <v>35</v>
      </c>
      <c r="BN138" s="1098" t="s">
        <v>35</v>
      </c>
      <c r="BO138" s="1098" t="s">
        <v>35</v>
      </c>
      <c r="BP138" s="1098" t="s">
        <v>35</v>
      </c>
      <c r="BQ138" s="1119" t="s">
        <v>35</v>
      </c>
      <c r="BR138" s="1750" t="s">
        <v>35</v>
      </c>
      <c r="BS138" s="1813"/>
      <c r="BT138" s="1813"/>
      <c r="BU138" s="1813"/>
      <c r="BV138" s="1813"/>
      <c r="BW138" s="1813"/>
      <c r="BX138" s="1813"/>
      <c r="BY138" s="1814"/>
      <c r="BZ138" s="1814"/>
      <c r="CA138" s="1814"/>
      <c r="CB138" s="1814"/>
      <c r="CC138" s="1814"/>
      <c r="CD138" s="1814"/>
      <c r="CE138" s="1814"/>
      <c r="CF138" s="1814"/>
      <c r="CG138" s="1814"/>
      <c r="CH138" s="1814"/>
      <c r="CI138" s="1814"/>
      <c r="CJ138" s="1814"/>
      <c r="CK138" s="1814"/>
      <c r="CL138" s="1814"/>
      <c r="CM138" s="1814"/>
      <c r="CN138" s="1814"/>
      <c r="CO138" s="1814"/>
      <c r="CP138" s="1814"/>
      <c r="CQ138" s="1814"/>
      <c r="CR138" s="1814"/>
      <c r="CS138" s="1814"/>
      <c r="CT138" s="1814"/>
      <c r="CU138" s="1814"/>
      <c r="CV138" s="1814"/>
      <c r="CW138" s="1814"/>
      <c r="CX138" s="1814"/>
      <c r="CY138" s="1814"/>
      <c r="CZ138" s="1814"/>
    </row>
    <row r="139" s="135" customFormat="true" ht="15" customHeight="true" x14ac:dyDescent="0.2">
      <c r="A139" s="2111"/>
      <c r="B139" s="985" t="s">
        <v>19</v>
      </c>
      <c r="C139" s="889">
        <f>C157</f>
        <v>2.9829232254563891</v>
      </c>
      <c r="D139" s="890">
        <f t="shared" ref="D139:Q139" si="11">D157</f>
        <v>4.7109980812382624</v>
      </c>
      <c r="E139" s="890">
        <f t="shared" si="11"/>
        <v>0.64921262771167287</v>
      </c>
      <c r="F139" s="890">
        <f t="shared" si="11"/>
        <v>0.55928950852055337</v>
      </c>
      <c r="G139" s="891">
        <f t="shared" si="11"/>
        <v>0</v>
      </c>
      <c r="H139" s="892">
        <f t="shared" si="11"/>
        <v>2.2721315826003217</v>
      </c>
      <c r="I139" s="890">
        <f t="shared" si="11"/>
        <v>2.8861122639435215</v>
      </c>
      <c r="J139" s="890">
        <f t="shared" si="11"/>
        <v>0.97198699819498535</v>
      </c>
      <c r="K139" s="890">
        <f t="shared" si="11"/>
        <v>0.79273053036344343</v>
      </c>
      <c r="L139" s="893">
        <f t="shared" si="11"/>
        <v>0</v>
      </c>
      <c r="M139" s="889">
        <f t="shared" si="11"/>
        <v>8.0963781438039444</v>
      </c>
      <c r="N139" s="890">
        <f t="shared" si="11"/>
        <v>1.5313842604768531</v>
      </c>
      <c r="O139" s="890">
        <f t="shared" si="11"/>
        <v>1.3645305267010148</v>
      </c>
      <c r="P139" s="890">
        <f t="shared" si="11"/>
        <v>0</v>
      </c>
      <c r="Q139" s="891">
        <f t="shared" si="11"/>
        <v>0</v>
      </c>
      <c r="R139" s="1697" t="s">
        <v>35</v>
      </c>
      <c r="S139" s="298"/>
      <c r="T139" s="298"/>
      <c r="U139" s="298"/>
      <c r="V139" s="298"/>
      <c r="W139" s="298"/>
      <c r="X139" s="298"/>
      <c r="Y139" s="298"/>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AZ139" s="606"/>
      <c r="BA139" s="2140"/>
      <c r="BB139" s="159" t="s">
        <v>19</v>
      </c>
      <c r="BC139" s="1078" t="s">
        <v>35</v>
      </c>
      <c r="BD139" s="1098" t="s">
        <v>35</v>
      </c>
      <c r="BE139" s="1098" t="s">
        <v>35</v>
      </c>
      <c r="BF139" s="1098" t="s">
        <v>35</v>
      </c>
      <c r="BG139" s="1119" t="s">
        <v>35</v>
      </c>
      <c r="BH139" s="1140" t="s">
        <v>35</v>
      </c>
      <c r="BI139" s="1098" t="s">
        <v>35</v>
      </c>
      <c r="BJ139" s="1098" t="s">
        <v>35</v>
      </c>
      <c r="BK139" s="1098" t="s">
        <v>35</v>
      </c>
      <c r="BL139" s="1119" t="s">
        <v>35</v>
      </c>
      <c r="BM139" s="1140" t="s">
        <v>35</v>
      </c>
      <c r="BN139" s="1098" t="s">
        <v>35</v>
      </c>
      <c r="BO139" s="1098" t="s">
        <v>35</v>
      </c>
      <c r="BP139" s="1098" t="s">
        <v>35</v>
      </c>
      <c r="BQ139" s="1119" t="s">
        <v>35</v>
      </c>
      <c r="BR139" s="1750" t="s">
        <v>35</v>
      </c>
      <c r="BS139" s="1813"/>
      <c r="BT139" s="1813"/>
      <c r="BU139" s="1813"/>
      <c r="BV139" s="1813"/>
      <c r="BW139" s="1813"/>
      <c r="BX139" s="1813"/>
      <c r="BY139" s="1814"/>
      <c r="BZ139" s="1814"/>
      <c r="CA139" s="1814"/>
      <c r="CB139" s="1814"/>
      <c r="CC139" s="1814"/>
      <c r="CD139" s="1814"/>
      <c r="CE139" s="1814"/>
      <c r="CF139" s="1814"/>
      <c r="CG139" s="1814"/>
      <c r="CH139" s="1814"/>
      <c r="CI139" s="1814"/>
      <c r="CJ139" s="1814"/>
      <c r="CK139" s="1814"/>
      <c r="CL139" s="1814"/>
      <c r="CM139" s="1814"/>
      <c r="CN139" s="1814"/>
      <c r="CO139" s="1814"/>
      <c r="CP139" s="1814"/>
      <c r="CQ139" s="1814"/>
      <c r="CR139" s="1814"/>
      <c r="CS139" s="1814"/>
      <c r="CT139" s="1814"/>
      <c r="CU139" s="1814"/>
      <c r="CV139" s="1814"/>
      <c r="CW139" s="1814"/>
      <c r="CX139" s="1814"/>
      <c r="CY139" s="1814"/>
      <c r="CZ139" s="1814"/>
    </row>
    <row r="140" s="130" customFormat="true" ht="15" customHeight="true" x14ac:dyDescent="0.2">
      <c r="A140" s="2134" t="s">
        <v>106</v>
      </c>
      <c r="B140" s="244" t="s">
        <v>64</v>
      </c>
      <c r="C140" s="1013" t="s">
        <v>35</v>
      </c>
      <c r="D140" s="1025" t="s">
        <v>35</v>
      </c>
      <c r="E140" s="1025" t="s">
        <v>35</v>
      </c>
      <c r="F140" s="1025" t="s">
        <v>35</v>
      </c>
      <c r="G140" s="1037" t="s">
        <v>35</v>
      </c>
      <c r="H140" s="1049" t="s">
        <v>35</v>
      </c>
      <c r="I140" s="1025" t="s">
        <v>35</v>
      </c>
      <c r="J140" s="1025" t="s">
        <v>35</v>
      </c>
      <c r="K140" s="1025" t="s">
        <v>35</v>
      </c>
      <c r="L140" s="1061" t="s">
        <v>35</v>
      </c>
      <c r="M140" s="1067" t="s">
        <v>35</v>
      </c>
      <c r="N140" s="1025" t="s">
        <v>35</v>
      </c>
      <c r="O140" s="1025" t="s">
        <v>35</v>
      </c>
      <c r="P140" s="1025" t="s">
        <v>35</v>
      </c>
      <c r="Q140" s="1037" t="s">
        <v>35</v>
      </c>
      <c r="R140" s="1698" t="s">
        <v>35</v>
      </c>
      <c r="S140" s="1727"/>
      <c r="T140" s="1727"/>
      <c r="U140" s="1727"/>
      <c r="V140" s="1727"/>
      <c r="W140" s="1727"/>
      <c r="X140" s="1727"/>
      <c r="Y140" s="1728"/>
      <c r="Z140" s="1728"/>
      <c r="AA140" s="1728"/>
      <c r="AB140" s="1728"/>
      <c r="AC140" s="1728"/>
      <c r="AD140" s="1728"/>
      <c r="AE140" s="1728"/>
      <c r="AF140" s="1728"/>
      <c r="AG140" s="1728"/>
      <c r="AH140" s="1728"/>
      <c r="AI140" s="1728"/>
      <c r="AJ140" s="1728"/>
      <c r="AK140" s="1728"/>
      <c r="AL140" s="1728"/>
      <c r="AM140" s="1728"/>
      <c r="AN140" s="1728"/>
      <c r="AO140" s="1728"/>
      <c r="AP140" s="1728"/>
      <c r="AQ140" s="1728"/>
      <c r="AR140" s="1728"/>
      <c r="AS140" s="1728"/>
      <c r="AT140" s="1728"/>
      <c r="AU140" s="1728"/>
      <c r="AV140" s="1728"/>
      <c r="AW140" s="1728"/>
      <c r="AX140" s="1728"/>
      <c r="AY140" s="1728"/>
      <c r="AZ140" s="207"/>
      <c r="BA140" s="2140" t="s">
        <v>106</v>
      </c>
      <c r="BB140" s="159" t="s">
        <v>64</v>
      </c>
      <c r="BC140" s="1078" t="s">
        <v>35</v>
      </c>
      <c r="BD140" s="1098" t="s">
        <v>35</v>
      </c>
      <c r="BE140" s="1098" t="s">
        <v>35</v>
      </c>
      <c r="BF140" s="1098" t="s">
        <v>35</v>
      </c>
      <c r="BG140" s="1119" t="s">
        <v>35</v>
      </c>
      <c r="BH140" s="1140" t="s">
        <v>35</v>
      </c>
      <c r="BI140" s="1098" t="s">
        <v>35</v>
      </c>
      <c r="BJ140" s="1098" t="s">
        <v>35</v>
      </c>
      <c r="BK140" s="1098" t="s">
        <v>35</v>
      </c>
      <c r="BL140" s="1119" t="s">
        <v>35</v>
      </c>
      <c r="BM140" s="1140" t="s">
        <v>35</v>
      </c>
      <c r="BN140" s="1098" t="s">
        <v>35</v>
      </c>
      <c r="BO140" s="1098" t="s">
        <v>35</v>
      </c>
      <c r="BP140" s="1098" t="s">
        <v>35</v>
      </c>
      <c r="BQ140" s="1119" t="s">
        <v>35</v>
      </c>
      <c r="BR140" s="1750" t="s">
        <v>35</v>
      </c>
      <c r="BS140" s="1813"/>
      <c r="BT140" s="1813"/>
      <c r="BU140" s="1813"/>
      <c r="BV140" s="1813"/>
      <c r="BW140" s="1813"/>
      <c r="BX140" s="1813"/>
      <c r="BY140" s="1814"/>
      <c r="BZ140" s="1814"/>
      <c r="CA140" s="1814"/>
      <c r="CB140" s="1814"/>
      <c r="CC140" s="1814"/>
      <c r="CD140" s="1814"/>
      <c r="CE140" s="1814"/>
      <c r="CF140" s="1814"/>
      <c r="CG140" s="1814"/>
      <c r="CH140" s="1814"/>
      <c r="CI140" s="1814"/>
      <c r="CJ140" s="1814"/>
      <c r="CK140" s="1814"/>
      <c r="CL140" s="1814"/>
      <c r="CM140" s="1814"/>
      <c r="CN140" s="1814"/>
      <c r="CO140" s="1814"/>
      <c r="CP140" s="1814"/>
      <c r="CQ140" s="1814"/>
      <c r="CR140" s="1814"/>
      <c r="CS140" s="1814"/>
      <c r="CT140" s="1814"/>
      <c r="CU140" s="1814"/>
      <c r="CV140" s="1814"/>
      <c r="CW140" s="1814"/>
      <c r="CX140" s="1814"/>
      <c r="CY140" s="1814"/>
      <c r="CZ140" s="1814"/>
    </row>
    <row r="141" s="130" customFormat="true" ht="15" customHeight="true" x14ac:dyDescent="0.2">
      <c r="A141" s="2134"/>
      <c r="B141" s="244" t="s">
        <v>65</v>
      </c>
      <c r="C141" s="1013" t="s">
        <v>35</v>
      </c>
      <c r="D141" s="1025" t="s">
        <v>35</v>
      </c>
      <c r="E141" s="1025" t="s">
        <v>35</v>
      </c>
      <c r="F141" s="1025" t="s">
        <v>35</v>
      </c>
      <c r="G141" s="1037" t="s">
        <v>35</v>
      </c>
      <c r="H141" s="1049" t="s">
        <v>35</v>
      </c>
      <c r="I141" s="1025" t="s">
        <v>35</v>
      </c>
      <c r="J141" s="1025" t="s">
        <v>35</v>
      </c>
      <c r="K141" s="1025" t="s">
        <v>35</v>
      </c>
      <c r="L141" s="1061" t="s">
        <v>35</v>
      </c>
      <c r="M141" s="1067" t="s">
        <v>35</v>
      </c>
      <c r="N141" s="1025" t="s">
        <v>35</v>
      </c>
      <c r="O141" s="1025" t="s">
        <v>35</v>
      </c>
      <c r="P141" s="1025" t="s">
        <v>35</v>
      </c>
      <c r="Q141" s="1037" t="s">
        <v>35</v>
      </c>
      <c r="R141" s="1698" t="s">
        <v>35</v>
      </c>
      <c r="S141" s="1727"/>
      <c r="T141" s="1727"/>
      <c r="U141" s="1727"/>
      <c r="V141" s="1727"/>
      <c r="W141" s="1727"/>
      <c r="X141" s="1727"/>
      <c r="Y141" s="1728"/>
      <c r="Z141" s="1728"/>
      <c r="AA141" s="1728"/>
      <c r="AB141" s="1728"/>
      <c r="AC141" s="1728"/>
      <c r="AD141" s="1728"/>
      <c r="AE141" s="1728"/>
      <c r="AF141" s="1728"/>
      <c r="AG141" s="1728"/>
      <c r="AH141" s="1728"/>
      <c r="AI141" s="1728"/>
      <c r="AJ141" s="1728"/>
      <c r="AK141" s="1728"/>
      <c r="AL141" s="1728"/>
      <c r="AM141" s="1728"/>
      <c r="AN141" s="1728"/>
      <c r="AO141" s="1728"/>
      <c r="AP141" s="1728"/>
      <c r="AQ141" s="1728"/>
      <c r="AR141" s="1728"/>
      <c r="AS141" s="1728"/>
      <c r="AT141" s="1728"/>
      <c r="AU141" s="1728"/>
      <c r="AV141" s="1728"/>
      <c r="AW141" s="1728"/>
      <c r="AX141" s="1728"/>
      <c r="AY141" s="1728"/>
      <c r="AZ141" s="207"/>
      <c r="BA141" s="2140"/>
      <c r="BB141" s="159" t="s">
        <v>65</v>
      </c>
      <c r="BC141" s="1078" t="s">
        <v>35</v>
      </c>
      <c r="BD141" s="1098" t="s">
        <v>35</v>
      </c>
      <c r="BE141" s="1098" t="s">
        <v>35</v>
      </c>
      <c r="BF141" s="1098" t="s">
        <v>35</v>
      </c>
      <c r="BG141" s="1119" t="s">
        <v>35</v>
      </c>
      <c r="BH141" s="1140" t="s">
        <v>35</v>
      </c>
      <c r="BI141" s="1098" t="s">
        <v>35</v>
      </c>
      <c r="BJ141" s="1098" t="s">
        <v>35</v>
      </c>
      <c r="BK141" s="1098" t="s">
        <v>35</v>
      </c>
      <c r="BL141" s="1119" t="s">
        <v>35</v>
      </c>
      <c r="BM141" s="1140" t="s">
        <v>35</v>
      </c>
      <c r="BN141" s="1098" t="s">
        <v>35</v>
      </c>
      <c r="BO141" s="1098" t="s">
        <v>35</v>
      </c>
      <c r="BP141" s="1098" t="s">
        <v>35</v>
      </c>
      <c r="BQ141" s="1119" t="s">
        <v>35</v>
      </c>
      <c r="BR141" s="1750" t="s">
        <v>35</v>
      </c>
      <c r="BS141" s="1813"/>
      <c r="BT141" s="1813"/>
      <c r="BU141" s="1813"/>
      <c r="BV141" s="1813"/>
      <c r="BW141" s="1813"/>
      <c r="BX141" s="1813"/>
      <c r="BY141" s="1814"/>
      <c r="BZ141" s="1814"/>
      <c r="CA141" s="1814"/>
      <c r="CB141" s="1814"/>
      <c r="CC141" s="1814"/>
      <c r="CD141" s="1814"/>
      <c r="CE141" s="1814"/>
      <c r="CF141" s="1814"/>
      <c r="CG141" s="1814"/>
      <c r="CH141" s="1814"/>
      <c r="CI141" s="1814"/>
      <c r="CJ141" s="1814"/>
      <c r="CK141" s="1814"/>
      <c r="CL141" s="1814"/>
      <c r="CM141" s="1814"/>
      <c r="CN141" s="1814"/>
      <c r="CO141" s="1814"/>
      <c r="CP141" s="1814"/>
      <c r="CQ141" s="1814"/>
      <c r="CR141" s="1814"/>
      <c r="CS141" s="1814"/>
      <c r="CT141" s="1814"/>
      <c r="CU141" s="1814"/>
      <c r="CV141" s="1814"/>
      <c r="CW141" s="1814"/>
      <c r="CX141" s="1814"/>
      <c r="CY141" s="1814"/>
      <c r="CZ141" s="1814"/>
    </row>
    <row r="142" s="130" customFormat="true" ht="15" customHeight="true" x14ac:dyDescent="0.2">
      <c r="A142" s="2134"/>
      <c r="B142" s="244" t="s">
        <v>66</v>
      </c>
      <c r="C142" s="1013" t="s">
        <v>35</v>
      </c>
      <c r="D142" s="1025" t="s">
        <v>35</v>
      </c>
      <c r="E142" s="1025" t="s">
        <v>35</v>
      </c>
      <c r="F142" s="1025" t="s">
        <v>35</v>
      </c>
      <c r="G142" s="1037" t="s">
        <v>35</v>
      </c>
      <c r="H142" s="1049" t="s">
        <v>35</v>
      </c>
      <c r="I142" s="1025" t="s">
        <v>35</v>
      </c>
      <c r="J142" s="1025" t="s">
        <v>35</v>
      </c>
      <c r="K142" s="1025" t="s">
        <v>35</v>
      </c>
      <c r="L142" s="1061" t="s">
        <v>35</v>
      </c>
      <c r="M142" s="1067" t="s">
        <v>35</v>
      </c>
      <c r="N142" s="1025" t="s">
        <v>35</v>
      </c>
      <c r="O142" s="1025" t="s">
        <v>35</v>
      </c>
      <c r="P142" s="1025" t="s">
        <v>35</v>
      </c>
      <c r="Q142" s="1037" t="s">
        <v>35</v>
      </c>
      <c r="R142" s="1698" t="s">
        <v>35</v>
      </c>
      <c r="S142" s="1727"/>
      <c r="T142" s="1727"/>
      <c r="U142" s="1727"/>
      <c r="V142" s="1727"/>
      <c r="W142" s="1727"/>
      <c r="X142" s="1727"/>
      <c r="Y142" s="1728"/>
      <c r="Z142" s="1728"/>
      <c r="AA142" s="1728"/>
      <c r="AB142" s="1728"/>
      <c r="AC142" s="1728"/>
      <c r="AD142" s="1728"/>
      <c r="AE142" s="1728"/>
      <c r="AF142" s="1728"/>
      <c r="AG142" s="1728"/>
      <c r="AH142" s="1728"/>
      <c r="AI142" s="1728"/>
      <c r="AJ142" s="1728"/>
      <c r="AK142" s="1728"/>
      <c r="AL142" s="1728"/>
      <c r="AM142" s="1728"/>
      <c r="AN142" s="1728"/>
      <c r="AO142" s="1728"/>
      <c r="AP142" s="1728"/>
      <c r="AQ142" s="1728"/>
      <c r="AR142" s="1728"/>
      <c r="AS142" s="1728"/>
      <c r="AT142" s="1728"/>
      <c r="AU142" s="1728"/>
      <c r="AV142" s="1728"/>
      <c r="AW142" s="1728"/>
      <c r="AX142" s="1728"/>
      <c r="AY142" s="1728"/>
      <c r="AZ142" s="207"/>
      <c r="BA142" s="2140"/>
      <c r="BB142" s="159" t="s">
        <v>66</v>
      </c>
      <c r="BC142" s="1078" t="s">
        <v>35</v>
      </c>
      <c r="BD142" s="1098" t="s">
        <v>35</v>
      </c>
      <c r="BE142" s="1098" t="s">
        <v>35</v>
      </c>
      <c r="BF142" s="1098" t="s">
        <v>35</v>
      </c>
      <c r="BG142" s="1119" t="s">
        <v>35</v>
      </c>
      <c r="BH142" s="1140" t="s">
        <v>35</v>
      </c>
      <c r="BI142" s="1098" t="s">
        <v>35</v>
      </c>
      <c r="BJ142" s="1098" t="s">
        <v>35</v>
      </c>
      <c r="BK142" s="1098" t="s">
        <v>35</v>
      </c>
      <c r="BL142" s="1119" t="s">
        <v>35</v>
      </c>
      <c r="BM142" s="1140" t="s">
        <v>35</v>
      </c>
      <c r="BN142" s="1098" t="s">
        <v>35</v>
      </c>
      <c r="BO142" s="1098" t="s">
        <v>35</v>
      </c>
      <c r="BP142" s="1098" t="s">
        <v>35</v>
      </c>
      <c r="BQ142" s="1119" t="s">
        <v>35</v>
      </c>
      <c r="BR142" s="1750" t="s">
        <v>35</v>
      </c>
      <c r="BS142" s="1813"/>
      <c r="BT142" s="1813"/>
      <c r="BU142" s="1813"/>
      <c r="BV142" s="1813"/>
      <c r="BW142" s="1813"/>
      <c r="BX142" s="1813"/>
      <c r="BY142" s="1814"/>
      <c r="BZ142" s="1814"/>
      <c r="CA142" s="1814"/>
      <c r="CB142" s="1814"/>
      <c r="CC142" s="1814"/>
      <c r="CD142" s="1814"/>
      <c r="CE142" s="1814"/>
      <c r="CF142" s="1814"/>
      <c r="CG142" s="1814"/>
      <c r="CH142" s="1814"/>
      <c r="CI142" s="1814"/>
      <c r="CJ142" s="1814"/>
      <c r="CK142" s="1814"/>
      <c r="CL142" s="1814"/>
      <c r="CM142" s="1814"/>
      <c r="CN142" s="1814"/>
      <c r="CO142" s="1814"/>
      <c r="CP142" s="1814"/>
      <c r="CQ142" s="1814"/>
      <c r="CR142" s="1814"/>
      <c r="CS142" s="1814"/>
      <c r="CT142" s="1814"/>
      <c r="CU142" s="1814"/>
      <c r="CV142" s="1814"/>
      <c r="CW142" s="1814"/>
      <c r="CX142" s="1814"/>
      <c r="CY142" s="1814"/>
      <c r="CZ142" s="1814"/>
    </row>
    <row r="143" s="130" customFormat="true" ht="15" customHeight="true" x14ac:dyDescent="0.2">
      <c r="A143" s="2134"/>
      <c r="B143" s="244" t="s">
        <v>67</v>
      </c>
      <c r="C143" s="1013" t="s">
        <v>35</v>
      </c>
      <c r="D143" s="1025" t="s">
        <v>35</v>
      </c>
      <c r="E143" s="1025" t="s">
        <v>35</v>
      </c>
      <c r="F143" s="1025" t="s">
        <v>35</v>
      </c>
      <c r="G143" s="1037" t="s">
        <v>35</v>
      </c>
      <c r="H143" s="1049" t="s">
        <v>35</v>
      </c>
      <c r="I143" s="1025" t="s">
        <v>35</v>
      </c>
      <c r="J143" s="1025" t="s">
        <v>35</v>
      </c>
      <c r="K143" s="1025" t="s">
        <v>35</v>
      </c>
      <c r="L143" s="1061" t="s">
        <v>35</v>
      </c>
      <c r="M143" s="1067" t="s">
        <v>35</v>
      </c>
      <c r="N143" s="1025" t="s">
        <v>35</v>
      </c>
      <c r="O143" s="1025" t="s">
        <v>35</v>
      </c>
      <c r="P143" s="1025" t="s">
        <v>35</v>
      </c>
      <c r="Q143" s="1037" t="s">
        <v>35</v>
      </c>
      <c r="R143" s="1698" t="s">
        <v>35</v>
      </c>
      <c r="S143" s="1727"/>
      <c r="T143" s="1727"/>
      <c r="U143" s="1727"/>
      <c r="V143" s="1727"/>
      <c r="W143" s="1727"/>
      <c r="X143" s="1727"/>
      <c r="Y143" s="1728"/>
      <c r="Z143" s="1728"/>
      <c r="AA143" s="1728"/>
      <c r="AB143" s="1728"/>
      <c r="AC143" s="1728"/>
      <c r="AD143" s="1728"/>
      <c r="AE143" s="1728"/>
      <c r="AF143" s="1728"/>
      <c r="AG143" s="1728"/>
      <c r="AH143" s="1728"/>
      <c r="AI143" s="1728"/>
      <c r="AJ143" s="1728"/>
      <c r="AK143" s="1728"/>
      <c r="AL143" s="1728"/>
      <c r="AM143" s="1728"/>
      <c r="AN143" s="1728"/>
      <c r="AO143" s="1728"/>
      <c r="AP143" s="1728"/>
      <c r="AQ143" s="1728"/>
      <c r="AR143" s="1728"/>
      <c r="AS143" s="1728"/>
      <c r="AT143" s="1728"/>
      <c r="AU143" s="1728"/>
      <c r="AV143" s="1728"/>
      <c r="AW143" s="1728"/>
      <c r="AX143" s="1728"/>
      <c r="AY143" s="1728"/>
      <c r="AZ143" s="207"/>
      <c r="BA143" s="2140"/>
      <c r="BB143" s="159" t="s">
        <v>67</v>
      </c>
      <c r="BC143" s="1078" t="s">
        <v>35</v>
      </c>
      <c r="BD143" s="1098" t="s">
        <v>35</v>
      </c>
      <c r="BE143" s="1098" t="s">
        <v>35</v>
      </c>
      <c r="BF143" s="1098" t="s">
        <v>35</v>
      </c>
      <c r="BG143" s="1119" t="s">
        <v>35</v>
      </c>
      <c r="BH143" s="1140" t="s">
        <v>35</v>
      </c>
      <c r="BI143" s="1098" t="s">
        <v>35</v>
      </c>
      <c r="BJ143" s="1098" t="s">
        <v>35</v>
      </c>
      <c r="BK143" s="1098" t="s">
        <v>35</v>
      </c>
      <c r="BL143" s="1119" t="s">
        <v>35</v>
      </c>
      <c r="BM143" s="1140" t="s">
        <v>35</v>
      </c>
      <c r="BN143" s="1098" t="s">
        <v>35</v>
      </c>
      <c r="BO143" s="1098" t="s">
        <v>35</v>
      </c>
      <c r="BP143" s="1098" t="s">
        <v>35</v>
      </c>
      <c r="BQ143" s="1119" t="s">
        <v>35</v>
      </c>
      <c r="BR143" s="1750" t="s">
        <v>35</v>
      </c>
      <c r="BS143" s="1813"/>
      <c r="BT143" s="1813"/>
      <c r="BU143" s="1813"/>
      <c r="BV143" s="1813"/>
      <c r="BW143" s="1813"/>
      <c r="BX143" s="1813"/>
      <c r="BY143" s="1814"/>
      <c r="BZ143" s="1814"/>
      <c r="CA143" s="1814"/>
      <c r="CB143" s="1814"/>
      <c r="CC143" s="1814"/>
      <c r="CD143" s="1814"/>
      <c r="CE143" s="1814"/>
      <c r="CF143" s="1814"/>
      <c r="CG143" s="1814"/>
      <c r="CH143" s="1814"/>
      <c r="CI143" s="1814"/>
      <c r="CJ143" s="1814"/>
      <c r="CK143" s="1814"/>
      <c r="CL143" s="1814"/>
      <c r="CM143" s="1814"/>
      <c r="CN143" s="1814"/>
      <c r="CO143" s="1814"/>
      <c r="CP143" s="1814"/>
      <c r="CQ143" s="1814"/>
      <c r="CR143" s="1814"/>
      <c r="CS143" s="1814"/>
      <c r="CT143" s="1814"/>
      <c r="CU143" s="1814"/>
      <c r="CV143" s="1814"/>
      <c r="CW143" s="1814"/>
      <c r="CX143" s="1814"/>
      <c r="CY143" s="1814"/>
      <c r="CZ143" s="1814"/>
    </row>
    <row r="144" s="130" customFormat="true" ht="15" customHeight="true" x14ac:dyDescent="0.2">
      <c r="A144" s="2134" t="s">
        <v>107</v>
      </c>
      <c r="B144" s="244" t="s">
        <v>64</v>
      </c>
      <c r="C144" s="1013" t="s">
        <v>35</v>
      </c>
      <c r="D144" s="1025" t="s">
        <v>35</v>
      </c>
      <c r="E144" s="1025" t="s">
        <v>35</v>
      </c>
      <c r="F144" s="1025" t="s">
        <v>35</v>
      </c>
      <c r="G144" s="1037" t="s">
        <v>35</v>
      </c>
      <c r="H144" s="1049" t="s">
        <v>35</v>
      </c>
      <c r="I144" s="1025" t="s">
        <v>35</v>
      </c>
      <c r="J144" s="1025" t="s">
        <v>35</v>
      </c>
      <c r="K144" s="1025" t="s">
        <v>35</v>
      </c>
      <c r="L144" s="1061" t="s">
        <v>35</v>
      </c>
      <c r="M144" s="1067" t="s">
        <v>35</v>
      </c>
      <c r="N144" s="1025" t="s">
        <v>35</v>
      </c>
      <c r="O144" s="1025" t="s">
        <v>35</v>
      </c>
      <c r="P144" s="1025" t="s">
        <v>35</v>
      </c>
      <c r="Q144" s="1037" t="s">
        <v>35</v>
      </c>
      <c r="R144" s="1698" t="s">
        <v>35</v>
      </c>
      <c r="S144" s="1727"/>
      <c r="T144" s="1727"/>
      <c r="U144" s="1727"/>
      <c r="V144" s="1727"/>
      <c r="W144" s="1727"/>
      <c r="X144" s="1727"/>
      <c r="Y144" s="1728"/>
      <c r="Z144" s="1728"/>
      <c r="AA144" s="1728"/>
      <c r="AB144" s="1728"/>
      <c r="AC144" s="1728"/>
      <c r="AD144" s="1728"/>
      <c r="AE144" s="1728"/>
      <c r="AF144" s="1728"/>
      <c r="AG144" s="1728"/>
      <c r="AH144" s="1728"/>
      <c r="AI144" s="1728"/>
      <c r="AJ144" s="1728"/>
      <c r="AK144" s="1728"/>
      <c r="AL144" s="1728"/>
      <c r="AM144" s="1728"/>
      <c r="AN144" s="1728"/>
      <c r="AO144" s="1728"/>
      <c r="AP144" s="1728"/>
      <c r="AQ144" s="1728"/>
      <c r="AR144" s="1728"/>
      <c r="AS144" s="1728"/>
      <c r="AT144" s="1728"/>
      <c r="AU144" s="1728"/>
      <c r="AV144" s="1728"/>
      <c r="AW144" s="1728"/>
      <c r="AX144" s="1728"/>
      <c r="AY144" s="1728"/>
      <c r="AZ144" s="207"/>
      <c r="BA144" s="2140" t="s">
        <v>107</v>
      </c>
      <c r="BB144" s="159" t="s">
        <v>64</v>
      </c>
      <c r="BC144" s="1078" t="s">
        <v>35</v>
      </c>
      <c r="BD144" s="1098" t="s">
        <v>35</v>
      </c>
      <c r="BE144" s="1098" t="s">
        <v>35</v>
      </c>
      <c r="BF144" s="1098" t="s">
        <v>35</v>
      </c>
      <c r="BG144" s="1119" t="s">
        <v>35</v>
      </c>
      <c r="BH144" s="1140" t="s">
        <v>35</v>
      </c>
      <c r="BI144" s="1098" t="s">
        <v>35</v>
      </c>
      <c r="BJ144" s="1098" t="s">
        <v>35</v>
      </c>
      <c r="BK144" s="1098" t="s">
        <v>35</v>
      </c>
      <c r="BL144" s="1119" t="s">
        <v>35</v>
      </c>
      <c r="BM144" s="1140" t="s">
        <v>35</v>
      </c>
      <c r="BN144" s="1098" t="s">
        <v>35</v>
      </c>
      <c r="BO144" s="1098" t="s">
        <v>35</v>
      </c>
      <c r="BP144" s="1098" t="s">
        <v>35</v>
      </c>
      <c r="BQ144" s="1119" t="s">
        <v>35</v>
      </c>
      <c r="BR144" s="1750" t="s">
        <v>35</v>
      </c>
      <c r="BS144" s="1813"/>
      <c r="BT144" s="1813"/>
      <c r="BU144" s="1813"/>
      <c r="BV144" s="1813"/>
      <c r="BW144" s="1813"/>
      <c r="BX144" s="1813"/>
      <c r="BY144" s="1814"/>
      <c r="BZ144" s="1814"/>
      <c r="CA144" s="1814"/>
      <c r="CB144" s="1814"/>
      <c r="CC144" s="1814"/>
      <c r="CD144" s="1814"/>
      <c r="CE144" s="1814"/>
      <c r="CF144" s="1814"/>
      <c r="CG144" s="1814"/>
      <c r="CH144" s="1814"/>
      <c r="CI144" s="1814"/>
      <c r="CJ144" s="1814"/>
      <c r="CK144" s="1814"/>
      <c r="CL144" s="1814"/>
      <c r="CM144" s="1814"/>
      <c r="CN144" s="1814"/>
      <c r="CO144" s="1814"/>
      <c r="CP144" s="1814"/>
      <c r="CQ144" s="1814"/>
      <c r="CR144" s="1814"/>
      <c r="CS144" s="1814"/>
      <c r="CT144" s="1814"/>
      <c r="CU144" s="1814"/>
      <c r="CV144" s="1814"/>
      <c r="CW144" s="1814"/>
      <c r="CX144" s="1814"/>
      <c r="CY144" s="1814"/>
      <c r="CZ144" s="1814"/>
    </row>
    <row r="145" s="130" customFormat="true" ht="15" customHeight="true" x14ac:dyDescent="0.2">
      <c r="A145" s="2134"/>
      <c r="B145" s="244" t="s">
        <v>65</v>
      </c>
      <c r="C145" s="1013" t="s">
        <v>35</v>
      </c>
      <c r="D145" s="1025" t="s">
        <v>35</v>
      </c>
      <c r="E145" s="1025" t="s">
        <v>35</v>
      </c>
      <c r="F145" s="1025" t="s">
        <v>35</v>
      </c>
      <c r="G145" s="1037" t="s">
        <v>35</v>
      </c>
      <c r="H145" s="1049" t="s">
        <v>35</v>
      </c>
      <c r="I145" s="1025" t="s">
        <v>35</v>
      </c>
      <c r="J145" s="1025" t="s">
        <v>35</v>
      </c>
      <c r="K145" s="1025" t="s">
        <v>35</v>
      </c>
      <c r="L145" s="1061" t="s">
        <v>35</v>
      </c>
      <c r="M145" s="1067" t="s">
        <v>35</v>
      </c>
      <c r="N145" s="1025" t="s">
        <v>35</v>
      </c>
      <c r="O145" s="1025" t="s">
        <v>35</v>
      </c>
      <c r="P145" s="1025" t="s">
        <v>35</v>
      </c>
      <c r="Q145" s="1037" t="s">
        <v>35</v>
      </c>
      <c r="R145" s="1698" t="s">
        <v>35</v>
      </c>
      <c r="S145" s="1727"/>
      <c r="T145" s="1727"/>
      <c r="U145" s="1727"/>
      <c r="V145" s="1727"/>
      <c r="W145" s="1727"/>
      <c r="X145" s="1727"/>
      <c r="Y145" s="1728"/>
      <c r="Z145" s="1728"/>
      <c r="AA145" s="1728"/>
      <c r="AB145" s="1728"/>
      <c r="AC145" s="1728"/>
      <c r="AD145" s="1728"/>
      <c r="AE145" s="1728"/>
      <c r="AF145" s="1728"/>
      <c r="AG145" s="1728"/>
      <c r="AH145" s="1728"/>
      <c r="AI145" s="1728"/>
      <c r="AJ145" s="1728"/>
      <c r="AK145" s="1728"/>
      <c r="AL145" s="1728"/>
      <c r="AM145" s="1728"/>
      <c r="AN145" s="1728"/>
      <c r="AO145" s="1728"/>
      <c r="AP145" s="1728"/>
      <c r="AQ145" s="1728"/>
      <c r="AR145" s="1728"/>
      <c r="AS145" s="1728"/>
      <c r="AT145" s="1728"/>
      <c r="AU145" s="1728"/>
      <c r="AV145" s="1728"/>
      <c r="AW145" s="1728"/>
      <c r="AX145" s="1728"/>
      <c r="AY145" s="1728"/>
      <c r="AZ145" s="207"/>
      <c r="BA145" s="2140"/>
      <c r="BB145" s="159" t="s">
        <v>65</v>
      </c>
      <c r="BC145" s="1078" t="s">
        <v>35</v>
      </c>
      <c r="BD145" s="1098" t="s">
        <v>35</v>
      </c>
      <c r="BE145" s="1098" t="s">
        <v>35</v>
      </c>
      <c r="BF145" s="1098" t="s">
        <v>35</v>
      </c>
      <c r="BG145" s="1119" t="s">
        <v>35</v>
      </c>
      <c r="BH145" s="1140" t="s">
        <v>35</v>
      </c>
      <c r="BI145" s="1098" t="s">
        <v>35</v>
      </c>
      <c r="BJ145" s="1098" t="s">
        <v>35</v>
      </c>
      <c r="BK145" s="1098" t="s">
        <v>35</v>
      </c>
      <c r="BL145" s="1119" t="s">
        <v>35</v>
      </c>
      <c r="BM145" s="1140" t="s">
        <v>35</v>
      </c>
      <c r="BN145" s="1098" t="s">
        <v>35</v>
      </c>
      <c r="BO145" s="1098" t="s">
        <v>35</v>
      </c>
      <c r="BP145" s="1098" t="s">
        <v>35</v>
      </c>
      <c r="BQ145" s="1119" t="s">
        <v>35</v>
      </c>
      <c r="BR145" s="1750" t="s">
        <v>35</v>
      </c>
      <c r="BS145" s="1813"/>
      <c r="BT145" s="1813"/>
      <c r="BU145" s="1813"/>
      <c r="BV145" s="1813"/>
      <c r="BW145" s="1813"/>
      <c r="BX145" s="1813"/>
      <c r="BY145" s="1814"/>
      <c r="BZ145" s="1814"/>
      <c r="CA145" s="1814"/>
      <c r="CB145" s="1814"/>
      <c r="CC145" s="1814"/>
      <c r="CD145" s="1814"/>
      <c r="CE145" s="1814"/>
      <c r="CF145" s="1814"/>
      <c r="CG145" s="1814"/>
      <c r="CH145" s="1814"/>
      <c r="CI145" s="1814"/>
      <c r="CJ145" s="1814"/>
      <c r="CK145" s="1814"/>
      <c r="CL145" s="1814"/>
      <c r="CM145" s="1814"/>
      <c r="CN145" s="1814"/>
      <c r="CO145" s="1814"/>
      <c r="CP145" s="1814"/>
      <c r="CQ145" s="1814"/>
      <c r="CR145" s="1814"/>
      <c r="CS145" s="1814"/>
      <c r="CT145" s="1814"/>
      <c r="CU145" s="1814"/>
      <c r="CV145" s="1814"/>
      <c r="CW145" s="1814"/>
      <c r="CX145" s="1814"/>
      <c r="CY145" s="1814"/>
      <c r="CZ145" s="1814"/>
    </row>
    <row r="146" s="130" customFormat="true" ht="15" customHeight="true" x14ac:dyDescent="0.2">
      <c r="A146" s="2134"/>
      <c r="B146" s="244" t="s">
        <v>66</v>
      </c>
      <c r="C146" s="1013" t="s">
        <v>35</v>
      </c>
      <c r="D146" s="1025" t="s">
        <v>35</v>
      </c>
      <c r="E146" s="1025" t="s">
        <v>35</v>
      </c>
      <c r="F146" s="1025" t="s">
        <v>35</v>
      </c>
      <c r="G146" s="1037" t="s">
        <v>35</v>
      </c>
      <c r="H146" s="1049" t="s">
        <v>35</v>
      </c>
      <c r="I146" s="1025" t="s">
        <v>35</v>
      </c>
      <c r="J146" s="1025" t="s">
        <v>35</v>
      </c>
      <c r="K146" s="1025" t="s">
        <v>35</v>
      </c>
      <c r="L146" s="1061" t="s">
        <v>35</v>
      </c>
      <c r="M146" s="1067" t="s">
        <v>35</v>
      </c>
      <c r="N146" s="1025" t="s">
        <v>35</v>
      </c>
      <c r="O146" s="1025" t="s">
        <v>35</v>
      </c>
      <c r="P146" s="1025" t="s">
        <v>35</v>
      </c>
      <c r="Q146" s="1037" t="s">
        <v>35</v>
      </c>
      <c r="R146" s="1698" t="s">
        <v>35</v>
      </c>
      <c r="S146" s="1727"/>
      <c r="T146" s="1727"/>
      <c r="U146" s="1727"/>
      <c r="V146" s="1727"/>
      <c r="W146" s="1727"/>
      <c r="X146" s="1727"/>
      <c r="Y146" s="1728"/>
      <c r="Z146" s="1728"/>
      <c r="AA146" s="1728"/>
      <c r="AB146" s="1728"/>
      <c r="AC146" s="1728"/>
      <c r="AD146" s="1728"/>
      <c r="AE146" s="1728"/>
      <c r="AF146" s="1728"/>
      <c r="AG146" s="1728"/>
      <c r="AH146" s="1728"/>
      <c r="AI146" s="1728"/>
      <c r="AJ146" s="1728"/>
      <c r="AK146" s="1728"/>
      <c r="AL146" s="1728"/>
      <c r="AM146" s="1728"/>
      <c r="AN146" s="1728"/>
      <c r="AO146" s="1728"/>
      <c r="AP146" s="1728"/>
      <c r="AQ146" s="1728"/>
      <c r="AR146" s="1728"/>
      <c r="AS146" s="1728"/>
      <c r="AT146" s="1728"/>
      <c r="AU146" s="1728"/>
      <c r="AV146" s="1728"/>
      <c r="AW146" s="1728"/>
      <c r="AX146" s="1728"/>
      <c r="AY146" s="1728"/>
      <c r="AZ146" s="207"/>
      <c r="BA146" s="2140"/>
      <c r="BB146" s="159" t="s">
        <v>66</v>
      </c>
      <c r="BC146" s="1078" t="s">
        <v>35</v>
      </c>
      <c r="BD146" s="1098" t="s">
        <v>35</v>
      </c>
      <c r="BE146" s="1098" t="s">
        <v>35</v>
      </c>
      <c r="BF146" s="1098" t="s">
        <v>35</v>
      </c>
      <c r="BG146" s="1119" t="s">
        <v>35</v>
      </c>
      <c r="BH146" s="1140" t="s">
        <v>35</v>
      </c>
      <c r="BI146" s="1098" t="s">
        <v>35</v>
      </c>
      <c r="BJ146" s="1098" t="s">
        <v>35</v>
      </c>
      <c r="BK146" s="1098" t="s">
        <v>35</v>
      </c>
      <c r="BL146" s="1119" t="s">
        <v>35</v>
      </c>
      <c r="BM146" s="1140" t="s">
        <v>35</v>
      </c>
      <c r="BN146" s="1098" t="s">
        <v>35</v>
      </c>
      <c r="BO146" s="1098" t="s">
        <v>35</v>
      </c>
      <c r="BP146" s="1098" t="s">
        <v>35</v>
      </c>
      <c r="BQ146" s="1119" t="s">
        <v>35</v>
      </c>
      <c r="BR146" s="1750" t="s">
        <v>35</v>
      </c>
      <c r="BS146" s="1813"/>
      <c r="BT146" s="1813"/>
      <c r="BU146" s="1813"/>
      <c r="BV146" s="1813"/>
      <c r="BW146" s="1813"/>
      <c r="BX146" s="1813"/>
      <c r="BY146" s="1814"/>
      <c r="BZ146" s="1814"/>
      <c r="CA146" s="1814"/>
      <c r="CB146" s="1814"/>
      <c r="CC146" s="1814"/>
      <c r="CD146" s="1814"/>
      <c r="CE146" s="1814"/>
      <c r="CF146" s="1814"/>
      <c r="CG146" s="1814"/>
      <c r="CH146" s="1814"/>
      <c r="CI146" s="1814"/>
      <c r="CJ146" s="1814"/>
      <c r="CK146" s="1814"/>
      <c r="CL146" s="1814"/>
      <c r="CM146" s="1814"/>
      <c r="CN146" s="1814"/>
      <c r="CO146" s="1814"/>
      <c r="CP146" s="1814"/>
      <c r="CQ146" s="1814"/>
      <c r="CR146" s="1814"/>
      <c r="CS146" s="1814"/>
      <c r="CT146" s="1814"/>
      <c r="CU146" s="1814"/>
      <c r="CV146" s="1814"/>
      <c r="CW146" s="1814"/>
      <c r="CX146" s="1814"/>
      <c r="CY146" s="1814"/>
      <c r="CZ146" s="1814"/>
    </row>
    <row r="147" s="130" customFormat="true" ht="15" customHeight="true" x14ac:dyDescent="0.2">
      <c r="A147" s="2134"/>
      <c r="B147" s="244" t="s">
        <v>67</v>
      </c>
      <c r="C147" s="1013" t="s">
        <v>35</v>
      </c>
      <c r="D147" s="1025" t="s">
        <v>35</v>
      </c>
      <c r="E147" s="1025" t="s">
        <v>35</v>
      </c>
      <c r="F147" s="1025" t="s">
        <v>35</v>
      </c>
      <c r="G147" s="1037" t="s">
        <v>35</v>
      </c>
      <c r="H147" s="1049" t="s">
        <v>35</v>
      </c>
      <c r="I147" s="1025" t="s">
        <v>35</v>
      </c>
      <c r="J147" s="1025" t="s">
        <v>35</v>
      </c>
      <c r="K147" s="1025" t="s">
        <v>35</v>
      </c>
      <c r="L147" s="1061" t="s">
        <v>35</v>
      </c>
      <c r="M147" s="1067" t="s">
        <v>35</v>
      </c>
      <c r="N147" s="1025" t="s">
        <v>35</v>
      </c>
      <c r="O147" s="1025" t="s">
        <v>35</v>
      </c>
      <c r="P147" s="1025" t="s">
        <v>35</v>
      </c>
      <c r="Q147" s="1037" t="s">
        <v>35</v>
      </c>
      <c r="R147" s="1698" t="s">
        <v>35</v>
      </c>
      <c r="S147" s="1727"/>
      <c r="T147" s="1727"/>
      <c r="U147" s="1727"/>
      <c r="V147" s="1727"/>
      <c r="W147" s="1727"/>
      <c r="X147" s="1727"/>
      <c r="Y147" s="1728"/>
      <c r="Z147" s="1728"/>
      <c r="AA147" s="1728"/>
      <c r="AB147" s="1728"/>
      <c r="AC147" s="1728"/>
      <c r="AD147" s="1728"/>
      <c r="AE147" s="1728"/>
      <c r="AF147" s="1728"/>
      <c r="AG147" s="1728"/>
      <c r="AH147" s="1728"/>
      <c r="AI147" s="1728"/>
      <c r="AJ147" s="1728"/>
      <c r="AK147" s="1728"/>
      <c r="AL147" s="1728"/>
      <c r="AM147" s="1728"/>
      <c r="AN147" s="1728"/>
      <c r="AO147" s="1728"/>
      <c r="AP147" s="1728"/>
      <c r="AQ147" s="1728"/>
      <c r="AR147" s="1728"/>
      <c r="AS147" s="1728"/>
      <c r="AT147" s="1728"/>
      <c r="AU147" s="1728"/>
      <c r="AV147" s="1728"/>
      <c r="AW147" s="1728"/>
      <c r="AX147" s="1728"/>
      <c r="AY147" s="1728"/>
      <c r="AZ147" s="207"/>
      <c r="BA147" s="2140"/>
      <c r="BB147" s="159" t="s">
        <v>67</v>
      </c>
      <c r="BC147" s="1078" t="s">
        <v>35</v>
      </c>
      <c r="BD147" s="1098" t="s">
        <v>35</v>
      </c>
      <c r="BE147" s="1098" t="s">
        <v>35</v>
      </c>
      <c r="BF147" s="1098" t="s">
        <v>35</v>
      </c>
      <c r="BG147" s="1119" t="s">
        <v>35</v>
      </c>
      <c r="BH147" s="1140" t="s">
        <v>35</v>
      </c>
      <c r="BI147" s="1098" t="s">
        <v>35</v>
      </c>
      <c r="BJ147" s="1098" t="s">
        <v>35</v>
      </c>
      <c r="BK147" s="1098" t="s">
        <v>35</v>
      </c>
      <c r="BL147" s="1119" t="s">
        <v>35</v>
      </c>
      <c r="BM147" s="1140" t="s">
        <v>35</v>
      </c>
      <c r="BN147" s="1098" t="s">
        <v>35</v>
      </c>
      <c r="BO147" s="1098" t="s">
        <v>35</v>
      </c>
      <c r="BP147" s="1098" t="s">
        <v>35</v>
      </c>
      <c r="BQ147" s="1119" t="s">
        <v>35</v>
      </c>
      <c r="BR147" s="1750" t="s">
        <v>35</v>
      </c>
      <c r="BS147" s="1813"/>
      <c r="BT147" s="1813"/>
      <c r="BU147" s="1813"/>
      <c r="BV147" s="1813"/>
      <c r="BW147" s="1813"/>
      <c r="BX147" s="1813"/>
      <c r="BY147" s="1814"/>
      <c r="BZ147" s="1814"/>
      <c r="CA147" s="1814"/>
      <c r="CB147" s="1814"/>
      <c r="CC147" s="1814"/>
      <c r="CD147" s="1814"/>
      <c r="CE147" s="1814"/>
      <c r="CF147" s="1814"/>
      <c r="CG147" s="1814"/>
      <c r="CH147" s="1814"/>
      <c r="CI147" s="1814"/>
      <c r="CJ147" s="1814"/>
      <c r="CK147" s="1814"/>
      <c r="CL147" s="1814"/>
      <c r="CM147" s="1814"/>
      <c r="CN147" s="1814"/>
      <c r="CO147" s="1814"/>
      <c r="CP147" s="1814"/>
      <c r="CQ147" s="1814"/>
      <c r="CR147" s="1814"/>
      <c r="CS147" s="1814"/>
      <c r="CT147" s="1814"/>
      <c r="CU147" s="1814"/>
      <c r="CV147" s="1814"/>
      <c r="CW147" s="1814"/>
      <c r="CX147" s="1814"/>
      <c r="CY147" s="1814"/>
      <c r="CZ147" s="1814"/>
    </row>
    <row r="148" s="130" customFormat="true" ht="15" customHeight="true" x14ac:dyDescent="0.2">
      <c r="A148" s="2134" t="s">
        <v>108</v>
      </c>
      <c r="B148" s="244" t="s">
        <v>49</v>
      </c>
      <c r="C148" s="1013" t="s">
        <v>35</v>
      </c>
      <c r="D148" s="1025" t="s">
        <v>35</v>
      </c>
      <c r="E148" s="1025" t="s">
        <v>35</v>
      </c>
      <c r="F148" s="1025" t="s">
        <v>35</v>
      </c>
      <c r="G148" s="1037" t="s">
        <v>35</v>
      </c>
      <c r="H148" s="1049" t="s">
        <v>35</v>
      </c>
      <c r="I148" s="1025" t="s">
        <v>35</v>
      </c>
      <c r="J148" s="1025" t="s">
        <v>35</v>
      </c>
      <c r="K148" s="1025" t="s">
        <v>35</v>
      </c>
      <c r="L148" s="1061" t="s">
        <v>35</v>
      </c>
      <c r="M148" s="1067" t="s">
        <v>35</v>
      </c>
      <c r="N148" s="1025" t="s">
        <v>35</v>
      </c>
      <c r="O148" s="1025" t="s">
        <v>35</v>
      </c>
      <c r="P148" s="1025" t="s">
        <v>35</v>
      </c>
      <c r="Q148" s="1037" t="s">
        <v>35</v>
      </c>
      <c r="R148" s="1698" t="s">
        <v>35</v>
      </c>
      <c r="S148" s="1727"/>
      <c r="T148" s="1727"/>
      <c r="U148" s="1727"/>
      <c r="V148" s="1727"/>
      <c r="W148" s="1727"/>
      <c r="X148" s="1727"/>
      <c r="Y148" s="1728"/>
      <c r="Z148" s="1728"/>
      <c r="AA148" s="1728"/>
      <c r="AB148" s="1728"/>
      <c r="AC148" s="1728"/>
      <c r="AD148" s="1728"/>
      <c r="AE148" s="1728"/>
      <c r="AF148" s="1728"/>
      <c r="AG148" s="1728"/>
      <c r="AH148" s="1728"/>
      <c r="AI148" s="1728"/>
      <c r="AJ148" s="1728"/>
      <c r="AK148" s="1728"/>
      <c r="AL148" s="1728"/>
      <c r="AM148" s="1728"/>
      <c r="AN148" s="1728"/>
      <c r="AO148" s="1728"/>
      <c r="AP148" s="1728"/>
      <c r="AQ148" s="1728"/>
      <c r="AR148" s="1728"/>
      <c r="AS148" s="1728"/>
      <c r="AT148" s="1728"/>
      <c r="AU148" s="1728"/>
      <c r="AV148" s="1728"/>
      <c r="AW148" s="1728"/>
      <c r="AX148" s="1728"/>
      <c r="AY148" s="1728"/>
      <c r="AZ148" s="207"/>
      <c r="BA148" s="2140" t="s">
        <v>108</v>
      </c>
      <c r="BB148" s="159" t="s">
        <v>49</v>
      </c>
      <c r="BC148" s="1078" t="s">
        <v>35</v>
      </c>
      <c r="BD148" s="1098" t="s">
        <v>35</v>
      </c>
      <c r="BE148" s="1098" t="s">
        <v>35</v>
      </c>
      <c r="BF148" s="1098" t="s">
        <v>35</v>
      </c>
      <c r="BG148" s="1119" t="s">
        <v>35</v>
      </c>
      <c r="BH148" s="1140" t="s">
        <v>35</v>
      </c>
      <c r="BI148" s="1098" t="s">
        <v>35</v>
      </c>
      <c r="BJ148" s="1098" t="s">
        <v>35</v>
      </c>
      <c r="BK148" s="1098" t="s">
        <v>35</v>
      </c>
      <c r="BL148" s="1119" t="s">
        <v>35</v>
      </c>
      <c r="BM148" s="1140" t="s">
        <v>35</v>
      </c>
      <c r="BN148" s="1098" t="s">
        <v>35</v>
      </c>
      <c r="BO148" s="1098" t="s">
        <v>35</v>
      </c>
      <c r="BP148" s="1098" t="s">
        <v>35</v>
      </c>
      <c r="BQ148" s="1119" t="s">
        <v>35</v>
      </c>
      <c r="BR148" s="1750" t="s">
        <v>35</v>
      </c>
      <c r="BS148" s="1813"/>
      <c r="BT148" s="1813"/>
      <c r="BU148" s="1813"/>
      <c r="BV148" s="1813"/>
      <c r="BW148" s="1813"/>
      <c r="BX148" s="1813"/>
      <c r="BY148" s="1814"/>
      <c r="BZ148" s="1814"/>
      <c r="CA148" s="1814"/>
      <c r="CB148" s="1814"/>
      <c r="CC148" s="1814"/>
      <c r="CD148" s="1814"/>
      <c r="CE148" s="1814"/>
      <c r="CF148" s="1814"/>
      <c r="CG148" s="1814"/>
      <c r="CH148" s="1814"/>
      <c r="CI148" s="1814"/>
      <c r="CJ148" s="1814"/>
      <c r="CK148" s="1814"/>
      <c r="CL148" s="1814"/>
      <c r="CM148" s="1814"/>
      <c r="CN148" s="1814"/>
      <c r="CO148" s="1814"/>
      <c r="CP148" s="1814"/>
      <c r="CQ148" s="1814"/>
      <c r="CR148" s="1814"/>
      <c r="CS148" s="1814"/>
      <c r="CT148" s="1814"/>
      <c r="CU148" s="1814"/>
      <c r="CV148" s="1814"/>
      <c r="CW148" s="1814"/>
      <c r="CX148" s="1814"/>
      <c r="CY148" s="1814"/>
      <c r="CZ148" s="1814"/>
    </row>
    <row r="149" s="130" customFormat="true" ht="15" customHeight="true" x14ac:dyDescent="0.2">
      <c r="A149" s="2134"/>
      <c r="B149" s="244" t="s">
        <v>48</v>
      </c>
      <c r="C149" s="1013" t="s">
        <v>35</v>
      </c>
      <c r="D149" s="1025" t="s">
        <v>35</v>
      </c>
      <c r="E149" s="1025" t="s">
        <v>35</v>
      </c>
      <c r="F149" s="1025" t="s">
        <v>35</v>
      </c>
      <c r="G149" s="1037" t="s">
        <v>35</v>
      </c>
      <c r="H149" s="1049" t="s">
        <v>35</v>
      </c>
      <c r="I149" s="1025" t="s">
        <v>35</v>
      </c>
      <c r="J149" s="1025" t="s">
        <v>35</v>
      </c>
      <c r="K149" s="1025" t="s">
        <v>35</v>
      </c>
      <c r="L149" s="1061" t="s">
        <v>35</v>
      </c>
      <c r="M149" s="1067" t="s">
        <v>35</v>
      </c>
      <c r="N149" s="1025" t="s">
        <v>35</v>
      </c>
      <c r="O149" s="1025" t="s">
        <v>35</v>
      </c>
      <c r="P149" s="1025" t="s">
        <v>35</v>
      </c>
      <c r="Q149" s="1037" t="s">
        <v>35</v>
      </c>
      <c r="R149" s="1698" t="s">
        <v>35</v>
      </c>
      <c r="S149" s="1727"/>
      <c r="T149" s="1727"/>
      <c r="U149" s="1727"/>
      <c r="V149" s="1727"/>
      <c r="W149" s="1727"/>
      <c r="X149" s="1727"/>
      <c r="Y149" s="1728"/>
      <c r="Z149" s="1728"/>
      <c r="AA149" s="1728"/>
      <c r="AB149" s="1728"/>
      <c r="AC149" s="1728"/>
      <c r="AD149" s="1728"/>
      <c r="AE149" s="1728"/>
      <c r="AF149" s="1728"/>
      <c r="AG149" s="1728"/>
      <c r="AH149" s="1728"/>
      <c r="AI149" s="1728"/>
      <c r="AJ149" s="1728"/>
      <c r="AK149" s="1728"/>
      <c r="AL149" s="1728"/>
      <c r="AM149" s="1728"/>
      <c r="AN149" s="1728"/>
      <c r="AO149" s="1728"/>
      <c r="AP149" s="1728"/>
      <c r="AQ149" s="1728"/>
      <c r="AR149" s="1728"/>
      <c r="AS149" s="1728"/>
      <c r="AT149" s="1728"/>
      <c r="AU149" s="1728"/>
      <c r="AV149" s="1728"/>
      <c r="AW149" s="1728"/>
      <c r="AX149" s="1728"/>
      <c r="AY149" s="1728"/>
      <c r="AZ149" s="207"/>
      <c r="BA149" s="2140"/>
      <c r="BB149" s="159" t="s">
        <v>48</v>
      </c>
      <c r="BC149" s="1078" t="s">
        <v>35</v>
      </c>
      <c r="BD149" s="1098" t="s">
        <v>35</v>
      </c>
      <c r="BE149" s="1098" t="s">
        <v>35</v>
      </c>
      <c r="BF149" s="1098" t="s">
        <v>35</v>
      </c>
      <c r="BG149" s="1119" t="s">
        <v>35</v>
      </c>
      <c r="BH149" s="1140" t="s">
        <v>35</v>
      </c>
      <c r="BI149" s="1098" t="s">
        <v>35</v>
      </c>
      <c r="BJ149" s="1098" t="s">
        <v>35</v>
      </c>
      <c r="BK149" s="1098" t="s">
        <v>35</v>
      </c>
      <c r="BL149" s="1119" t="s">
        <v>35</v>
      </c>
      <c r="BM149" s="1140" t="s">
        <v>35</v>
      </c>
      <c r="BN149" s="1098" t="s">
        <v>35</v>
      </c>
      <c r="BO149" s="1098" t="s">
        <v>35</v>
      </c>
      <c r="BP149" s="1098" t="s">
        <v>35</v>
      </c>
      <c r="BQ149" s="1119" t="s">
        <v>35</v>
      </c>
      <c r="BR149" s="1750" t="s">
        <v>35</v>
      </c>
      <c r="BS149" s="1813"/>
      <c r="BT149" s="1813"/>
      <c r="BU149" s="1813"/>
      <c r="BV149" s="1813"/>
      <c r="BW149" s="1813"/>
      <c r="BX149" s="1813"/>
      <c r="BY149" s="1814"/>
      <c r="BZ149" s="1814"/>
      <c r="CA149" s="1814"/>
      <c r="CB149" s="1814"/>
      <c r="CC149" s="1814"/>
      <c r="CD149" s="1814"/>
      <c r="CE149" s="1814"/>
      <c r="CF149" s="1814"/>
      <c r="CG149" s="1814"/>
      <c r="CH149" s="1814"/>
      <c r="CI149" s="1814"/>
      <c r="CJ149" s="1814"/>
      <c r="CK149" s="1814"/>
      <c r="CL149" s="1814"/>
      <c r="CM149" s="1814"/>
      <c r="CN149" s="1814"/>
      <c r="CO149" s="1814"/>
      <c r="CP149" s="1814"/>
      <c r="CQ149" s="1814"/>
      <c r="CR149" s="1814"/>
      <c r="CS149" s="1814"/>
      <c r="CT149" s="1814"/>
      <c r="CU149" s="1814"/>
      <c r="CV149" s="1814"/>
      <c r="CW149" s="1814"/>
      <c r="CX149" s="1814"/>
      <c r="CY149" s="1814"/>
      <c r="CZ149" s="1814"/>
    </row>
    <row r="150" s="130" customFormat="true" ht="15" customHeight="true" x14ac:dyDescent="0.2">
      <c r="A150" s="2134"/>
      <c r="B150" s="244" t="s">
        <v>110</v>
      </c>
      <c r="C150" s="1013" t="s">
        <v>35</v>
      </c>
      <c r="D150" s="1025" t="s">
        <v>35</v>
      </c>
      <c r="E150" s="1025" t="s">
        <v>35</v>
      </c>
      <c r="F150" s="1025" t="s">
        <v>35</v>
      </c>
      <c r="G150" s="1037" t="s">
        <v>35</v>
      </c>
      <c r="H150" s="1049" t="s">
        <v>35</v>
      </c>
      <c r="I150" s="1025" t="s">
        <v>35</v>
      </c>
      <c r="J150" s="1025" t="s">
        <v>35</v>
      </c>
      <c r="K150" s="1025" t="s">
        <v>35</v>
      </c>
      <c r="L150" s="1061" t="s">
        <v>35</v>
      </c>
      <c r="M150" s="1067" t="s">
        <v>35</v>
      </c>
      <c r="N150" s="1025" t="s">
        <v>35</v>
      </c>
      <c r="O150" s="1025" t="s">
        <v>35</v>
      </c>
      <c r="P150" s="1025" t="s">
        <v>35</v>
      </c>
      <c r="Q150" s="1037" t="s">
        <v>35</v>
      </c>
      <c r="R150" s="1698" t="s">
        <v>35</v>
      </c>
      <c r="S150" s="1727"/>
      <c r="T150" s="1727"/>
      <c r="U150" s="1727"/>
      <c r="V150" s="1727"/>
      <c r="W150" s="1727"/>
      <c r="X150" s="1727"/>
      <c r="Y150" s="1728"/>
      <c r="Z150" s="1728"/>
      <c r="AA150" s="1728"/>
      <c r="AB150" s="1728"/>
      <c r="AC150" s="1728"/>
      <c r="AD150" s="1728"/>
      <c r="AE150" s="1728"/>
      <c r="AF150" s="1728"/>
      <c r="AG150" s="1728"/>
      <c r="AH150" s="1728"/>
      <c r="AI150" s="1728"/>
      <c r="AJ150" s="1728"/>
      <c r="AK150" s="1728"/>
      <c r="AL150" s="1728"/>
      <c r="AM150" s="1728"/>
      <c r="AN150" s="1728"/>
      <c r="AO150" s="1728"/>
      <c r="AP150" s="1728"/>
      <c r="AQ150" s="1728"/>
      <c r="AR150" s="1728"/>
      <c r="AS150" s="1728"/>
      <c r="AT150" s="1728"/>
      <c r="AU150" s="1728"/>
      <c r="AV150" s="1728"/>
      <c r="AW150" s="1728"/>
      <c r="AX150" s="1728"/>
      <c r="AY150" s="1728"/>
      <c r="AZ150" s="207"/>
      <c r="BA150" s="2140"/>
      <c r="BB150" s="159" t="s">
        <v>110</v>
      </c>
      <c r="BC150" s="1078" t="s">
        <v>35</v>
      </c>
      <c r="BD150" s="1098" t="s">
        <v>35</v>
      </c>
      <c r="BE150" s="1098" t="s">
        <v>35</v>
      </c>
      <c r="BF150" s="1098" t="s">
        <v>35</v>
      </c>
      <c r="BG150" s="1119" t="s">
        <v>35</v>
      </c>
      <c r="BH150" s="1140" t="s">
        <v>35</v>
      </c>
      <c r="BI150" s="1098" t="s">
        <v>35</v>
      </c>
      <c r="BJ150" s="1098" t="s">
        <v>35</v>
      </c>
      <c r="BK150" s="1098" t="s">
        <v>35</v>
      </c>
      <c r="BL150" s="1119" t="s">
        <v>35</v>
      </c>
      <c r="BM150" s="1140" t="s">
        <v>35</v>
      </c>
      <c r="BN150" s="1098" t="s">
        <v>35</v>
      </c>
      <c r="BO150" s="1098" t="s">
        <v>35</v>
      </c>
      <c r="BP150" s="1098" t="s">
        <v>35</v>
      </c>
      <c r="BQ150" s="1119" t="s">
        <v>35</v>
      </c>
      <c r="BR150" s="1750" t="s">
        <v>35</v>
      </c>
      <c r="BS150" s="1813"/>
      <c r="BT150" s="1813"/>
      <c r="BU150" s="1813"/>
      <c r="BV150" s="1813"/>
      <c r="BW150" s="1813"/>
      <c r="BX150" s="1813"/>
      <c r="BY150" s="1814"/>
      <c r="BZ150" s="1814"/>
      <c r="CA150" s="1814"/>
      <c r="CB150" s="1814"/>
      <c r="CC150" s="1814"/>
      <c r="CD150" s="1814"/>
      <c r="CE150" s="1814"/>
      <c r="CF150" s="1814"/>
      <c r="CG150" s="1814"/>
      <c r="CH150" s="1814"/>
      <c r="CI150" s="1814"/>
      <c r="CJ150" s="1814"/>
      <c r="CK150" s="1814"/>
      <c r="CL150" s="1814"/>
      <c r="CM150" s="1814"/>
      <c r="CN150" s="1814"/>
      <c r="CO150" s="1814"/>
      <c r="CP150" s="1814"/>
      <c r="CQ150" s="1814"/>
      <c r="CR150" s="1814"/>
      <c r="CS150" s="1814"/>
      <c r="CT150" s="1814"/>
      <c r="CU150" s="1814"/>
      <c r="CV150" s="1814"/>
      <c r="CW150" s="1814"/>
      <c r="CX150" s="1814"/>
      <c r="CY150" s="1814"/>
      <c r="CZ150" s="1814"/>
    </row>
    <row r="151" s="130" customFormat="true" ht="15" customHeight="true" x14ac:dyDescent="0.2">
      <c r="A151" s="2134" t="s">
        <v>109</v>
      </c>
      <c r="B151" s="244" t="s">
        <v>49</v>
      </c>
      <c r="C151" s="684">
        <v>81.776666027899978</v>
      </c>
      <c r="D151" s="685">
        <v>18.990882690670897</v>
      </c>
      <c r="E151" s="685">
        <v>8.6435428496141906</v>
      </c>
      <c r="F151" s="685">
        <v>2.9926330157126797</v>
      </c>
      <c r="G151" s="750">
        <v>0.62829642759712079</v>
      </c>
      <c r="H151" s="733">
        <v>88.030912484060792</v>
      </c>
      <c r="I151" s="685">
        <v>33.619294269570787</v>
      </c>
      <c r="J151" s="685">
        <v>9.7387011506271097</v>
      </c>
      <c r="K151" s="685">
        <v>4.212053678611956</v>
      </c>
      <c r="L151" s="702">
        <v>0</v>
      </c>
      <c r="M151" s="715">
        <v>62.670206095229538</v>
      </c>
      <c r="N151" s="685">
        <v>18.319328201345133</v>
      </c>
      <c r="O151" s="685">
        <v>4.5341708133000127</v>
      </c>
      <c r="P151" s="685">
        <v>1.031381223763518</v>
      </c>
      <c r="Q151" s="750">
        <v>1.0983363435316651</v>
      </c>
      <c r="R151" s="1698" t="s">
        <v>35</v>
      </c>
      <c r="S151" s="1729"/>
      <c r="T151" s="1729"/>
      <c r="U151" s="1729"/>
      <c r="V151" s="1729"/>
      <c r="W151" s="1729"/>
      <c r="X151" s="1729"/>
      <c r="Y151" s="1730"/>
      <c r="Z151" s="1730"/>
      <c r="AA151" s="1730"/>
      <c r="AB151" s="1730"/>
      <c r="AC151" s="1730"/>
      <c r="AD151" s="1730"/>
      <c r="AE151" s="1730"/>
      <c r="AF151" s="1730"/>
      <c r="AG151" s="1730"/>
      <c r="AH151" s="1730"/>
      <c r="AI151" s="1730"/>
      <c r="AJ151" s="1730"/>
      <c r="AK151" s="1730"/>
      <c r="AL151" s="1730"/>
      <c r="AM151" s="1730"/>
      <c r="AN151" s="1730"/>
      <c r="AO151" s="1730"/>
      <c r="AP151" s="1730"/>
      <c r="AQ151" s="1730"/>
      <c r="AR151" s="1730"/>
      <c r="AS151" s="1730"/>
      <c r="AT151" s="1730"/>
      <c r="AU151" s="1730"/>
      <c r="AV151" s="1730"/>
      <c r="AW151" s="1730"/>
      <c r="AX151" s="1730"/>
      <c r="AY151" s="1730"/>
      <c r="AZ151" s="207"/>
      <c r="BA151" s="2140" t="s">
        <v>109</v>
      </c>
      <c r="BB151" s="159" t="s">
        <v>49</v>
      </c>
      <c r="BC151" s="1078" t="s">
        <v>35</v>
      </c>
      <c r="BD151" s="1098" t="s">
        <v>35</v>
      </c>
      <c r="BE151" s="1098" t="s">
        <v>35</v>
      </c>
      <c r="BF151" s="1098" t="s">
        <v>35</v>
      </c>
      <c r="BG151" s="1119" t="s">
        <v>35</v>
      </c>
      <c r="BH151" s="1140" t="s">
        <v>35</v>
      </c>
      <c r="BI151" s="1098" t="s">
        <v>35</v>
      </c>
      <c r="BJ151" s="1098" t="s">
        <v>35</v>
      </c>
      <c r="BK151" s="1098" t="s">
        <v>35</v>
      </c>
      <c r="BL151" s="1119" t="s">
        <v>35</v>
      </c>
      <c r="BM151" s="1140" t="s">
        <v>35</v>
      </c>
      <c r="BN151" s="1098" t="s">
        <v>35</v>
      </c>
      <c r="BO151" s="1098" t="s">
        <v>35</v>
      </c>
      <c r="BP151" s="1098" t="s">
        <v>35</v>
      </c>
      <c r="BQ151" s="1119" t="s">
        <v>35</v>
      </c>
      <c r="BR151" s="1750" t="s">
        <v>35</v>
      </c>
      <c r="BS151" s="1813"/>
      <c r="BT151" s="1813"/>
      <c r="BU151" s="1813"/>
      <c r="BV151" s="1813"/>
      <c r="BW151" s="1813"/>
      <c r="BX151" s="1813"/>
      <c r="BY151" s="1814"/>
      <c r="BZ151" s="1814"/>
      <c r="CA151" s="1814"/>
      <c r="CB151" s="1814"/>
      <c r="CC151" s="1814"/>
      <c r="CD151" s="1814"/>
      <c r="CE151" s="1814"/>
      <c r="CF151" s="1814"/>
      <c r="CG151" s="1814"/>
      <c r="CH151" s="1814"/>
      <c r="CI151" s="1814"/>
      <c r="CJ151" s="1814"/>
      <c r="CK151" s="1814"/>
      <c r="CL151" s="1814"/>
      <c r="CM151" s="1814"/>
      <c r="CN151" s="1814"/>
      <c r="CO151" s="1814"/>
      <c r="CP151" s="1814"/>
      <c r="CQ151" s="1814"/>
      <c r="CR151" s="1814"/>
      <c r="CS151" s="1814"/>
      <c r="CT151" s="1814"/>
      <c r="CU151" s="1814"/>
      <c r="CV151" s="1814"/>
      <c r="CW151" s="1814"/>
      <c r="CX151" s="1814"/>
      <c r="CY151" s="1814"/>
      <c r="CZ151" s="1814"/>
    </row>
    <row r="152" s="130" customFormat="true" ht="15" customHeight="true" x14ac:dyDescent="0.2">
      <c r="A152" s="2135"/>
      <c r="B152" s="245" t="s">
        <v>48</v>
      </c>
      <c r="C152" s="686">
        <v>18.223333972100026</v>
      </c>
      <c r="D152" s="687">
        <v>81.009117309329099</v>
      </c>
      <c r="E152" s="687">
        <v>91.356457150385808</v>
      </c>
      <c r="F152" s="687">
        <v>97.00736698428733</v>
      </c>
      <c r="G152" s="751">
        <v>99.371703572402879</v>
      </c>
      <c r="H152" s="734">
        <v>11.969087515939203</v>
      </c>
      <c r="I152" s="687">
        <v>66.380705730429213</v>
      </c>
      <c r="J152" s="687">
        <v>90.261298849372892</v>
      </c>
      <c r="K152" s="687">
        <v>95.787946321388034</v>
      </c>
      <c r="L152" s="703">
        <v>100</v>
      </c>
      <c r="M152" s="716">
        <v>37.329793904770455</v>
      </c>
      <c r="N152" s="687">
        <v>81.68067179865487</v>
      </c>
      <c r="O152" s="687">
        <v>95.465829186699992</v>
      </c>
      <c r="P152" s="687">
        <v>98.968618776236482</v>
      </c>
      <c r="Q152" s="751">
        <v>98.90166365646833</v>
      </c>
      <c r="R152" s="1699" t="s">
        <v>35</v>
      </c>
      <c r="S152" s="1731"/>
      <c r="T152" s="1731"/>
      <c r="U152" s="1731"/>
      <c r="V152" s="1731"/>
      <c r="W152" s="1731"/>
      <c r="X152" s="1731"/>
      <c r="Y152" s="1732"/>
      <c r="Z152" s="1732"/>
      <c r="AA152" s="1732"/>
      <c r="AB152" s="1732"/>
      <c r="AC152" s="1732"/>
      <c r="AD152" s="1732"/>
      <c r="AE152" s="1732"/>
      <c r="AF152" s="1732"/>
      <c r="AG152" s="1732"/>
      <c r="AH152" s="1732"/>
      <c r="AI152" s="1732"/>
      <c r="AJ152" s="1732"/>
      <c r="AK152" s="1732"/>
      <c r="AL152" s="1732"/>
      <c r="AM152" s="1732"/>
      <c r="AN152" s="1732"/>
      <c r="AO152" s="1732"/>
      <c r="AP152" s="1732"/>
      <c r="AQ152" s="1732"/>
      <c r="AR152" s="1732"/>
      <c r="AS152" s="1732"/>
      <c r="AT152" s="1732"/>
      <c r="AU152" s="1732"/>
      <c r="AV152" s="1732"/>
      <c r="AW152" s="1732"/>
      <c r="AX152" s="1732"/>
      <c r="AY152" s="1732"/>
      <c r="AZ152" s="207"/>
      <c r="BA152" s="2157"/>
      <c r="BB152" s="227" t="s">
        <v>48</v>
      </c>
      <c r="BC152" s="1079" t="s">
        <v>35</v>
      </c>
      <c r="BD152" s="1099" t="s">
        <v>35</v>
      </c>
      <c r="BE152" s="1099" t="s">
        <v>35</v>
      </c>
      <c r="BF152" s="1099" t="s">
        <v>35</v>
      </c>
      <c r="BG152" s="1120" t="s">
        <v>35</v>
      </c>
      <c r="BH152" s="1141" t="s">
        <v>35</v>
      </c>
      <c r="BI152" s="1099" t="s">
        <v>35</v>
      </c>
      <c r="BJ152" s="1099" t="s">
        <v>35</v>
      </c>
      <c r="BK152" s="1099" t="s">
        <v>35</v>
      </c>
      <c r="BL152" s="1120" t="s">
        <v>35</v>
      </c>
      <c r="BM152" s="1141" t="s">
        <v>35</v>
      </c>
      <c r="BN152" s="1099" t="s">
        <v>35</v>
      </c>
      <c r="BO152" s="1099" t="s">
        <v>35</v>
      </c>
      <c r="BP152" s="1099" t="s">
        <v>35</v>
      </c>
      <c r="BQ152" s="1120" t="s">
        <v>35</v>
      </c>
      <c r="BR152" s="1751" t="s">
        <v>35</v>
      </c>
      <c r="BS152" s="1815"/>
      <c r="BT152" s="1815"/>
      <c r="BU152" s="1815"/>
      <c r="BV152" s="1815"/>
      <c r="BW152" s="1815"/>
      <c r="BX152" s="1815"/>
      <c r="BY152" s="1816"/>
      <c r="BZ152" s="1816"/>
      <c r="CA152" s="1816"/>
      <c r="CB152" s="1816"/>
      <c r="CC152" s="1816"/>
      <c r="CD152" s="1816"/>
      <c r="CE152" s="1816"/>
      <c r="CF152" s="1816"/>
      <c r="CG152" s="1816"/>
      <c r="CH152" s="1816"/>
      <c r="CI152" s="1816"/>
      <c r="CJ152" s="1816"/>
      <c r="CK152" s="1816"/>
      <c r="CL152" s="1816"/>
      <c r="CM152" s="1816"/>
      <c r="CN152" s="1816"/>
      <c r="CO152" s="1816"/>
      <c r="CP152" s="1816"/>
      <c r="CQ152" s="1816"/>
      <c r="CR152" s="1816"/>
      <c r="CS152" s="1816"/>
      <c r="CT152" s="1816"/>
      <c r="CU152" s="1816"/>
      <c r="CV152" s="1816"/>
      <c r="CW152" s="1816"/>
      <c r="CX152" s="1816"/>
      <c r="CY152" s="1816"/>
      <c r="CZ152" s="1816"/>
    </row>
    <row r="153" s="135" customFormat="true" ht="15" customHeight="true" x14ac:dyDescent="0.2">
      <c r="A153" s="2111" t="s">
        <v>156</v>
      </c>
      <c r="B153" s="985" t="s">
        <v>157</v>
      </c>
      <c r="C153" s="889">
        <v>29.293872954384938</v>
      </c>
      <c r="D153" s="894">
        <v>28.914076009712357</v>
      </c>
      <c r="E153" s="894">
        <v>24.687925952004584</v>
      </c>
      <c r="F153" s="894">
        <v>22.005503181770202</v>
      </c>
      <c r="G153" s="895">
        <v>29.337264306351134</v>
      </c>
      <c r="H153" s="896">
        <v>36.379125054368558</v>
      </c>
      <c r="I153" s="894">
        <v>43.751022403338233</v>
      </c>
      <c r="J153" s="894">
        <v>40.732340252218123</v>
      </c>
      <c r="K153" s="894">
        <v>41.123177315431256</v>
      </c>
      <c r="L153" s="897">
        <v>53.391361211869125</v>
      </c>
      <c r="M153" s="898">
        <v>8.1267744201736303</v>
      </c>
      <c r="N153" s="894">
        <v>9.1360440441522215</v>
      </c>
      <c r="O153" s="894">
        <v>6.7765937848328512</v>
      </c>
      <c r="P153" s="894">
        <v>8.4855662465227439</v>
      </c>
      <c r="Q153" s="895">
        <v>11.346430142523795</v>
      </c>
      <c r="R153" s="1697" t="s">
        <v>35</v>
      </c>
      <c r="S153" s="298"/>
      <c r="T153" s="298"/>
      <c r="U153" s="298"/>
      <c r="V153" s="298"/>
      <c r="W153" s="298"/>
      <c r="X153" s="298"/>
      <c r="Y153" s="298"/>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AZ153" s="606"/>
      <c r="BA153" s="2194" t="s">
        <v>156</v>
      </c>
      <c r="BB153" s="1002" t="s">
        <v>157</v>
      </c>
      <c r="BC153" s="323">
        <v>149.35766442120075</v>
      </c>
      <c r="BD153" s="294">
        <v>147.85021629557014</v>
      </c>
      <c r="BE153" s="294">
        <v>125.39320666715503</v>
      </c>
      <c r="BF153" s="294">
        <v>90.393672898411751</v>
      </c>
      <c r="BG153" s="324">
        <v>181.46280366554856</v>
      </c>
      <c r="BH153" s="335">
        <v>99.03261174634099</v>
      </c>
      <c r="BI153" s="294">
        <v>118.63010311499238</v>
      </c>
      <c r="BJ153" s="294">
        <v>111.75002763047814</v>
      </c>
      <c r="BK153" s="294">
        <v>115.72194460406899</v>
      </c>
      <c r="BL153" s="324">
        <v>141.31122197210789</v>
      </c>
      <c r="BM153" s="335">
        <v>18.999267376959324</v>
      </c>
      <c r="BN153" s="294">
        <v>22.027838800102472</v>
      </c>
      <c r="BO153" s="294">
        <v>16.706959690898657</v>
      </c>
      <c r="BP153" s="294">
        <v>10.126007318496704</v>
      </c>
      <c r="BQ153" s="324">
        <v>40.151581693440676</v>
      </c>
      <c r="BR153" s="1752">
        <v>0</v>
      </c>
      <c r="BS153" s="1817"/>
      <c r="BT153" s="1817"/>
      <c r="BU153" s="1817"/>
      <c r="BV153" s="1817"/>
      <c r="BW153" s="1817"/>
      <c r="BX153" s="1817"/>
      <c r="BY153" s="1818"/>
      <c r="BZ153" s="1818"/>
      <c r="CA153" s="1818"/>
      <c r="CB153" s="1818"/>
      <c r="CC153" s="1818"/>
      <c r="CD153" s="1818"/>
      <c r="CE153" s="1818"/>
      <c r="CF153" s="1818"/>
      <c r="CG153" s="1818"/>
      <c r="CH153" s="1818"/>
      <c r="CI153" s="1818"/>
      <c r="CJ153" s="1818"/>
      <c r="CK153" s="1818"/>
      <c r="CL153" s="1818"/>
      <c r="CM153" s="1818"/>
      <c r="CN153" s="1818"/>
      <c r="CO153" s="1818"/>
      <c r="CP153" s="1818"/>
      <c r="CQ153" s="1818"/>
      <c r="CR153" s="1818"/>
      <c r="CS153" s="1818"/>
      <c r="CT153" s="1818"/>
      <c r="CU153" s="1818"/>
      <c r="CV153" s="1818"/>
      <c r="CW153" s="1818"/>
      <c r="CX153" s="1818"/>
      <c r="CY153" s="1818"/>
      <c r="CZ153" s="1818"/>
    </row>
    <row r="154" s="135" customFormat="true" ht="15" customHeight="true" x14ac:dyDescent="0.2">
      <c r="A154" s="2111"/>
      <c r="B154" s="985" t="s">
        <v>158</v>
      </c>
      <c r="C154" s="889">
        <v>36.044066022815223</v>
      </c>
      <c r="D154" s="894">
        <v>22.243185925050589</v>
      </c>
      <c r="E154" s="894">
        <v>20.813289246750511</v>
      </c>
      <c r="F154" s="894">
        <v>24.660458392902768</v>
      </c>
      <c r="G154" s="895">
        <v>43.030128188803864</v>
      </c>
      <c r="H154" s="896">
        <v>46.77866779404242</v>
      </c>
      <c r="I154" s="894">
        <v>32.349124394645159</v>
      </c>
      <c r="J154" s="894">
        <v>34.108271517733947</v>
      </c>
      <c r="K154" s="894">
        <v>32.1802917780728</v>
      </c>
      <c r="L154" s="897">
        <v>42.348176315823366</v>
      </c>
      <c r="M154" s="898">
        <v>9.5616098700928696</v>
      </c>
      <c r="N154" s="894">
        <v>17.484961001408578</v>
      </c>
      <c r="O154" s="894">
        <v>9.6735467700530062</v>
      </c>
      <c r="P154" s="894">
        <v>14.225693897725394</v>
      </c>
      <c r="Q154" s="895">
        <v>43.54018196894345</v>
      </c>
      <c r="R154" s="1697" t="s">
        <v>35</v>
      </c>
      <c r="S154" s="298"/>
      <c r="T154" s="298"/>
      <c r="U154" s="298"/>
      <c r="V154" s="298"/>
      <c r="W154" s="298"/>
      <c r="X154" s="298"/>
      <c r="Y154" s="298"/>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AZ154" s="606"/>
      <c r="BA154" s="2195"/>
      <c r="BB154" s="1003" t="s">
        <v>158</v>
      </c>
      <c r="BC154" s="325">
        <v>183.77418123558164</v>
      </c>
      <c r="BD154" s="295">
        <v>113.73906083032489</v>
      </c>
      <c r="BE154" s="295">
        <v>105.71341979131103</v>
      </c>
      <c r="BF154" s="295">
        <v>101.29963359981775</v>
      </c>
      <c r="BG154" s="326">
        <v>266.15868547558784</v>
      </c>
      <c r="BH154" s="336">
        <v>127.34263506159186</v>
      </c>
      <c r="BI154" s="295">
        <v>87.714063622057438</v>
      </c>
      <c r="BJ154" s="295">
        <v>93.576756477355957</v>
      </c>
      <c r="BK154" s="295">
        <v>90.556376855820417</v>
      </c>
      <c r="BL154" s="326">
        <v>112.08316116407514</v>
      </c>
      <c r="BM154" s="336">
        <v>22.353712935000658</v>
      </c>
      <c r="BN154" s="295">
        <v>42.157842114567757</v>
      </c>
      <c r="BO154" s="295">
        <v>23.849084228277206</v>
      </c>
      <c r="BP154" s="295">
        <v>16.975824162364006</v>
      </c>
      <c r="BQ154" s="326">
        <v>154.07552431151271</v>
      </c>
      <c r="BR154" s="1753">
        <v>0</v>
      </c>
      <c r="BS154" s="1817"/>
      <c r="BT154" s="1817"/>
      <c r="BU154" s="1817"/>
      <c r="BV154" s="1817"/>
      <c r="BW154" s="1817"/>
      <c r="BX154" s="1817"/>
      <c r="BY154" s="1818"/>
      <c r="BZ154" s="1818"/>
      <c r="CA154" s="1818"/>
      <c r="CB154" s="1818"/>
      <c r="CC154" s="1818"/>
      <c r="CD154" s="1818"/>
      <c r="CE154" s="1818"/>
      <c r="CF154" s="1818"/>
      <c r="CG154" s="1818"/>
      <c r="CH154" s="1818"/>
      <c r="CI154" s="1818"/>
      <c r="CJ154" s="1818"/>
      <c r="CK154" s="1818"/>
      <c r="CL154" s="1818"/>
      <c r="CM154" s="1818"/>
      <c r="CN154" s="1818"/>
      <c r="CO154" s="1818"/>
      <c r="CP154" s="1818"/>
      <c r="CQ154" s="1818"/>
      <c r="CR154" s="1818"/>
      <c r="CS154" s="1818"/>
      <c r="CT154" s="1818"/>
      <c r="CU154" s="1818"/>
      <c r="CV154" s="1818"/>
      <c r="CW154" s="1818"/>
      <c r="CX154" s="1818"/>
      <c r="CY154" s="1818"/>
      <c r="CZ154" s="1818"/>
    </row>
    <row r="155" s="135" customFormat="true" ht="15" customHeight="true" x14ac:dyDescent="0.2">
      <c r="A155" s="2111"/>
      <c r="B155" s="985" t="s">
        <v>159</v>
      </c>
      <c r="C155" s="889">
        <v>31.169703066131639</v>
      </c>
      <c r="D155" s="894">
        <v>43.891046693816762</v>
      </c>
      <c r="E155" s="894">
        <v>53.157232557555425</v>
      </c>
      <c r="F155" s="894">
        <v>52.215459408285923</v>
      </c>
      <c r="G155" s="895">
        <v>27.632607504845002</v>
      </c>
      <c r="H155" s="896">
        <v>14.035755712066955</v>
      </c>
      <c r="I155" s="894">
        <v>21.013740938073088</v>
      </c>
      <c r="J155" s="894">
        <v>23.738791848592896</v>
      </c>
      <c r="K155" s="894">
        <v>25.087379048370789</v>
      </c>
      <c r="L155" s="897">
        <v>4.2604624723075055</v>
      </c>
      <c r="M155" s="898">
        <v>73.726390180314169</v>
      </c>
      <c r="N155" s="894">
        <v>70.863149383104002</v>
      </c>
      <c r="O155" s="894">
        <v>81.721768896283919</v>
      </c>
      <c r="P155" s="894">
        <v>77.288739855751871</v>
      </c>
      <c r="Q155" s="895">
        <v>45.113387888532749</v>
      </c>
      <c r="R155" s="1697" t="s">
        <v>35</v>
      </c>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606"/>
      <c r="BA155" s="2195"/>
      <c r="BB155" s="1003" t="s">
        <v>159</v>
      </c>
      <c r="BC155" s="325">
        <v>158.92176694795489</v>
      </c>
      <c r="BD155" s="295">
        <v>224.43396582826972</v>
      </c>
      <c r="BE155" s="295">
        <v>269.99254051968455</v>
      </c>
      <c r="BF155" s="295">
        <v>214.48939926549792</v>
      </c>
      <c r="BG155" s="326">
        <v>170.91881431266665</v>
      </c>
      <c r="BH155" s="336">
        <v>38.208657957613468</v>
      </c>
      <c r="BI155" s="295">
        <v>56.978377129882574</v>
      </c>
      <c r="BJ155" s="295">
        <v>65.127872068434954</v>
      </c>
      <c r="BK155" s="295">
        <v>70.596692133694887</v>
      </c>
      <c r="BL155" s="326">
        <v>11.276190463453531</v>
      </c>
      <c r="BM155" s="336">
        <v>172.36203779652715</v>
      </c>
      <c r="BN155" s="295">
        <v>170.85754227265716</v>
      </c>
      <c r="BO155" s="295">
        <v>201.47619027644396</v>
      </c>
      <c r="BP155" s="295">
        <v>92.230302926152945</v>
      </c>
      <c r="BQ155" s="326">
        <v>159.64262384921312</v>
      </c>
      <c r="BR155" s="1753">
        <v>0</v>
      </c>
      <c r="BS155" s="1817"/>
      <c r="BT155" s="1817"/>
      <c r="BU155" s="1817"/>
      <c r="BV155" s="1817"/>
      <c r="BW155" s="1817"/>
      <c r="BX155" s="1817"/>
      <c r="BY155" s="1818"/>
      <c r="BZ155" s="1818"/>
      <c r="CA155" s="1818"/>
      <c r="CB155" s="1818"/>
      <c r="CC155" s="1818"/>
      <c r="CD155" s="1818"/>
      <c r="CE155" s="1818"/>
      <c r="CF155" s="1818"/>
      <c r="CG155" s="1818"/>
      <c r="CH155" s="1818"/>
      <c r="CI155" s="1818"/>
      <c r="CJ155" s="1818"/>
      <c r="CK155" s="1818"/>
      <c r="CL155" s="1818"/>
      <c r="CM155" s="1818"/>
      <c r="CN155" s="1818"/>
      <c r="CO155" s="1818"/>
      <c r="CP155" s="1818"/>
      <c r="CQ155" s="1818"/>
      <c r="CR155" s="1818"/>
      <c r="CS155" s="1818"/>
      <c r="CT155" s="1818"/>
      <c r="CU155" s="1818"/>
      <c r="CV155" s="1818"/>
      <c r="CW155" s="1818"/>
      <c r="CX155" s="1818"/>
      <c r="CY155" s="1818"/>
      <c r="CZ155" s="1818"/>
    </row>
    <row r="156" s="135" customFormat="true" ht="15" customHeight="true" x14ac:dyDescent="0.2">
      <c r="A156" s="2111"/>
      <c r="B156" s="985" t="s">
        <v>46</v>
      </c>
      <c r="C156" s="889">
        <v>0.50943473121181371</v>
      </c>
      <c r="D156" s="894">
        <v>0.24069329018203281</v>
      </c>
      <c r="E156" s="894">
        <v>0.69233961597781024</v>
      </c>
      <c r="F156" s="894">
        <v>0.55928950852055337</v>
      </c>
      <c r="G156" s="895">
        <v>0</v>
      </c>
      <c r="H156" s="896">
        <v>0.53431985692174289</v>
      </c>
      <c r="I156" s="894">
        <v>0</v>
      </c>
      <c r="J156" s="894">
        <v>0.44860938326005095</v>
      </c>
      <c r="K156" s="894">
        <v>0.81642132776171528</v>
      </c>
      <c r="L156" s="897">
        <v>0</v>
      </c>
      <c r="M156" s="898">
        <v>0.48884738561538638</v>
      </c>
      <c r="N156" s="894">
        <v>0.98446131085835697</v>
      </c>
      <c r="O156" s="894">
        <v>0.46356002212920699</v>
      </c>
      <c r="P156" s="894">
        <v>0</v>
      </c>
      <c r="Q156" s="895">
        <v>0</v>
      </c>
      <c r="R156" s="1697" t="s">
        <v>35</v>
      </c>
      <c r="S156" s="298"/>
      <c r="T156" s="298"/>
      <c r="U156" s="298"/>
      <c r="V156" s="298"/>
      <c r="W156" s="298"/>
      <c r="X156" s="298"/>
      <c r="Y156" s="298"/>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AZ156" s="606"/>
      <c r="BA156" s="2195"/>
      <c r="BB156" s="1003" t="s">
        <v>46</v>
      </c>
      <c r="BC156" s="325">
        <v>2.5974025949835777</v>
      </c>
      <c r="BD156" s="295">
        <v>1.2307692281901836</v>
      </c>
      <c r="BE156" s="295">
        <v>3.516483511775732</v>
      </c>
      <c r="BF156" s="295">
        <v>2.2974358946084976</v>
      </c>
      <c r="BG156" s="326">
        <v>0</v>
      </c>
      <c r="BH156" s="336">
        <v>1.4545454531908035</v>
      </c>
      <c r="BI156" s="295">
        <v>0</v>
      </c>
      <c r="BJ156" s="295">
        <v>1.2307692281901836</v>
      </c>
      <c r="BK156" s="295">
        <v>2.2974358946084976</v>
      </c>
      <c r="BL156" s="326">
        <v>0</v>
      </c>
      <c r="BM156" s="336">
        <v>1.1428571417927742</v>
      </c>
      <c r="BN156" s="295">
        <v>2.3736263699829578</v>
      </c>
      <c r="BO156" s="295">
        <v>1.1428571417927742</v>
      </c>
      <c r="BP156" s="295">
        <v>0</v>
      </c>
      <c r="BQ156" s="326">
        <v>0</v>
      </c>
      <c r="BR156" s="1753">
        <v>0</v>
      </c>
      <c r="BS156" s="1817"/>
      <c r="BT156" s="1817"/>
      <c r="BU156" s="1817"/>
      <c r="BV156" s="1817"/>
      <c r="BW156" s="1817"/>
      <c r="BX156" s="1817"/>
      <c r="BY156" s="1818"/>
      <c r="BZ156" s="1818"/>
      <c r="CA156" s="1818"/>
      <c r="CB156" s="1818"/>
      <c r="CC156" s="1818"/>
      <c r="CD156" s="1818"/>
      <c r="CE156" s="1818"/>
      <c r="CF156" s="1818"/>
      <c r="CG156" s="1818"/>
      <c r="CH156" s="1818"/>
      <c r="CI156" s="1818"/>
      <c r="CJ156" s="1818"/>
      <c r="CK156" s="1818"/>
      <c r="CL156" s="1818"/>
      <c r="CM156" s="1818"/>
      <c r="CN156" s="1818"/>
      <c r="CO156" s="1818"/>
      <c r="CP156" s="1818"/>
      <c r="CQ156" s="1818"/>
      <c r="CR156" s="1818"/>
      <c r="CS156" s="1818"/>
      <c r="CT156" s="1818"/>
      <c r="CU156" s="1818"/>
      <c r="CV156" s="1818"/>
      <c r="CW156" s="1818"/>
      <c r="CX156" s="1818"/>
      <c r="CY156" s="1818"/>
      <c r="CZ156" s="1818"/>
    </row>
    <row r="157" s="135" customFormat="true" ht="15" customHeight="true" x14ac:dyDescent="0.2">
      <c r="A157" s="2111"/>
      <c r="B157" s="985" t="s">
        <v>160</v>
      </c>
      <c r="C157" s="889">
        <v>2.9829232254563891</v>
      </c>
      <c r="D157" s="894">
        <v>4.7109980812382624</v>
      </c>
      <c r="E157" s="894">
        <v>0.64921262771167287</v>
      </c>
      <c r="F157" s="894">
        <v>0.55928950852055337</v>
      </c>
      <c r="G157" s="895">
        <v>0</v>
      </c>
      <c r="H157" s="896">
        <v>2.2721315826003217</v>
      </c>
      <c r="I157" s="894">
        <v>2.8861122639435215</v>
      </c>
      <c r="J157" s="894">
        <v>0.97198699819498535</v>
      </c>
      <c r="K157" s="894">
        <v>0.79273053036344343</v>
      </c>
      <c r="L157" s="897">
        <v>0</v>
      </c>
      <c r="M157" s="898">
        <v>8.0963781438039444</v>
      </c>
      <c r="N157" s="894">
        <v>1.5313842604768531</v>
      </c>
      <c r="O157" s="894">
        <v>1.3645305267010148</v>
      </c>
      <c r="P157" s="894">
        <v>0</v>
      </c>
      <c r="Q157" s="895">
        <v>0</v>
      </c>
      <c r="R157" s="1697" t="s">
        <v>35</v>
      </c>
      <c r="S157" s="298"/>
      <c r="T157" s="298"/>
      <c r="U157" s="298"/>
      <c r="V157" s="298"/>
      <c r="W157" s="298"/>
      <c r="X157" s="298"/>
      <c r="Y157" s="298"/>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AZ157" s="606"/>
      <c r="BA157" s="2195"/>
      <c r="BB157" s="1003" t="s">
        <v>160</v>
      </c>
      <c r="BC157" s="325">
        <v>15.208724595606327</v>
      </c>
      <c r="BD157" s="295">
        <v>24.089377265423536</v>
      </c>
      <c r="BE157" s="295">
        <v>3.2974358946084976</v>
      </c>
      <c r="BF157" s="295">
        <v>2.2974358946084976</v>
      </c>
      <c r="BG157" s="326">
        <v>0</v>
      </c>
      <c r="BH157" s="336">
        <v>6.1852813810110092</v>
      </c>
      <c r="BI157" s="295">
        <v>7.8256410174071789</v>
      </c>
      <c r="BJ157" s="295">
        <v>2.6666666641831398</v>
      </c>
      <c r="BK157" s="295">
        <v>2.2307692281901836</v>
      </c>
      <c r="BL157" s="326">
        <v>0</v>
      </c>
      <c r="BM157" s="336">
        <v>18.928205113857985</v>
      </c>
      <c r="BN157" s="295">
        <v>3.6923076845705509</v>
      </c>
      <c r="BO157" s="295">
        <v>3.3641025610268116</v>
      </c>
      <c r="BP157" s="295">
        <v>0</v>
      </c>
      <c r="BQ157" s="326">
        <v>0</v>
      </c>
      <c r="BR157" s="1753">
        <v>0</v>
      </c>
      <c r="BS157" s="1817"/>
      <c r="BT157" s="1817"/>
      <c r="BU157" s="1817"/>
      <c r="BV157" s="1817"/>
      <c r="BW157" s="1817"/>
      <c r="BX157" s="1817"/>
      <c r="BY157" s="1818"/>
      <c r="BZ157" s="1818"/>
      <c r="CA157" s="1818"/>
      <c r="CB157" s="1818"/>
      <c r="CC157" s="1818"/>
      <c r="CD157" s="1818"/>
      <c r="CE157" s="1818"/>
      <c r="CF157" s="1818"/>
      <c r="CG157" s="1818"/>
      <c r="CH157" s="1818"/>
      <c r="CI157" s="1818"/>
      <c r="CJ157" s="1818"/>
      <c r="CK157" s="1818"/>
      <c r="CL157" s="1818"/>
      <c r="CM157" s="1818"/>
      <c r="CN157" s="1818"/>
      <c r="CO157" s="1818"/>
      <c r="CP157" s="1818"/>
      <c r="CQ157" s="1818"/>
      <c r="CR157" s="1818"/>
      <c r="CS157" s="1818"/>
      <c r="CT157" s="1818"/>
      <c r="CU157" s="1818"/>
      <c r="CV157" s="1818"/>
      <c r="CW157" s="1818"/>
      <c r="CX157" s="1818"/>
      <c r="CY157" s="1818"/>
      <c r="CZ157" s="1818"/>
    </row>
    <row r="158" s="231" customFormat="true" ht="15" customHeight="true" x14ac:dyDescent="0.2">
      <c r="A158" s="782"/>
      <c r="B158" s="986"/>
      <c r="C158" s="859"/>
      <c r="D158" s="851"/>
      <c r="E158" s="851"/>
      <c r="F158" s="851"/>
      <c r="G158" s="852"/>
      <c r="H158" s="860"/>
      <c r="I158" s="851"/>
      <c r="J158" s="851"/>
      <c r="K158" s="851"/>
      <c r="L158" s="861"/>
      <c r="M158" s="859"/>
      <c r="N158" s="851"/>
      <c r="O158" s="851"/>
      <c r="P158" s="851"/>
      <c r="Q158" s="852"/>
      <c r="R158" s="1689"/>
      <c r="S158" s="583"/>
      <c r="T158" s="583"/>
      <c r="U158" s="583"/>
      <c r="V158" s="583"/>
      <c r="W158" s="583"/>
      <c r="X158" s="583"/>
      <c r="Y158" s="583"/>
      <c r="Z158" s="583"/>
      <c r="AA158" s="583"/>
      <c r="AB158" s="583"/>
      <c r="AC158" s="583"/>
      <c r="AD158" s="583"/>
      <c r="AE158" s="583"/>
      <c r="AF158" s="583"/>
      <c r="AG158" s="583"/>
      <c r="AH158" s="583"/>
      <c r="AI158" s="583"/>
      <c r="AJ158" s="583"/>
      <c r="AK158" s="583"/>
      <c r="AL158" s="583"/>
      <c r="AM158" s="583"/>
      <c r="AN158" s="583"/>
      <c r="AO158" s="583"/>
      <c r="AP158" s="583"/>
      <c r="AQ158" s="583"/>
      <c r="AR158" s="583"/>
      <c r="AS158" s="583"/>
      <c r="AT158" s="583"/>
      <c r="AU158" s="583"/>
      <c r="AV158" s="583"/>
      <c r="AW158" s="583"/>
      <c r="AX158" s="583"/>
      <c r="AY158" s="583"/>
      <c r="AZ158" s="208"/>
      <c r="BA158" s="2196"/>
      <c r="BB158" s="1004" t="s">
        <v>161</v>
      </c>
      <c r="BC158" s="325">
        <v>509.85973979532719</v>
      </c>
      <c r="BD158" s="295">
        <v>511.34338944777846</v>
      </c>
      <c r="BE158" s="295">
        <v>507.91308638453484</v>
      </c>
      <c r="BF158" s="295">
        <v>410.77757755294442</v>
      </c>
      <c r="BG158" s="326">
        <v>618.54030345380306</v>
      </c>
      <c r="BH158" s="336">
        <v>272.22373159974813</v>
      </c>
      <c r="BI158" s="295">
        <v>271.14818488433957</v>
      </c>
      <c r="BJ158" s="295">
        <v>274.35209206864238</v>
      </c>
      <c r="BK158" s="295">
        <v>281.40321871638298</v>
      </c>
      <c r="BL158" s="326">
        <v>264.67057359963655</v>
      </c>
      <c r="BM158" s="336">
        <v>233.78608036413789</v>
      </c>
      <c r="BN158" s="295">
        <v>241.10915724188089</v>
      </c>
      <c r="BO158" s="295">
        <v>246.53919389843941</v>
      </c>
      <c r="BP158" s="295">
        <v>119.33213440701365</v>
      </c>
      <c r="BQ158" s="326">
        <v>353.86972985416651</v>
      </c>
      <c r="BR158" s="1753">
        <v>0</v>
      </c>
      <c r="BS158" s="1817"/>
      <c r="BT158" s="1817"/>
      <c r="BU158" s="1817"/>
      <c r="BV158" s="1817"/>
      <c r="BW158" s="1817"/>
      <c r="BX158" s="1817"/>
      <c r="BY158" s="1818"/>
      <c r="BZ158" s="1818"/>
      <c r="CA158" s="1818"/>
      <c r="CB158" s="1818"/>
      <c r="CC158" s="1818"/>
      <c r="CD158" s="1818"/>
      <c r="CE158" s="1818"/>
      <c r="CF158" s="1818"/>
      <c r="CG158" s="1818"/>
      <c r="CH158" s="1818"/>
      <c r="CI158" s="1818"/>
      <c r="CJ158" s="1818"/>
      <c r="CK158" s="1818"/>
      <c r="CL158" s="1818"/>
      <c r="CM158" s="1818"/>
      <c r="CN158" s="1818"/>
      <c r="CO158" s="1818"/>
      <c r="CP158" s="1818"/>
      <c r="CQ158" s="1818"/>
      <c r="CR158" s="1818"/>
      <c r="CS158" s="1818"/>
      <c r="CT158" s="1818"/>
      <c r="CU158" s="1818"/>
      <c r="CV158" s="1818"/>
      <c r="CW158" s="1818"/>
      <c r="CX158" s="1818"/>
      <c r="CY158" s="1818"/>
      <c r="CZ158" s="1818"/>
    </row>
    <row r="159" s="231" customFormat="true" ht="15" customHeight="true" x14ac:dyDescent="0.2">
      <c r="A159" s="208"/>
      <c r="B159" s="606"/>
      <c r="C159" s="859"/>
      <c r="D159" s="851"/>
      <c r="E159" s="851"/>
      <c r="F159" s="851"/>
      <c r="G159" s="852"/>
      <c r="H159" s="860"/>
      <c r="I159" s="851"/>
      <c r="J159" s="851"/>
      <c r="K159" s="851"/>
      <c r="L159" s="861"/>
      <c r="M159" s="859"/>
      <c r="N159" s="851"/>
      <c r="O159" s="851"/>
      <c r="P159" s="851"/>
      <c r="Q159" s="852"/>
      <c r="R159" s="1689"/>
      <c r="S159" s="583"/>
      <c r="T159" s="583"/>
      <c r="U159" s="583"/>
      <c r="V159" s="583"/>
      <c r="W159" s="583"/>
      <c r="X159" s="583"/>
      <c r="Y159" s="583"/>
      <c r="Z159" s="583"/>
      <c r="AA159" s="583"/>
      <c r="AB159" s="583"/>
      <c r="AC159" s="583"/>
      <c r="AD159" s="583"/>
      <c r="AE159" s="583"/>
      <c r="AF159" s="583"/>
      <c r="AG159" s="583"/>
      <c r="AH159" s="583"/>
      <c r="AI159" s="583"/>
      <c r="AJ159" s="583"/>
      <c r="AK159" s="583"/>
      <c r="AL159" s="583"/>
      <c r="AM159" s="583"/>
      <c r="AN159" s="583"/>
      <c r="AO159" s="583"/>
      <c r="AP159" s="583"/>
      <c r="AQ159" s="583"/>
      <c r="AR159" s="583"/>
      <c r="AS159" s="583"/>
      <c r="AT159" s="583"/>
      <c r="AU159" s="583"/>
      <c r="AV159" s="583"/>
      <c r="AW159" s="583"/>
      <c r="AX159" s="583"/>
      <c r="AY159" s="583"/>
      <c r="AZ159" s="208"/>
      <c r="BA159" s="371"/>
      <c r="BB159" s="159"/>
      <c r="BC159" s="325"/>
      <c r="BD159" s="295"/>
      <c r="BE159" s="295"/>
      <c r="BF159" s="295"/>
      <c r="BG159" s="326"/>
      <c r="BH159" s="336"/>
      <c r="BI159" s="295"/>
      <c r="BJ159" s="295"/>
      <c r="BK159" s="295"/>
      <c r="BL159" s="326"/>
      <c r="BM159" s="336"/>
      <c r="BN159" s="295"/>
      <c r="BO159" s="295"/>
      <c r="BP159" s="295"/>
      <c r="BQ159" s="326"/>
      <c r="BR159" s="1753"/>
      <c r="BS159" s="1817"/>
      <c r="BT159" s="1817"/>
      <c r="BU159" s="1817"/>
      <c r="BV159" s="1817"/>
      <c r="BW159" s="1817"/>
      <c r="BX159" s="1817"/>
      <c r="BY159" s="1818"/>
      <c r="BZ159" s="1818"/>
      <c r="CA159" s="1818"/>
      <c r="CB159" s="1818"/>
      <c r="CC159" s="1818"/>
      <c r="CD159" s="1818"/>
      <c r="CE159" s="1818"/>
      <c r="CF159" s="1818"/>
      <c r="CG159" s="1818"/>
      <c r="CH159" s="1818"/>
      <c r="CI159" s="1818"/>
      <c r="CJ159" s="1818"/>
      <c r="CK159" s="1818"/>
      <c r="CL159" s="1818"/>
      <c r="CM159" s="1818"/>
      <c r="CN159" s="1818"/>
      <c r="CO159" s="1818"/>
      <c r="CP159" s="1818"/>
      <c r="CQ159" s="1818"/>
      <c r="CR159" s="1818"/>
      <c r="CS159" s="1818"/>
      <c r="CT159" s="1818"/>
      <c r="CU159" s="1818"/>
      <c r="CV159" s="1818"/>
      <c r="CW159" s="1818"/>
      <c r="CX159" s="1818"/>
      <c r="CY159" s="1818"/>
      <c r="CZ159" s="1818"/>
    </row>
    <row r="160" s="135" customFormat="true" ht="15" customHeight="true" x14ac:dyDescent="0.2">
      <c r="A160" s="606"/>
      <c r="B160" s="606"/>
      <c r="C160" s="899"/>
      <c r="D160" s="682"/>
      <c r="E160" s="682"/>
      <c r="F160" s="682"/>
      <c r="G160" s="745"/>
      <c r="H160" s="900"/>
      <c r="I160" s="682"/>
      <c r="J160" s="682"/>
      <c r="K160" s="682"/>
      <c r="L160" s="700"/>
      <c r="M160" s="899"/>
      <c r="N160" s="682"/>
      <c r="O160" s="682"/>
      <c r="P160" s="682"/>
      <c r="Q160" s="745"/>
      <c r="R160" s="1700"/>
      <c r="S160" s="298"/>
      <c r="T160" s="298"/>
      <c r="U160" s="298"/>
      <c r="V160" s="298"/>
      <c r="W160" s="298"/>
      <c r="X160" s="298"/>
      <c r="Y160" s="298"/>
      <c r="Z160" s="298"/>
      <c r="AA160" s="298"/>
      <c r="AB160" s="298"/>
      <c r="AC160" s="298"/>
      <c r="AD160" s="298"/>
      <c r="AE160" s="298"/>
      <c r="AF160" s="298"/>
      <c r="AG160" s="298"/>
      <c r="AH160" s="298"/>
      <c r="AI160" s="298"/>
      <c r="AJ160" s="298"/>
      <c r="AK160" s="298"/>
      <c r="AL160" s="298"/>
      <c r="AM160" s="298"/>
      <c r="AN160" s="298"/>
      <c r="AO160" s="298"/>
      <c r="AP160" s="298"/>
      <c r="AQ160" s="298"/>
      <c r="AR160" s="298"/>
      <c r="AS160" s="298"/>
      <c r="AT160" s="298"/>
      <c r="AU160" s="298"/>
      <c r="AV160" s="298"/>
      <c r="AW160" s="298"/>
      <c r="AX160" s="298"/>
      <c r="AY160" s="298"/>
      <c r="AZ160" s="606"/>
      <c r="BA160" s="371"/>
      <c r="BB160" s="159"/>
      <c r="BC160" s="325"/>
      <c r="BD160" s="295"/>
      <c r="BE160" s="295"/>
      <c r="BF160" s="295"/>
      <c r="BG160" s="326"/>
      <c r="BH160" s="336"/>
      <c r="BI160" s="295"/>
      <c r="BJ160" s="295"/>
      <c r="BK160" s="295"/>
      <c r="BL160" s="326"/>
      <c r="BM160" s="336"/>
      <c r="BN160" s="295"/>
      <c r="BO160" s="295"/>
      <c r="BP160" s="295"/>
      <c r="BQ160" s="326"/>
      <c r="BR160" s="1753"/>
      <c r="BS160" s="1817"/>
      <c r="BT160" s="1817"/>
      <c r="BU160" s="1817"/>
      <c r="BV160" s="1817"/>
      <c r="BW160" s="1817"/>
      <c r="BX160" s="1817"/>
      <c r="BY160" s="1818"/>
      <c r="BZ160" s="1818"/>
      <c r="CA160" s="1818"/>
      <c r="CB160" s="1818"/>
      <c r="CC160" s="1818"/>
      <c r="CD160" s="1818"/>
      <c r="CE160" s="1818"/>
      <c r="CF160" s="1818"/>
      <c r="CG160" s="1818"/>
      <c r="CH160" s="1818"/>
      <c r="CI160" s="1818"/>
      <c r="CJ160" s="1818"/>
      <c r="CK160" s="1818"/>
      <c r="CL160" s="1818"/>
      <c r="CM160" s="1818"/>
      <c r="CN160" s="1818"/>
      <c r="CO160" s="1818"/>
      <c r="CP160" s="1818"/>
      <c r="CQ160" s="1818"/>
      <c r="CR160" s="1818"/>
      <c r="CS160" s="1818"/>
      <c r="CT160" s="1818"/>
      <c r="CU160" s="1818"/>
      <c r="CV160" s="1818"/>
      <c r="CW160" s="1818"/>
      <c r="CX160" s="1818"/>
      <c r="CY160" s="1818"/>
      <c r="CZ160" s="1818"/>
    </row>
    <row r="161" s="135" customFormat="true" ht="15" customHeight="true" x14ac:dyDescent="0.2">
      <c r="A161" s="618"/>
      <c r="B161" s="987"/>
      <c r="C161" s="688"/>
      <c r="D161" s="689"/>
      <c r="E161" s="689"/>
      <c r="F161" s="689"/>
      <c r="G161" s="752"/>
      <c r="H161" s="735"/>
      <c r="I161" s="689"/>
      <c r="J161" s="689"/>
      <c r="K161" s="689"/>
      <c r="L161" s="704"/>
      <c r="M161" s="717"/>
      <c r="N161" s="689"/>
      <c r="O161" s="689"/>
      <c r="P161" s="689"/>
      <c r="Q161" s="752"/>
      <c r="R161" s="1701"/>
      <c r="S161" s="298"/>
      <c r="T161" s="298"/>
      <c r="U161" s="298"/>
      <c r="V161" s="298"/>
      <c r="W161" s="298"/>
      <c r="X161" s="298"/>
      <c r="Y161" s="298"/>
      <c r="Z161" s="298"/>
      <c r="AA161" s="298"/>
      <c r="AB161" s="298"/>
      <c r="AC161" s="298"/>
      <c r="AD161" s="298"/>
      <c r="AE161" s="298"/>
      <c r="AF161" s="298"/>
      <c r="AG161" s="298"/>
      <c r="AH161" s="298"/>
      <c r="AI161" s="298"/>
      <c r="AJ161" s="298"/>
      <c r="AK161" s="298"/>
      <c r="AL161" s="298"/>
      <c r="AM161" s="298"/>
      <c r="AN161" s="298"/>
      <c r="AO161" s="298"/>
      <c r="AP161" s="298"/>
      <c r="AQ161" s="298"/>
      <c r="AR161" s="298"/>
      <c r="AS161" s="298"/>
      <c r="AT161" s="298"/>
      <c r="AU161" s="298"/>
      <c r="AV161" s="298"/>
      <c r="AW161" s="298"/>
      <c r="AX161" s="298"/>
      <c r="AY161" s="298"/>
      <c r="AZ161" s="606"/>
      <c r="BA161" s="371"/>
      <c r="BB161" s="159"/>
      <c r="BC161" s="325"/>
      <c r="BD161" s="295"/>
      <c r="BE161" s="295"/>
      <c r="BF161" s="295"/>
      <c r="BG161" s="326"/>
      <c r="BH161" s="336"/>
      <c r="BI161" s="295"/>
      <c r="BJ161" s="295"/>
      <c r="BK161" s="295"/>
      <c r="BL161" s="326"/>
      <c r="BM161" s="336"/>
      <c r="BN161" s="295"/>
      <c r="BO161" s="295"/>
      <c r="BP161" s="295"/>
      <c r="BQ161" s="326"/>
      <c r="BR161" s="1753"/>
      <c r="BS161" s="1817"/>
      <c r="BT161" s="1817"/>
      <c r="BU161" s="1817"/>
      <c r="BV161" s="1817"/>
      <c r="BW161" s="1817"/>
      <c r="BX161" s="1817"/>
      <c r="BY161" s="1818"/>
      <c r="BZ161" s="1818"/>
      <c r="CA161" s="1818"/>
      <c r="CB161" s="1818"/>
      <c r="CC161" s="1818"/>
      <c r="CD161" s="1818"/>
      <c r="CE161" s="1818"/>
      <c r="CF161" s="1818"/>
      <c r="CG161" s="1818"/>
      <c r="CH161" s="1818"/>
      <c r="CI161" s="1818"/>
      <c r="CJ161" s="1818"/>
      <c r="CK161" s="1818"/>
      <c r="CL161" s="1818"/>
      <c r="CM161" s="1818"/>
      <c r="CN161" s="1818"/>
      <c r="CO161" s="1818"/>
      <c r="CP161" s="1818"/>
      <c r="CQ161" s="1818"/>
      <c r="CR161" s="1818"/>
      <c r="CS161" s="1818"/>
      <c r="CT161" s="1818"/>
      <c r="CU161" s="1818"/>
      <c r="CV161" s="1818"/>
      <c r="CW161" s="1818"/>
      <c r="CX161" s="1818"/>
      <c r="CY161" s="1818"/>
      <c r="CZ161" s="1818"/>
    </row>
    <row r="162" s="135" customFormat="true" ht="15" customHeight="true" x14ac:dyDescent="0.2">
      <c r="A162" s="780"/>
      <c r="B162" s="988"/>
      <c r="C162" s="690"/>
      <c r="D162" s="691"/>
      <c r="E162" s="691"/>
      <c r="F162" s="691"/>
      <c r="G162" s="753"/>
      <c r="H162" s="736"/>
      <c r="I162" s="691"/>
      <c r="J162" s="691"/>
      <c r="K162" s="691"/>
      <c r="L162" s="705"/>
      <c r="M162" s="718"/>
      <c r="N162" s="691"/>
      <c r="O162" s="691"/>
      <c r="P162" s="691"/>
      <c r="Q162" s="753"/>
      <c r="R162" s="1702"/>
      <c r="S162" s="298"/>
      <c r="T162" s="298"/>
      <c r="U162" s="298"/>
      <c r="V162" s="298"/>
      <c r="W162" s="298"/>
      <c r="X162" s="298"/>
      <c r="Y162" s="298"/>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606"/>
      <c r="BA162" s="371"/>
      <c r="BB162" s="159"/>
      <c r="BC162" s="325"/>
      <c r="BD162" s="295"/>
      <c r="BE162" s="295"/>
      <c r="BF162" s="295"/>
      <c r="BG162" s="326"/>
      <c r="BH162" s="336"/>
      <c r="BI162" s="295"/>
      <c r="BJ162" s="295"/>
      <c r="BK162" s="295"/>
      <c r="BL162" s="326"/>
      <c r="BM162" s="336"/>
      <c r="BN162" s="295"/>
      <c r="BO162" s="295"/>
      <c r="BP162" s="295"/>
      <c r="BQ162" s="326"/>
      <c r="BR162" s="1753"/>
      <c r="BS162" s="1817"/>
      <c r="BT162" s="1817"/>
      <c r="BU162" s="1817"/>
      <c r="BV162" s="1817"/>
      <c r="BW162" s="1817"/>
      <c r="BX162" s="1817"/>
      <c r="BY162" s="1818"/>
      <c r="BZ162" s="1818"/>
      <c r="CA162" s="1818"/>
      <c r="CB162" s="1818"/>
      <c r="CC162" s="1818"/>
      <c r="CD162" s="1818"/>
      <c r="CE162" s="1818"/>
      <c r="CF162" s="1818"/>
      <c r="CG162" s="1818"/>
      <c r="CH162" s="1818"/>
      <c r="CI162" s="1818"/>
      <c r="CJ162" s="1818"/>
      <c r="CK162" s="1818"/>
      <c r="CL162" s="1818"/>
      <c r="CM162" s="1818"/>
      <c r="CN162" s="1818"/>
      <c r="CO162" s="1818"/>
      <c r="CP162" s="1818"/>
      <c r="CQ162" s="1818"/>
      <c r="CR162" s="1818"/>
      <c r="CS162" s="1818"/>
      <c r="CT162" s="1818"/>
      <c r="CU162" s="1818"/>
      <c r="CV162" s="1818"/>
      <c r="CW162" s="1818"/>
      <c r="CX162" s="1818"/>
      <c r="CY162" s="1818"/>
      <c r="CZ162" s="1818"/>
    </row>
    <row r="163" s="135" customFormat="true" ht="15" customHeight="true" x14ac:dyDescent="0.2">
      <c r="A163" s="766"/>
      <c r="B163" s="989"/>
      <c r="C163" s="901"/>
      <c r="D163" s="902"/>
      <c r="E163" s="902"/>
      <c r="F163" s="902"/>
      <c r="G163" s="903"/>
      <c r="H163" s="904"/>
      <c r="I163" s="902"/>
      <c r="J163" s="902"/>
      <c r="K163" s="902"/>
      <c r="L163" s="905"/>
      <c r="M163" s="906"/>
      <c r="N163" s="902"/>
      <c r="O163" s="902"/>
      <c r="P163" s="902"/>
      <c r="Q163" s="903"/>
      <c r="R163" s="1703"/>
      <c r="S163" s="298"/>
      <c r="T163" s="298"/>
      <c r="U163" s="298"/>
      <c r="V163" s="298"/>
      <c r="W163" s="298"/>
      <c r="X163" s="298"/>
      <c r="Y163" s="298"/>
      <c r="Z163" s="298"/>
      <c r="AA163" s="298"/>
      <c r="AB163" s="298"/>
      <c r="AC163" s="298"/>
      <c r="AD163" s="298"/>
      <c r="AE163" s="298"/>
      <c r="AF163" s="298"/>
      <c r="AG163" s="298"/>
      <c r="AH163" s="298"/>
      <c r="AI163" s="298"/>
      <c r="AJ163" s="298"/>
      <c r="AK163" s="298"/>
      <c r="AL163" s="298"/>
      <c r="AM163" s="298"/>
      <c r="AN163" s="298"/>
      <c r="AO163" s="298"/>
      <c r="AP163" s="298"/>
      <c r="AQ163" s="298"/>
      <c r="AR163" s="298"/>
      <c r="AS163" s="298"/>
      <c r="AT163" s="298"/>
      <c r="AU163" s="298"/>
      <c r="AV163" s="298"/>
      <c r="AW163" s="298"/>
      <c r="AX163" s="298"/>
      <c r="AY163" s="298"/>
      <c r="AZ163" s="606"/>
      <c r="BA163" s="371"/>
      <c r="BB163" s="159"/>
      <c r="BC163" s="325"/>
      <c r="BD163" s="295"/>
      <c r="BE163" s="295"/>
      <c r="BF163" s="295"/>
      <c r="BG163" s="326"/>
      <c r="BH163" s="336"/>
      <c r="BI163" s="295"/>
      <c r="BJ163" s="295"/>
      <c r="BK163" s="295"/>
      <c r="BL163" s="326"/>
      <c r="BM163" s="336"/>
      <c r="BN163" s="295"/>
      <c r="BO163" s="295"/>
      <c r="BP163" s="295"/>
      <c r="BQ163" s="326"/>
      <c r="BR163" s="1753"/>
      <c r="BS163" s="1817"/>
      <c r="BT163" s="1817"/>
      <c r="BU163" s="1817"/>
      <c r="BV163" s="1817"/>
      <c r="BW163" s="1817"/>
      <c r="BX163" s="1817"/>
      <c r="BY163" s="1818"/>
      <c r="BZ163" s="1818"/>
      <c r="CA163" s="1818"/>
      <c r="CB163" s="1818"/>
      <c r="CC163" s="1818"/>
      <c r="CD163" s="1818"/>
      <c r="CE163" s="1818"/>
      <c r="CF163" s="1818"/>
      <c r="CG163" s="1818"/>
      <c r="CH163" s="1818"/>
      <c r="CI163" s="1818"/>
      <c r="CJ163" s="1818"/>
      <c r="CK163" s="1818"/>
      <c r="CL163" s="1818"/>
      <c r="CM163" s="1818"/>
      <c r="CN163" s="1818"/>
      <c r="CO163" s="1818"/>
      <c r="CP163" s="1818"/>
      <c r="CQ163" s="1818"/>
      <c r="CR163" s="1818"/>
      <c r="CS163" s="1818"/>
      <c r="CT163" s="1818"/>
      <c r="CU163" s="1818"/>
      <c r="CV163" s="1818"/>
      <c r="CW163" s="1818"/>
      <c r="CX163" s="1818"/>
      <c r="CY163" s="1818"/>
      <c r="CZ163" s="1818"/>
    </row>
    <row r="164" s="135" customFormat="true" ht="15" customHeight="true" x14ac:dyDescent="0.2">
      <c r="A164" s="767"/>
      <c r="B164" s="990"/>
      <c r="C164" s="907"/>
      <c r="D164" s="908"/>
      <c r="E164" s="908"/>
      <c r="F164" s="908"/>
      <c r="G164" s="909"/>
      <c r="H164" s="910"/>
      <c r="I164" s="908"/>
      <c r="J164" s="908"/>
      <c r="K164" s="908"/>
      <c r="L164" s="911"/>
      <c r="M164" s="912"/>
      <c r="N164" s="908"/>
      <c r="O164" s="908"/>
      <c r="P164" s="908"/>
      <c r="Q164" s="909"/>
      <c r="R164" s="1704"/>
      <c r="S164" s="298"/>
      <c r="T164" s="298"/>
      <c r="U164" s="298"/>
      <c r="V164" s="298"/>
      <c r="W164" s="298"/>
      <c r="X164" s="298"/>
      <c r="Y164" s="298"/>
      <c r="Z164" s="298"/>
      <c r="AA164" s="298"/>
      <c r="AB164" s="298"/>
      <c r="AC164" s="298"/>
      <c r="AD164" s="298"/>
      <c r="AE164" s="298"/>
      <c r="AF164" s="298"/>
      <c r="AG164" s="298"/>
      <c r="AH164" s="298"/>
      <c r="AI164" s="298"/>
      <c r="AJ164" s="298"/>
      <c r="AK164" s="298"/>
      <c r="AL164" s="298"/>
      <c r="AM164" s="298"/>
      <c r="AN164" s="298"/>
      <c r="AO164" s="298"/>
      <c r="AP164" s="298"/>
      <c r="AQ164" s="298"/>
      <c r="AR164" s="298"/>
      <c r="AS164" s="298"/>
      <c r="AT164" s="298"/>
      <c r="AU164" s="298"/>
      <c r="AV164" s="298"/>
      <c r="AW164" s="298"/>
      <c r="AX164" s="298"/>
      <c r="AY164" s="298"/>
      <c r="AZ164" s="606"/>
      <c r="BA164" s="371"/>
      <c r="BB164" s="159"/>
      <c r="BC164" s="325"/>
      <c r="BD164" s="295"/>
      <c r="BE164" s="295"/>
      <c r="BF164" s="295"/>
      <c r="BG164" s="326"/>
      <c r="BH164" s="336"/>
      <c r="BI164" s="295"/>
      <c r="BJ164" s="295"/>
      <c r="BK164" s="295"/>
      <c r="BL164" s="326"/>
      <c r="BM164" s="336"/>
      <c r="BN164" s="295"/>
      <c r="BO164" s="295"/>
      <c r="BP164" s="295"/>
      <c r="BQ164" s="326"/>
      <c r="BR164" s="1753"/>
      <c r="BS164" s="1817"/>
      <c r="BT164" s="1817"/>
      <c r="BU164" s="1817"/>
      <c r="BV164" s="1817"/>
      <c r="BW164" s="1817"/>
      <c r="BX164" s="1817"/>
      <c r="BY164" s="1818"/>
      <c r="BZ164" s="1818"/>
      <c r="CA164" s="1818"/>
      <c r="CB164" s="1818"/>
      <c r="CC164" s="1818"/>
      <c r="CD164" s="1818"/>
      <c r="CE164" s="1818"/>
      <c r="CF164" s="1818"/>
      <c r="CG164" s="1818"/>
      <c r="CH164" s="1818"/>
      <c r="CI164" s="1818"/>
      <c r="CJ164" s="1818"/>
      <c r="CK164" s="1818"/>
      <c r="CL164" s="1818"/>
      <c r="CM164" s="1818"/>
      <c r="CN164" s="1818"/>
      <c r="CO164" s="1818"/>
      <c r="CP164" s="1818"/>
      <c r="CQ164" s="1818"/>
      <c r="CR164" s="1818"/>
      <c r="CS164" s="1818"/>
      <c r="CT164" s="1818"/>
      <c r="CU164" s="1818"/>
      <c r="CV164" s="1818"/>
      <c r="CW164" s="1818"/>
      <c r="CX164" s="1818"/>
      <c r="CY164" s="1818"/>
      <c r="CZ164" s="1818"/>
    </row>
    <row r="165" s="135" customFormat="true" ht="15" customHeight="true" x14ac:dyDescent="0.2">
      <c r="A165" s="767"/>
      <c r="B165" s="990"/>
      <c r="C165" s="907"/>
      <c r="D165" s="908"/>
      <c r="E165" s="908"/>
      <c r="F165" s="908"/>
      <c r="G165" s="909"/>
      <c r="H165" s="910"/>
      <c r="I165" s="908"/>
      <c r="J165" s="908"/>
      <c r="K165" s="908"/>
      <c r="L165" s="911"/>
      <c r="M165" s="912"/>
      <c r="N165" s="908"/>
      <c r="O165" s="908"/>
      <c r="P165" s="908"/>
      <c r="Q165" s="909"/>
      <c r="R165" s="1704"/>
      <c r="S165" s="298"/>
      <c r="T165" s="298"/>
      <c r="U165" s="298"/>
      <c r="V165" s="298"/>
      <c r="W165" s="298"/>
      <c r="X165" s="298"/>
      <c r="Y165" s="298"/>
      <c r="Z165" s="298"/>
      <c r="AA165" s="298"/>
      <c r="AB165" s="298"/>
      <c r="AC165" s="298"/>
      <c r="AD165" s="298"/>
      <c r="AE165" s="298"/>
      <c r="AF165" s="298"/>
      <c r="AG165" s="298"/>
      <c r="AH165" s="298"/>
      <c r="AI165" s="298"/>
      <c r="AJ165" s="298"/>
      <c r="AK165" s="298"/>
      <c r="AL165" s="298"/>
      <c r="AM165" s="298"/>
      <c r="AN165" s="298"/>
      <c r="AO165" s="298"/>
      <c r="AP165" s="298"/>
      <c r="AQ165" s="298"/>
      <c r="AR165" s="298"/>
      <c r="AS165" s="298"/>
      <c r="AT165" s="298"/>
      <c r="AU165" s="298"/>
      <c r="AV165" s="298"/>
      <c r="AW165" s="298"/>
      <c r="AX165" s="298"/>
      <c r="AY165" s="298"/>
      <c r="AZ165" s="606"/>
      <c r="BA165" s="371"/>
      <c r="BB165" s="159"/>
      <c r="BC165" s="325"/>
      <c r="BD165" s="295"/>
      <c r="BE165" s="295"/>
      <c r="BF165" s="295"/>
      <c r="BG165" s="326"/>
      <c r="BH165" s="336"/>
      <c r="BI165" s="295"/>
      <c r="BJ165" s="295"/>
      <c r="BK165" s="295"/>
      <c r="BL165" s="326"/>
      <c r="BM165" s="336"/>
      <c r="BN165" s="295"/>
      <c r="BO165" s="295"/>
      <c r="BP165" s="295"/>
      <c r="BQ165" s="326"/>
      <c r="BR165" s="1753"/>
      <c r="BS165" s="1817"/>
      <c r="BT165" s="1817"/>
      <c r="BU165" s="1817"/>
      <c r="BV165" s="1817"/>
      <c r="BW165" s="1817"/>
      <c r="BX165" s="1817"/>
      <c r="BY165" s="1818"/>
      <c r="BZ165" s="1818"/>
      <c r="CA165" s="1818"/>
      <c r="CB165" s="1818"/>
      <c r="CC165" s="1818"/>
      <c r="CD165" s="1818"/>
      <c r="CE165" s="1818"/>
      <c r="CF165" s="1818"/>
      <c r="CG165" s="1818"/>
      <c r="CH165" s="1818"/>
      <c r="CI165" s="1818"/>
      <c r="CJ165" s="1818"/>
      <c r="CK165" s="1818"/>
      <c r="CL165" s="1818"/>
      <c r="CM165" s="1818"/>
      <c r="CN165" s="1818"/>
      <c r="CO165" s="1818"/>
      <c r="CP165" s="1818"/>
      <c r="CQ165" s="1818"/>
      <c r="CR165" s="1818"/>
      <c r="CS165" s="1818"/>
      <c r="CT165" s="1818"/>
      <c r="CU165" s="1818"/>
      <c r="CV165" s="1818"/>
      <c r="CW165" s="1818"/>
      <c r="CX165" s="1818"/>
      <c r="CY165" s="1818"/>
      <c r="CZ165" s="1818"/>
    </row>
    <row r="166" s="135" customFormat="true" ht="15" customHeight="true" x14ac:dyDescent="0.2">
      <c r="A166" s="767"/>
      <c r="B166" s="990"/>
      <c r="C166" s="907"/>
      <c r="D166" s="908"/>
      <c r="E166" s="908"/>
      <c r="F166" s="908"/>
      <c r="G166" s="909"/>
      <c r="H166" s="910"/>
      <c r="I166" s="908"/>
      <c r="J166" s="908"/>
      <c r="K166" s="908"/>
      <c r="L166" s="911"/>
      <c r="M166" s="912"/>
      <c r="N166" s="908"/>
      <c r="O166" s="908"/>
      <c r="P166" s="908"/>
      <c r="Q166" s="909"/>
      <c r="R166" s="1704"/>
      <c r="S166" s="298"/>
      <c r="T166" s="298"/>
      <c r="U166" s="298"/>
      <c r="V166" s="298"/>
      <c r="W166" s="298"/>
      <c r="X166" s="298"/>
      <c r="Y166" s="298"/>
      <c r="Z166" s="298"/>
      <c r="AA166" s="298"/>
      <c r="AB166" s="298"/>
      <c r="AC166" s="298"/>
      <c r="AD166" s="298"/>
      <c r="AE166" s="298"/>
      <c r="AF166" s="298"/>
      <c r="AG166" s="298"/>
      <c r="AH166" s="298"/>
      <c r="AI166" s="298"/>
      <c r="AJ166" s="298"/>
      <c r="AK166" s="298"/>
      <c r="AL166" s="298"/>
      <c r="AM166" s="298"/>
      <c r="AN166" s="298"/>
      <c r="AO166" s="298"/>
      <c r="AP166" s="298"/>
      <c r="AQ166" s="298"/>
      <c r="AR166" s="298"/>
      <c r="AS166" s="298"/>
      <c r="AT166" s="298"/>
      <c r="AU166" s="298"/>
      <c r="AV166" s="298"/>
      <c r="AW166" s="298"/>
      <c r="AX166" s="298"/>
      <c r="AY166" s="298"/>
      <c r="AZ166" s="606"/>
      <c r="BA166" s="371"/>
      <c r="BB166" s="159"/>
      <c r="BC166" s="325"/>
      <c r="BD166" s="295"/>
      <c r="BE166" s="295"/>
      <c r="BF166" s="295"/>
      <c r="BG166" s="326"/>
      <c r="BH166" s="336"/>
      <c r="BI166" s="295"/>
      <c r="BJ166" s="295"/>
      <c r="BK166" s="295"/>
      <c r="BL166" s="326"/>
      <c r="BM166" s="336"/>
      <c r="BN166" s="295"/>
      <c r="BO166" s="295"/>
      <c r="BP166" s="295"/>
      <c r="BQ166" s="326"/>
      <c r="BR166" s="1753"/>
      <c r="BS166" s="1817"/>
      <c r="BT166" s="1817"/>
      <c r="BU166" s="1817"/>
      <c r="BV166" s="1817"/>
      <c r="BW166" s="1817"/>
      <c r="BX166" s="1817"/>
      <c r="BY166" s="1818"/>
      <c r="BZ166" s="1818"/>
      <c r="CA166" s="1818"/>
      <c r="CB166" s="1818"/>
      <c r="CC166" s="1818"/>
      <c r="CD166" s="1818"/>
      <c r="CE166" s="1818"/>
      <c r="CF166" s="1818"/>
      <c r="CG166" s="1818"/>
      <c r="CH166" s="1818"/>
      <c r="CI166" s="1818"/>
      <c r="CJ166" s="1818"/>
      <c r="CK166" s="1818"/>
      <c r="CL166" s="1818"/>
      <c r="CM166" s="1818"/>
      <c r="CN166" s="1818"/>
      <c r="CO166" s="1818"/>
      <c r="CP166" s="1818"/>
      <c r="CQ166" s="1818"/>
      <c r="CR166" s="1818"/>
      <c r="CS166" s="1818"/>
      <c r="CT166" s="1818"/>
      <c r="CU166" s="1818"/>
      <c r="CV166" s="1818"/>
      <c r="CW166" s="1818"/>
      <c r="CX166" s="1818"/>
      <c r="CY166" s="1818"/>
      <c r="CZ166" s="1818"/>
    </row>
    <row r="167" s="135" customFormat="true" ht="15" customHeight="true" x14ac:dyDescent="0.2">
      <c r="A167" s="767"/>
      <c r="B167" s="990"/>
      <c r="C167" s="907"/>
      <c r="D167" s="908"/>
      <c r="E167" s="908"/>
      <c r="F167" s="908"/>
      <c r="G167" s="909"/>
      <c r="H167" s="910"/>
      <c r="I167" s="908"/>
      <c r="J167" s="908"/>
      <c r="K167" s="908"/>
      <c r="L167" s="911"/>
      <c r="M167" s="912"/>
      <c r="N167" s="908"/>
      <c r="O167" s="908"/>
      <c r="P167" s="908"/>
      <c r="Q167" s="909"/>
      <c r="R167" s="1704"/>
      <c r="S167" s="298"/>
      <c r="T167" s="298"/>
      <c r="U167" s="298"/>
      <c r="V167" s="298"/>
      <c r="W167" s="298"/>
      <c r="X167" s="298"/>
      <c r="Y167" s="298"/>
      <c r="Z167" s="298"/>
      <c r="AA167" s="298"/>
      <c r="AB167" s="298"/>
      <c r="AC167" s="298"/>
      <c r="AD167" s="298"/>
      <c r="AE167" s="298"/>
      <c r="AF167" s="298"/>
      <c r="AG167" s="298"/>
      <c r="AH167" s="298"/>
      <c r="AI167" s="298"/>
      <c r="AJ167" s="298"/>
      <c r="AK167" s="298"/>
      <c r="AL167" s="298"/>
      <c r="AM167" s="298"/>
      <c r="AN167" s="298"/>
      <c r="AO167" s="298"/>
      <c r="AP167" s="298"/>
      <c r="AQ167" s="298"/>
      <c r="AR167" s="298"/>
      <c r="AS167" s="298"/>
      <c r="AT167" s="298"/>
      <c r="AU167" s="298"/>
      <c r="AV167" s="298"/>
      <c r="AW167" s="298"/>
      <c r="AX167" s="298"/>
      <c r="AY167" s="298"/>
      <c r="AZ167" s="606"/>
      <c r="BA167" s="371"/>
      <c r="BB167" s="159"/>
      <c r="BC167" s="325"/>
      <c r="BD167" s="295"/>
      <c r="BE167" s="295"/>
      <c r="BF167" s="295"/>
      <c r="BG167" s="326"/>
      <c r="BH167" s="336"/>
      <c r="BI167" s="295"/>
      <c r="BJ167" s="295"/>
      <c r="BK167" s="295"/>
      <c r="BL167" s="326"/>
      <c r="BM167" s="336"/>
      <c r="BN167" s="295"/>
      <c r="BO167" s="295"/>
      <c r="BP167" s="295"/>
      <c r="BQ167" s="326"/>
      <c r="BR167" s="1753"/>
      <c r="BS167" s="1817"/>
      <c r="BT167" s="1817"/>
      <c r="BU167" s="1817"/>
      <c r="BV167" s="1817"/>
      <c r="BW167" s="1817"/>
      <c r="BX167" s="1817"/>
      <c r="BY167" s="1818"/>
      <c r="BZ167" s="1818"/>
      <c r="CA167" s="1818"/>
      <c r="CB167" s="1818"/>
      <c r="CC167" s="1818"/>
      <c r="CD167" s="1818"/>
      <c r="CE167" s="1818"/>
      <c r="CF167" s="1818"/>
      <c r="CG167" s="1818"/>
      <c r="CH167" s="1818"/>
      <c r="CI167" s="1818"/>
      <c r="CJ167" s="1818"/>
      <c r="CK167" s="1818"/>
      <c r="CL167" s="1818"/>
      <c r="CM167" s="1818"/>
      <c r="CN167" s="1818"/>
      <c r="CO167" s="1818"/>
      <c r="CP167" s="1818"/>
      <c r="CQ167" s="1818"/>
      <c r="CR167" s="1818"/>
      <c r="CS167" s="1818"/>
      <c r="CT167" s="1818"/>
      <c r="CU167" s="1818"/>
      <c r="CV167" s="1818"/>
      <c r="CW167" s="1818"/>
      <c r="CX167" s="1818"/>
      <c r="CY167" s="1818"/>
      <c r="CZ167" s="1818"/>
    </row>
    <row r="168" s="135" customFormat="true" ht="15" customHeight="true" x14ac:dyDescent="0.2">
      <c r="A168" s="768"/>
      <c r="B168" s="991"/>
      <c r="C168" s="913"/>
      <c r="D168" s="914"/>
      <c r="E168" s="914"/>
      <c r="F168" s="914"/>
      <c r="G168" s="915"/>
      <c r="H168" s="916"/>
      <c r="I168" s="914"/>
      <c r="J168" s="914"/>
      <c r="K168" s="914"/>
      <c r="L168" s="917"/>
      <c r="M168" s="918"/>
      <c r="N168" s="914"/>
      <c r="O168" s="914"/>
      <c r="P168" s="914"/>
      <c r="Q168" s="915"/>
      <c r="R168" s="1705"/>
      <c r="S168" s="298"/>
      <c r="T168" s="298"/>
      <c r="U168" s="298"/>
      <c r="V168" s="298"/>
      <c r="W168" s="298"/>
      <c r="X168" s="298"/>
      <c r="Y168" s="298"/>
      <c r="Z168" s="298"/>
      <c r="AA168" s="298"/>
      <c r="AB168" s="298"/>
      <c r="AC168" s="298"/>
      <c r="AD168" s="298"/>
      <c r="AE168" s="298"/>
      <c r="AF168" s="298"/>
      <c r="AG168" s="298"/>
      <c r="AH168" s="298"/>
      <c r="AI168" s="298"/>
      <c r="AJ168" s="298"/>
      <c r="AK168" s="298"/>
      <c r="AL168" s="298"/>
      <c r="AM168" s="298"/>
      <c r="AN168" s="298"/>
      <c r="AO168" s="298"/>
      <c r="AP168" s="298"/>
      <c r="AQ168" s="298"/>
      <c r="AR168" s="298"/>
      <c r="AS168" s="298"/>
      <c r="AT168" s="298"/>
      <c r="AU168" s="298"/>
      <c r="AV168" s="298"/>
      <c r="AW168" s="298"/>
      <c r="AX168" s="298"/>
      <c r="AY168" s="298"/>
      <c r="AZ168" s="606"/>
      <c r="BA168" s="371"/>
      <c r="BB168" s="159"/>
      <c r="BC168" s="325"/>
      <c r="BD168" s="295"/>
      <c r="BE168" s="295"/>
      <c r="BF168" s="295"/>
      <c r="BG168" s="326"/>
      <c r="BH168" s="336"/>
      <c r="BI168" s="295"/>
      <c r="BJ168" s="295"/>
      <c r="BK168" s="295"/>
      <c r="BL168" s="326"/>
      <c r="BM168" s="336"/>
      <c r="BN168" s="295"/>
      <c r="BO168" s="295"/>
      <c r="BP168" s="295"/>
      <c r="BQ168" s="326"/>
      <c r="BR168" s="1753"/>
      <c r="BS168" s="1817"/>
      <c r="BT168" s="1817"/>
      <c r="BU168" s="1817"/>
      <c r="BV168" s="1817"/>
      <c r="BW168" s="1817"/>
      <c r="BX168" s="1817"/>
      <c r="BY168" s="1818"/>
      <c r="BZ168" s="1818"/>
      <c r="CA168" s="1818"/>
      <c r="CB168" s="1818"/>
      <c r="CC168" s="1818"/>
      <c r="CD168" s="1818"/>
      <c r="CE168" s="1818"/>
      <c r="CF168" s="1818"/>
      <c r="CG168" s="1818"/>
      <c r="CH168" s="1818"/>
      <c r="CI168" s="1818"/>
      <c r="CJ168" s="1818"/>
      <c r="CK168" s="1818"/>
      <c r="CL168" s="1818"/>
      <c r="CM168" s="1818"/>
      <c r="CN168" s="1818"/>
      <c r="CO168" s="1818"/>
      <c r="CP168" s="1818"/>
      <c r="CQ168" s="1818"/>
      <c r="CR168" s="1818"/>
      <c r="CS168" s="1818"/>
      <c r="CT168" s="1818"/>
      <c r="CU168" s="1818"/>
      <c r="CV168" s="1818"/>
      <c r="CW168" s="1818"/>
      <c r="CX168" s="1818"/>
      <c r="CY168" s="1818"/>
      <c r="CZ168" s="1818"/>
    </row>
    <row r="169" s="378" customFormat="true" ht="15" customHeight="true" x14ac:dyDescent="0.2">
      <c r="A169" s="769"/>
      <c r="B169" s="789"/>
      <c r="C169" s="692"/>
      <c r="D169" s="693"/>
      <c r="E169" s="693"/>
      <c r="F169" s="693"/>
      <c r="G169" s="754"/>
      <c r="H169" s="737"/>
      <c r="I169" s="693"/>
      <c r="J169" s="693"/>
      <c r="K169" s="693"/>
      <c r="L169" s="706"/>
      <c r="M169" s="719"/>
      <c r="N169" s="693"/>
      <c r="O169" s="693"/>
      <c r="P169" s="693"/>
      <c r="Q169" s="754"/>
      <c r="R169" s="1706"/>
      <c r="S169" s="583"/>
      <c r="T169" s="583"/>
      <c r="U169" s="583"/>
      <c r="V169" s="583"/>
      <c r="W169" s="583"/>
      <c r="X169" s="583"/>
      <c r="Y169" s="583"/>
      <c r="Z169" s="583"/>
      <c r="AA169" s="583"/>
      <c r="AB169" s="583"/>
      <c r="AC169" s="583"/>
      <c r="AD169" s="583"/>
      <c r="AE169" s="583"/>
      <c r="AF169" s="583"/>
      <c r="AG169" s="583"/>
      <c r="AH169" s="583"/>
      <c r="AI169" s="583"/>
      <c r="AJ169" s="583"/>
      <c r="AK169" s="583"/>
      <c r="AL169" s="583"/>
      <c r="AM169" s="583"/>
      <c r="AN169" s="583"/>
      <c r="AO169" s="583"/>
      <c r="AP169" s="583"/>
      <c r="AQ169" s="583"/>
      <c r="AR169" s="583"/>
      <c r="AS169" s="583"/>
      <c r="AT169" s="583"/>
      <c r="AU169" s="583"/>
      <c r="AV169" s="583"/>
      <c r="AW169" s="583"/>
      <c r="AX169" s="583"/>
      <c r="AY169" s="583"/>
      <c r="AZ169" s="208"/>
      <c r="BA169" s="371"/>
      <c r="BB169" s="159"/>
      <c r="BC169" s="325"/>
      <c r="BD169" s="295"/>
      <c r="BE169" s="295"/>
      <c r="BF169" s="295"/>
      <c r="BG169" s="326"/>
      <c r="BH169" s="336"/>
      <c r="BI169" s="295"/>
      <c r="BJ169" s="295"/>
      <c r="BK169" s="295"/>
      <c r="BL169" s="326"/>
      <c r="BM169" s="336"/>
      <c r="BN169" s="295"/>
      <c r="BO169" s="295"/>
      <c r="BP169" s="295"/>
      <c r="BQ169" s="326"/>
      <c r="BR169" s="1753"/>
      <c r="BS169" s="1817"/>
      <c r="BT169" s="1817"/>
      <c r="BU169" s="1817"/>
      <c r="BV169" s="1817"/>
      <c r="BW169" s="1817"/>
      <c r="BX169" s="1817"/>
      <c r="BY169" s="1818"/>
      <c r="BZ169" s="1818"/>
      <c r="CA169" s="1818"/>
      <c r="CB169" s="1818"/>
      <c r="CC169" s="1818"/>
      <c r="CD169" s="1818"/>
      <c r="CE169" s="1818"/>
      <c r="CF169" s="1818"/>
      <c r="CG169" s="1818"/>
      <c r="CH169" s="1818"/>
      <c r="CI169" s="1818"/>
      <c r="CJ169" s="1818"/>
      <c r="CK169" s="1818"/>
      <c r="CL169" s="1818"/>
      <c r="CM169" s="1818"/>
      <c r="CN169" s="1818"/>
      <c r="CO169" s="1818"/>
      <c r="CP169" s="1818"/>
      <c r="CQ169" s="1818"/>
      <c r="CR169" s="1818"/>
      <c r="CS169" s="1818"/>
      <c r="CT169" s="1818"/>
      <c r="CU169" s="1818"/>
      <c r="CV169" s="1818"/>
      <c r="CW169" s="1818"/>
      <c r="CX169" s="1818"/>
      <c r="CY169" s="1818"/>
      <c r="CZ169" s="1818"/>
    </row>
    <row r="170" s="378" customFormat="true" ht="15" customHeight="true" x14ac:dyDescent="0.2">
      <c r="A170" s="770"/>
      <c r="B170" s="790"/>
      <c r="C170" s="694"/>
      <c r="D170" s="695"/>
      <c r="E170" s="695"/>
      <c r="F170" s="695"/>
      <c r="G170" s="755"/>
      <c r="H170" s="738"/>
      <c r="I170" s="695"/>
      <c r="J170" s="695"/>
      <c r="K170" s="695"/>
      <c r="L170" s="707"/>
      <c r="M170" s="720"/>
      <c r="N170" s="695"/>
      <c r="O170" s="695"/>
      <c r="P170" s="695"/>
      <c r="Q170" s="755"/>
      <c r="R170" s="1707"/>
      <c r="S170" s="583"/>
      <c r="T170" s="583"/>
      <c r="U170" s="583"/>
      <c r="V170" s="583"/>
      <c r="W170" s="583"/>
      <c r="X170" s="583"/>
      <c r="Y170" s="583"/>
      <c r="Z170" s="583"/>
      <c r="AA170" s="583"/>
      <c r="AB170" s="583"/>
      <c r="AC170" s="583"/>
      <c r="AD170" s="583"/>
      <c r="AE170" s="583"/>
      <c r="AF170" s="583"/>
      <c r="AG170" s="583"/>
      <c r="AH170" s="583"/>
      <c r="AI170" s="583"/>
      <c r="AJ170" s="583"/>
      <c r="AK170" s="583"/>
      <c r="AL170" s="583"/>
      <c r="AM170" s="583"/>
      <c r="AN170" s="583"/>
      <c r="AO170" s="583"/>
      <c r="AP170" s="583"/>
      <c r="AQ170" s="583"/>
      <c r="AR170" s="583"/>
      <c r="AS170" s="583"/>
      <c r="AT170" s="583"/>
      <c r="AU170" s="583"/>
      <c r="AV170" s="583"/>
      <c r="AW170" s="583"/>
      <c r="AX170" s="583"/>
      <c r="AY170" s="583"/>
      <c r="AZ170" s="208"/>
      <c r="BA170" s="371"/>
      <c r="BB170" s="159"/>
      <c r="BC170" s="325"/>
      <c r="BD170" s="295"/>
      <c r="BE170" s="295"/>
      <c r="BF170" s="295"/>
      <c r="BG170" s="326"/>
      <c r="BH170" s="336"/>
      <c r="BI170" s="295"/>
      <c r="BJ170" s="295"/>
      <c r="BK170" s="295"/>
      <c r="BL170" s="326"/>
      <c r="BM170" s="336"/>
      <c r="BN170" s="295"/>
      <c r="BO170" s="295"/>
      <c r="BP170" s="295"/>
      <c r="BQ170" s="326"/>
      <c r="BR170" s="1753"/>
      <c r="BS170" s="1817"/>
      <c r="BT170" s="1817"/>
      <c r="BU170" s="1817"/>
      <c r="BV170" s="1817"/>
      <c r="BW170" s="1817"/>
      <c r="BX170" s="1817"/>
      <c r="BY170" s="1818"/>
      <c r="BZ170" s="1818"/>
      <c r="CA170" s="1818"/>
      <c r="CB170" s="1818"/>
      <c r="CC170" s="1818"/>
      <c r="CD170" s="1818"/>
      <c r="CE170" s="1818"/>
      <c r="CF170" s="1818"/>
      <c r="CG170" s="1818"/>
      <c r="CH170" s="1818"/>
      <c r="CI170" s="1818"/>
      <c r="CJ170" s="1818"/>
      <c r="CK170" s="1818"/>
      <c r="CL170" s="1818"/>
      <c r="CM170" s="1818"/>
      <c r="CN170" s="1818"/>
      <c r="CO170" s="1818"/>
      <c r="CP170" s="1818"/>
      <c r="CQ170" s="1818"/>
      <c r="CR170" s="1818"/>
      <c r="CS170" s="1818"/>
      <c r="CT170" s="1818"/>
      <c r="CU170" s="1818"/>
      <c r="CV170" s="1818"/>
      <c r="CW170" s="1818"/>
      <c r="CX170" s="1818"/>
      <c r="CY170" s="1818"/>
      <c r="CZ170" s="1818"/>
    </row>
    <row r="171" s="378" customFormat="true" ht="15" customHeight="true" x14ac:dyDescent="0.2">
      <c r="A171" s="771"/>
      <c r="B171" s="791"/>
      <c r="C171" s="919"/>
      <c r="D171" s="920"/>
      <c r="E171" s="920"/>
      <c r="F171" s="920"/>
      <c r="G171" s="921"/>
      <c r="H171" s="922"/>
      <c r="I171" s="920"/>
      <c r="J171" s="920"/>
      <c r="K171" s="920"/>
      <c r="L171" s="923"/>
      <c r="M171" s="924"/>
      <c r="N171" s="920"/>
      <c r="O171" s="920"/>
      <c r="P171" s="920"/>
      <c r="Q171" s="921"/>
      <c r="R171" s="1708"/>
      <c r="S171" s="583"/>
      <c r="T171" s="583"/>
      <c r="U171" s="583"/>
      <c r="V171" s="583"/>
      <c r="W171" s="583"/>
      <c r="X171" s="583"/>
      <c r="Y171" s="583"/>
      <c r="Z171" s="583"/>
      <c r="AA171" s="583"/>
      <c r="AB171" s="583"/>
      <c r="AC171" s="583"/>
      <c r="AD171" s="583"/>
      <c r="AE171" s="583"/>
      <c r="AF171" s="583"/>
      <c r="AG171" s="583"/>
      <c r="AH171" s="583"/>
      <c r="AI171" s="583"/>
      <c r="AJ171" s="583"/>
      <c r="AK171" s="583"/>
      <c r="AL171" s="583"/>
      <c r="AM171" s="583"/>
      <c r="AN171" s="583"/>
      <c r="AO171" s="583"/>
      <c r="AP171" s="583"/>
      <c r="AQ171" s="583"/>
      <c r="AR171" s="583"/>
      <c r="AS171" s="583"/>
      <c r="AT171" s="583"/>
      <c r="AU171" s="583"/>
      <c r="AV171" s="583"/>
      <c r="AW171" s="583"/>
      <c r="AX171" s="583"/>
      <c r="AY171" s="583"/>
      <c r="AZ171" s="208"/>
      <c r="BA171" s="371"/>
      <c r="BB171" s="159"/>
      <c r="BC171" s="325"/>
      <c r="BD171" s="295"/>
      <c r="BE171" s="295"/>
      <c r="BF171" s="295"/>
      <c r="BG171" s="326"/>
      <c r="BH171" s="336"/>
      <c r="BI171" s="295"/>
      <c r="BJ171" s="295"/>
      <c r="BK171" s="295"/>
      <c r="BL171" s="326"/>
      <c r="BM171" s="336"/>
      <c r="BN171" s="295"/>
      <c r="BO171" s="295"/>
      <c r="BP171" s="295"/>
      <c r="BQ171" s="326"/>
      <c r="BR171" s="1753"/>
      <c r="BS171" s="1817"/>
      <c r="BT171" s="1817"/>
      <c r="BU171" s="1817"/>
      <c r="BV171" s="1817"/>
      <c r="BW171" s="1817"/>
      <c r="BX171" s="1817"/>
      <c r="BY171" s="1818"/>
      <c r="BZ171" s="1818"/>
      <c r="CA171" s="1818"/>
      <c r="CB171" s="1818"/>
      <c r="CC171" s="1818"/>
      <c r="CD171" s="1818"/>
      <c r="CE171" s="1818"/>
      <c r="CF171" s="1818"/>
      <c r="CG171" s="1818"/>
      <c r="CH171" s="1818"/>
      <c r="CI171" s="1818"/>
      <c r="CJ171" s="1818"/>
      <c r="CK171" s="1818"/>
      <c r="CL171" s="1818"/>
      <c r="CM171" s="1818"/>
      <c r="CN171" s="1818"/>
      <c r="CO171" s="1818"/>
      <c r="CP171" s="1818"/>
      <c r="CQ171" s="1818"/>
      <c r="CR171" s="1818"/>
      <c r="CS171" s="1818"/>
      <c r="CT171" s="1818"/>
      <c r="CU171" s="1818"/>
      <c r="CV171" s="1818"/>
      <c r="CW171" s="1818"/>
      <c r="CX171" s="1818"/>
      <c r="CY171" s="1818"/>
      <c r="CZ171" s="1818"/>
    </row>
    <row r="172" s="378" customFormat="true" ht="15" customHeight="true" x14ac:dyDescent="0.2">
      <c r="A172" s="772"/>
      <c r="B172" s="792"/>
      <c r="C172" s="925"/>
      <c r="D172" s="926"/>
      <c r="E172" s="926"/>
      <c r="F172" s="926"/>
      <c r="G172" s="927"/>
      <c r="H172" s="928"/>
      <c r="I172" s="926"/>
      <c r="J172" s="926"/>
      <c r="K172" s="926"/>
      <c r="L172" s="929"/>
      <c r="M172" s="930"/>
      <c r="N172" s="926"/>
      <c r="O172" s="926"/>
      <c r="P172" s="926"/>
      <c r="Q172" s="927"/>
      <c r="R172" s="1709"/>
      <c r="S172" s="583"/>
      <c r="T172" s="583"/>
      <c r="U172" s="583"/>
      <c r="V172" s="583"/>
      <c r="W172" s="583"/>
      <c r="X172" s="583"/>
      <c r="Y172" s="583"/>
      <c r="Z172" s="583"/>
      <c r="AA172" s="583"/>
      <c r="AB172" s="583"/>
      <c r="AC172" s="583"/>
      <c r="AD172" s="583"/>
      <c r="AE172" s="583"/>
      <c r="AF172" s="583"/>
      <c r="AG172" s="583"/>
      <c r="AH172" s="583"/>
      <c r="AI172" s="583"/>
      <c r="AJ172" s="583"/>
      <c r="AK172" s="583"/>
      <c r="AL172" s="583"/>
      <c r="AM172" s="583"/>
      <c r="AN172" s="583"/>
      <c r="AO172" s="583"/>
      <c r="AP172" s="583"/>
      <c r="AQ172" s="583"/>
      <c r="AR172" s="583"/>
      <c r="AS172" s="583"/>
      <c r="AT172" s="583"/>
      <c r="AU172" s="583"/>
      <c r="AV172" s="583"/>
      <c r="AW172" s="583"/>
      <c r="AX172" s="583"/>
      <c r="AY172" s="583"/>
      <c r="AZ172" s="208"/>
      <c r="BA172" s="371"/>
      <c r="BB172" s="159"/>
      <c r="BC172" s="325"/>
      <c r="BD172" s="295"/>
      <c r="BE172" s="295"/>
      <c r="BF172" s="295"/>
      <c r="BG172" s="326"/>
      <c r="BH172" s="336"/>
      <c r="BI172" s="295"/>
      <c r="BJ172" s="295"/>
      <c r="BK172" s="295"/>
      <c r="BL172" s="326"/>
      <c r="BM172" s="336"/>
      <c r="BN172" s="295"/>
      <c r="BO172" s="295"/>
      <c r="BP172" s="295"/>
      <c r="BQ172" s="326"/>
      <c r="BR172" s="1753"/>
      <c r="BS172" s="1817"/>
      <c r="BT172" s="1817"/>
      <c r="BU172" s="1817"/>
      <c r="BV172" s="1817"/>
      <c r="BW172" s="1817"/>
      <c r="BX172" s="1817"/>
      <c r="BY172" s="1818"/>
      <c r="BZ172" s="1818"/>
      <c r="CA172" s="1818"/>
      <c r="CB172" s="1818"/>
      <c r="CC172" s="1818"/>
      <c r="CD172" s="1818"/>
      <c r="CE172" s="1818"/>
      <c r="CF172" s="1818"/>
      <c r="CG172" s="1818"/>
      <c r="CH172" s="1818"/>
      <c r="CI172" s="1818"/>
      <c r="CJ172" s="1818"/>
      <c r="CK172" s="1818"/>
      <c r="CL172" s="1818"/>
      <c r="CM172" s="1818"/>
      <c r="CN172" s="1818"/>
      <c r="CO172" s="1818"/>
      <c r="CP172" s="1818"/>
      <c r="CQ172" s="1818"/>
      <c r="CR172" s="1818"/>
      <c r="CS172" s="1818"/>
      <c r="CT172" s="1818"/>
      <c r="CU172" s="1818"/>
      <c r="CV172" s="1818"/>
      <c r="CW172" s="1818"/>
      <c r="CX172" s="1818"/>
      <c r="CY172" s="1818"/>
      <c r="CZ172" s="1818"/>
    </row>
    <row r="173" s="378" customFormat="true" ht="15" customHeight="true" x14ac:dyDescent="0.2">
      <c r="A173" s="772"/>
      <c r="B173" s="792"/>
      <c r="C173" s="925"/>
      <c r="D173" s="926"/>
      <c r="E173" s="926"/>
      <c r="F173" s="926"/>
      <c r="G173" s="927"/>
      <c r="H173" s="928"/>
      <c r="I173" s="926"/>
      <c r="J173" s="926"/>
      <c r="K173" s="926"/>
      <c r="L173" s="929"/>
      <c r="M173" s="930"/>
      <c r="N173" s="926"/>
      <c r="O173" s="926"/>
      <c r="P173" s="926"/>
      <c r="Q173" s="927"/>
      <c r="R173" s="1709"/>
      <c r="S173" s="583"/>
      <c r="T173" s="583"/>
      <c r="U173" s="583"/>
      <c r="V173" s="583"/>
      <c r="W173" s="583"/>
      <c r="X173" s="583"/>
      <c r="Y173" s="583"/>
      <c r="Z173" s="583"/>
      <c r="AA173" s="583"/>
      <c r="AB173" s="583"/>
      <c r="AC173" s="583"/>
      <c r="AD173" s="583"/>
      <c r="AE173" s="583"/>
      <c r="AF173" s="583"/>
      <c r="AG173" s="583"/>
      <c r="AH173" s="583"/>
      <c r="AI173" s="583"/>
      <c r="AJ173" s="583"/>
      <c r="AK173" s="583"/>
      <c r="AL173" s="583"/>
      <c r="AM173" s="583"/>
      <c r="AN173" s="583"/>
      <c r="AO173" s="583"/>
      <c r="AP173" s="583"/>
      <c r="AQ173" s="583"/>
      <c r="AR173" s="583"/>
      <c r="AS173" s="583"/>
      <c r="AT173" s="583"/>
      <c r="AU173" s="583"/>
      <c r="AV173" s="583"/>
      <c r="AW173" s="583"/>
      <c r="AX173" s="583"/>
      <c r="AY173" s="583"/>
      <c r="AZ173" s="208"/>
      <c r="BA173" s="371"/>
      <c r="BB173" s="159"/>
      <c r="BC173" s="325"/>
      <c r="BD173" s="295"/>
      <c r="BE173" s="295"/>
      <c r="BF173" s="295"/>
      <c r="BG173" s="326"/>
      <c r="BH173" s="336"/>
      <c r="BI173" s="295"/>
      <c r="BJ173" s="295"/>
      <c r="BK173" s="295"/>
      <c r="BL173" s="326"/>
      <c r="BM173" s="336"/>
      <c r="BN173" s="295"/>
      <c r="BO173" s="295"/>
      <c r="BP173" s="295"/>
      <c r="BQ173" s="326"/>
      <c r="BR173" s="1753"/>
      <c r="BS173" s="1817"/>
      <c r="BT173" s="1817"/>
      <c r="BU173" s="1817"/>
      <c r="BV173" s="1817"/>
      <c r="BW173" s="1817"/>
      <c r="BX173" s="1817"/>
      <c r="BY173" s="1818"/>
      <c r="BZ173" s="1818"/>
      <c r="CA173" s="1818"/>
      <c r="CB173" s="1818"/>
      <c r="CC173" s="1818"/>
      <c r="CD173" s="1818"/>
      <c r="CE173" s="1818"/>
      <c r="CF173" s="1818"/>
      <c r="CG173" s="1818"/>
      <c r="CH173" s="1818"/>
      <c r="CI173" s="1818"/>
      <c r="CJ173" s="1818"/>
      <c r="CK173" s="1818"/>
      <c r="CL173" s="1818"/>
      <c r="CM173" s="1818"/>
      <c r="CN173" s="1818"/>
      <c r="CO173" s="1818"/>
      <c r="CP173" s="1818"/>
      <c r="CQ173" s="1818"/>
      <c r="CR173" s="1818"/>
      <c r="CS173" s="1818"/>
      <c r="CT173" s="1818"/>
      <c r="CU173" s="1818"/>
      <c r="CV173" s="1818"/>
      <c r="CW173" s="1818"/>
      <c r="CX173" s="1818"/>
      <c r="CY173" s="1818"/>
      <c r="CZ173" s="1818"/>
    </row>
    <row r="174" s="378" customFormat="true" ht="15" customHeight="true" x14ac:dyDescent="0.2">
      <c r="A174" s="772"/>
      <c r="B174" s="792"/>
      <c r="C174" s="925"/>
      <c r="D174" s="926"/>
      <c r="E174" s="926"/>
      <c r="F174" s="926"/>
      <c r="G174" s="927"/>
      <c r="H174" s="928"/>
      <c r="I174" s="926"/>
      <c r="J174" s="926"/>
      <c r="K174" s="926"/>
      <c r="L174" s="929"/>
      <c r="M174" s="930"/>
      <c r="N174" s="926"/>
      <c r="O174" s="926"/>
      <c r="P174" s="926"/>
      <c r="Q174" s="927"/>
      <c r="R174" s="1709"/>
      <c r="S174" s="583"/>
      <c r="T174" s="583"/>
      <c r="U174" s="583"/>
      <c r="V174" s="583"/>
      <c r="W174" s="583"/>
      <c r="X174" s="583"/>
      <c r="Y174" s="583"/>
      <c r="Z174" s="583"/>
      <c r="AA174" s="583"/>
      <c r="AB174" s="583"/>
      <c r="AC174" s="583"/>
      <c r="AD174" s="583"/>
      <c r="AE174" s="583"/>
      <c r="AF174" s="583"/>
      <c r="AG174" s="583"/>
      <c r="AH174" s="583"/>
      <c r="AI174" s="583"/>
      <c r="AJ174" s="583"/>
      <c r="AK174" s="583"/>
      <c r="AL174" s="583"/>
      <c r="AM174" s="583"/>
      <c r="AN174" s="583"/>
      <c r="AO174" s="583"/>
      <c r="AP174" s="583"/>
      <c r="AQ174" s="583"/>
      <c r="AR174" s="583"/>
      <c r="AS174" s="583"/>
      <c r="AT174" s="583"/>
      <c r="AU174" s="583"/>
      <c r="AV174" s="583"/>
      <c r="AW174" s="583"/>
      <c r="AX174" s="583"/>
      <c r="AY174" s="583"/>
      <c r="AZ174" s="208"/>
      <c r="BA174" s="371"/>
      <c r="BB174" s="159"/>
      <c r="BC174" s="325"/>
      <c r="BD174" s="295"/>
      <c r="BE174" s="295"/>
      <c r="BF174" s="295"/>
      <c r="BG174" s="326"/>
      <c r="BH174" s="336"/>
      <c r="BI174" s="295"/>
      <c r="BJ174" s="295"/>
      <c r="BK174" s="295"/>
      <c r="BL174" s="326"/>
      <c r="BM174" s="336"/>
      <c r="BN174" s="295"/>
      <c r="BO174" s="295"/>
      <c r="BP174" s="295"/>
      <c r="BQ174" s="326"/>
      <c r="BR174" s="1753"/>
      <c r="BS174" s="1817"/>
      <c r="BT174" s="1817"/>
      <c r="BU174" s="1817"/>
      <c r="BV174" s="1817"/>
      <c r="BW174" s="1817"/>
      <c r="BX174" s="1817"/>
      <c r="BY174" s="1818"/>
      <c r="BZ174" s="1818"/>
      <c r="CA174" s="1818"/>
      <c r="CB174" s="1818"/>
      <c r="CC174" s="1818"/>
      <c r="CD174" s="1818"/>
      <c r="CE174" s="1818"/>
      <c r="CF174" s="1818"/>
      <c r="CG174" s="1818"/>
      <c r="CH174" s="1818"/>
      <c r="CI174" s="1818"/>
      <c r="CJ174" s="1818"/>
      <c r="CK174" s="1818"/>
      <c r="CL174" s="1818"/>
      <c r="CM174" s="1818"/>
      <c r="CN174" s="1818"/>
      <c r="CO174" s="1818"/>
      <c r="CP174" s="1818"/>
      <c r="CQ174" s="1818"/>
      <c r="CR174" s="1818"/>
      <c r="CS174" s="1818"/>
      <c r="CT174" s="1818"/>
      <c r="CU174" s="1818"/>
      <c r="CV174" s="1818"/>
      <c r="CW174" s="1818"/>
      <c r="CX174" s="1818"/>
      <c r="CY174" s="1818"/>
      <c r="CZ174" s="1818"/>
    </row>
    <row r="175" s="378" customFormat="true" ht="15" customHeight="true" x14ac:dyDescent="0.2">
      <c r="A175" s="772"/>
      <c r="B175" s="792"/>
      <c r="C175" s="925"/>
      <c r="D175" s="926"/>
      <c r="E175" s="926"/>
      <c r="F175" s="926"/>
      <c r="G175" s="927"/>
      <c r="H175" s="928"/>
      <c r="I175" s="926"/>
      <c r="J175" s="926"/>
      <c r="K175" s="926"/>
      <c r="L175" s="929"/>
      <c r="M175" s="930"/>
      <c r="N175" s="926"/>
      <c r="O175" s="926"/>
      <c r="P175" s="926"/>
      <c r="Q175" s="927"/>
      <c r="R175" s="1709"/>
      <c r="S175" s="583"/>
      <c r="T175" s="583"/>
      <c r="U175" s="583"/>
      <c r="V175" s="583"/>
      <c r="W175" s="583"/>
      <c r="X175" s="583"/>
      <c r="Y175" s="583"/>
      <c r="Z175" s="583"/>
      <c r="AA175" s="583"/>
      <c r="AB175" s="583"/>
      <c r="AC175" s="583"/>
      <c r="AD175" s="583"/>
      <c r="AE175" s="583"/>
      <c r="AF175" s="583"/>
      <c r="AG175" s="583"/>
      <c r="AH175" s="583"/>
      <c r="AI175" s="583"/>
      <c r="AJ175" s="583"/>
      <c r="AK175" s="583"/>
      <c r="AL175" s="583"/>
      <c r="AM175" s="583"/>
      <c r="AN175" s="583"/>
      <c r="AO175" s="583"/>
      <c r="AP175" s="583"/>
      <c r="AQ175" s="583"/>
      <c r="AR175" s="583"/>
      <c r="AS175" s="583"/>
      <c r="AT175" s="583"/>
      <c r="AU175" s="583"/>
      <c r="AV175" s="583"/>
      <c r="AW175" s="583"/>
      <c r="AX175" s="583"/>
      <c r="AY175" s="583"/>
      <c r="AZ175" s="208"/>
      <c r="BA175" s="371"/>
      <c r="BB175" s="159"/>
      <c r="BC175" s="325"/>
      <c r="BD175" s="295"/>
      <c r="BE175" s="295"/>
      <c r="BF175" s="295"/>
      <c r="BG175" s="326"/>
      <c r="BH175" s="336"/>
      <c r="BI175" s="295"/>
      <c r="BJ175" s="295"/>
      <c r="BK175" s="295"/>
      <c r="BL175" s="326"/>
      <c r="BM175" s="336"/>
      <c r="BN175" s="295"/>
      <c r="BO175" s="295"/>
      <c r="BP175" s="295"/>
      <c r="BQ175" s="326"/>
      <c r="BR175" s="1753"/>
      <c r="BS175" s="1817"/>
      <c r="BT175" s="1817"/>
      <c r="BU175" s="1817"/>
      <c r="BV175" s="1817"/>
      <c r="BW175" s="1817"/>
      <c r="BX175" s="1817"/>
      <c r="BY175" s="1818"/>
      <c r="BZ175" s="1818"/>
      <c r="CA175" s="1818"/>
      <c r="CB175" s="1818"/>
      <c r="CC175" s="1818"/>
      <c r="CD175" s="1818"/>
      <c r="CE175" s="1818"/>
      <c r="CF175" s="1818"/>
      <c r="CG175" s="1818"/>
      <c r="CH175" s="1818"/>
      <c r="CI175" s="1818"/>
      <c r="CJ175" s="1818"/>
      <c r="CK175" s="1818"/>
      <c r="CL175" s="1818"/>
      <c r="CM175" s="1818"/>
      <c r="CN175" s="1818"/>
      <c r="CO175" s="1818"/>
      <c r="CP175" s="1818"/>
      <c r="CQ175" s="1818"/>
      <c r="CR175" s="1818"/>
      <c r="CS175" s="1818"/>
      <c r="CT175" s="1818"/>
      <c r="CU175" s="1818"/>
      <c r="CV175" s="1818"/>
      <c r="CW175" s="1818"/>
      <c r="CX175" s="1818"/>
      <c r="CY175" s="1818"/>
      <c r="CZ175" s="1818"/>
    </row>
    <row r="176" s="378" customFormat="true" ht="15" customHeight="true" x14ac:dyDescent="0.2">
      <c r="A176" s="772"/>
      <c r="B176" s="792"/>
      <c r="C176" s="925"/>
      <c r="D176" s="926"/>
      <c r="E176" s="926"/>
      <c r="F176" s="926"/>
      <c r="G176" s="927"/>
      <c r="H176" s="928"/>
      <c r="I176" s="926"/>
      <c r="J176" s="926"/>
      <c r="K176" s="926"/>
      <c r="L176" s="929"/>
      <c r="M176" s="930"/>
      <c r="N176" s="926"/>
      <c r="O176" s="926"/>
      <c r="P176" s="926"/>
      <c r="Q176" s="927"/>
      <c r="R176" s="1709"/>
      <c r="S176" s="583"/>
      <c r="T176" s="583"/>
      <c r="U176" s="583"/>
      <c r="V176" s="583"/>
      <c r="W176" s="583"/>
      <c r="X176" s="583"/>
      <c r="Y176" s="583"/>
      <c r="Z176" s="583"/>
      <c r="AA176" s="583"/>
      <c r="AB176" s="583"/>
      <c r="AC176" s="583"/>
      <c r="AD176" s="583"/>
      <c r="AE176" s="583"/>
      <c r="AF176" s="583"/>
      <c r="AG176" s="583"/>
      <c r="AH176" s="583"/>
      <c r="AI176" s="583"/>
      <c r="AJ176" s="583"/>
      <c r="AK176" s="583"/>
      <c r="AL176" s="583"/>
      <c r="AM176" s="583"/>
      <c r="AN176" s="583"/>
      <c r="AO176" s="583"/>
      <c r="AP176" s="583"/>
      <c r="AQ176" s="583"/>
      <c r="AR176" s="583"/>
      <c r="AS176" s="583"/>
      <c r="AT176" s="583"/>
      <c r="AU176" s="583"/>
      <c r="AV176" s="583"/>
      <c r="AW176" s="583"/>
      <c r="AX176" s="583"/>
      <c r="AY176" s="583"/>
      <c r="AZ176" s="208"/>
      <c r="BA176" s="371"/>
      <c r="BB176" s="159"/>
      <c r="BC176" s="325"/>
      <c r="BD176" s="295"/>
      <c r="BE176" s="295"/>
      <c r="BF176" s="295"/>
      <c r="BG176" s="326"/>
      <c r="BH176" s="336"/>
      <c r="BI176" s="295"/>
      <c r="BJ176" s="295"/>
      <c r="BK176" s="295"/>
      <c r="BL176" s="326"/>
      <c r="BM176" s="336"/>
      <c r="BN176" s="295"/>
      <c r="BO176" s="295"/>
      <c r="BP176" s="295"/>
      <c r="BQ176" s="326"/>
      <c r="BR176" s="1753"/>
      <c r="BS176" s="1817"/>
      <c r="BT176" s="1817"/>
      <c r="BU176" s="1817"/>
      <c r="BV176" s="1817"/>
      <c r="BW176" s="1817"/>
      <c r="BX176" s="1817"/>
      <c r="BY176" s="1818"/>
      <c r="BZ176" s="1818"/>
      <c r="CA176" s="1818"/>
      <c r="CB176" s="1818"/>
      <c r="CC176" s="1818"/>
      <c r="CD176" s="1818"/>
      <c r="CE176" s="1818"/>
      <c r="CF176" s="1818"/>
      <c r="CG176" s="1818"/>
      <c r="CH176" s="1818"/>
      <c r="CI176" s="1818"/>
      <c r="CJ176" s="1818"/>
      <c r="CK176" s="1818"/>
      <c r="CL176" s="1818"/>
      <c r="CM176" s="1818"/>
      <c r="CN176" s="1818"/>
      <c r="CO176" s="1818"/>
      <c r="CP176" s="1818"/>
      <c r="CQ176" s="1818"/>
      <c r="CR176" s="1818"/>
      <c r="CS176" s="1818"/>
      <c r="CT176" s="1818"/>
      <c r="CU176" s="1818"/>
      <c r="CV176" s="1818"/>
      <c r="CW176" s="1818"/>
      <c r="CX176" s="1818"/>
      <c r="CY176" s="1818"/>
      <c r="CZ176" s="1818"/>
    </row>
    <row r="177" s="378" customFormat="true" ht="15" customHeight="true" x14ac:dyDescent="0.2">
      <c r="A177" s="772"/>
      <c r="B177" s="792"/>
      <c r="C177" s="925"/>
      <c r="D177" s="926"/>
      <c r="E177" s="926"/>
      <c r="F177" s="926"/>
      <c r="G177" s="927"/>
      <c r="H177" s="928"/>
      <c r="I177" s="926"/>
      <c r="J177" s="926"/>
      <c r="K177" s="926"/>
      <c r="L177" s="929"/>
      <c r="M177" s="930"/>
      <c r="N177" s="926"/>
      <c r="O177" s="926"/>
      <c r="P177" s="926"/>
      <c r="Q177" s="927"/>
      <c r="R177" s="1709"/>
      <c r="S177" s="583"/>
      <c r="T177" s="583"/>
      <c r="U177" s="583"/>
      <c r="V177" s="583"/>
      <c r="W177" s="583"/>
      <c r="X177" s="583"/>
      <c r="Y177" s="583"/>
      <c r="Z177" s="583"/>
      <c r="AA177" s="583"/>
      <c r="AB177" s="583"/>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208"/>
      <c r="BA177" s="371"/>
      <c r="BB177" s="159"/>
      <c r="BC177" s="325"/>
      <c r="BD177" s="295"/>
      <c r="BE177" s="295"/>
      <c r="BF177" s="295"/>
      <c r="BG177" s="326"/>
      <c r="BH177" s="336"/>
      <c r="BI177" s="295"/>
      <c r="BJ177" s="295"/>
      <c r="BK177" s="295"/>
      <c r="BL177" s="326"/>
      <c r="BM177" s="336"/>
      <c r="BN177" s="295"/>
      <c r="BO177" s="295"/>
      <c r="BP177" s="295"/>
      <c r="BQ177" s="326"/>
      <c r="BR177" s="1753"/>
      <c r="BS177" s="1817"/>
      <c r="BT177" s="1817"/>
      <c r="BU177" s="1817"/>
      <c r="BV177" s="1817"/>
      <c r="BW177" s="1817"/>
      <c r="BX177" s="1817"/>
      <c r="BY177" s="1818"/>
      <c r="BZ177" s="1818"/>
      <c r="CA177" s="1818"/>
      <c r="CB177" s="1818"/>
      <c r="CC177" s="1818"/>
      <c r="CD177" s="1818"/>
      <c r="CE177" s="1818"/>
      <c r="CF177" s="1818"/>
      <c r="CG177" s="1818"/>
      <c r="CH177" s="1818"/>
      <c r="CI177" s="1818"/>
      <c r="CJ177" s="1818"/>
      <c r="CK177" s="1818"/>
      <c r="CL177" s="1818"/>
      <c r="CM177" s="1818"/>
      <c r="CN177" s="1818"/>
      <c r="CO177" s="1818"/>
      <c r="CP177" s="1818"/>
      <c r="CQ177" s="1818"/>
      <c r="CR177" s="1818"/>
      <c r="CS177" s="1818"/>
      <c r="CT177" s="1818"/>
      <c r="CU177" s="1818"/>
      <c r="CV177" s="1818"/>
      <c r="CW177" s="1818"/>
      <c r="CX177" s="1818"/>
      <c r="CY177" s="1818"/>
      <c r="CZ177" s="1818"/>
    </row>
    <row r="178" s="378" customFormat="true" ht="15" customHeight="true" x14ac:dyDescent="0.2">
      <c r="A178" s="772"/>
      <c r="B178" s="792"/>
      <c r="C178" s="925"/>
      <c r="D178" s="926"/>
      <c r="E178" s="926"/>
      <c r="F178" s="926"/>
      <c r="G178" s="927"/>
      <c r="H178" s="928"/>
      <c r="I178" s="926"/>
      <c r="J178" s="926"/>
      <c r="K178" s="926"/>
      <c r="L178" s="929"/>
      <c r="M178" s="930"/>
      <c r="N178" s="926"/>
      <c r="O178" s="926"/>
      <c r="P178" s="926"/>
      <c r="Q178" s="927"/>
      <c r="R178" s="1709"/>
      <c r="S178" s="583"/>
      <c r="T178" s="583"/>
      <c r="U178" s="583"/>
      <c r="V178" s="583"/>
      <c r="W178" s="583"/>
      <c r="X178" s="583"/>
      <c r="Y178" s="583"/>
      <c r="Z178" s="583"/>
      <c r="AA178" s="583"/>
      <c r="AB178" s="583"/>
      <c r="AC178" s="583"/>
      <c r="AD178" s="583"/>
      <c r="AE178" s="583"/>
      <c r="AF178" s="583"/>
      <c r="AG178" s="583"/>
      <c r="AH178" s="583"/>
      <c r="AI178" s="583"/>
      <c r="AJ178" s="583"/>
      <c r="AK178" s="583"/>
      <c r="AL178" s="583"/>
      <c r="AM178" s="583"/>
      <c r="AN178" s="583"/>
      <c r="AO178" s="583"/>
      <c r="AP178" s="583"/>
      <c r="AQ178" s="583"/>
      <c r="AR178" s="583"/>
      <c r="AS178" s="583"/>
      <c r="AT178" s="583"/>
      <c r="AU178" s="583"/>
      <c r="AV178" s="583"/>
      <c r="AW178" s="583"/>
      <c r="AX178" s="583"/>
      <c r="AY178" s="583"/>
      <c r="AZ178" s="208"/>
      <c r="BA178" s="371"/>
      <c r="BB178" s="159"/>
      <c r="BC178" s="325"/>
      <c r="BD178" s="295"/>
      <c r="BE178" s="295"/>
      <c r="BF178" s="295"/>
      <c r="BG178" s="326"/>
      <c r="BH178" s="336"/>
      <c r="BI178" s="295"/>
      <c r="BJ178" s="295"/>
      <c r="BK178" s="295"/>
      <c r="BL178" s="326"/>
      <c r="BM178" s="336"/>
      <c r="BN178" s="295"/>
      <c r="BO178" s="295"/>
      <c r="BP178" s="295"/>
      <c r="BQ178" s="326"/>
      <c r="BR178" s="1753"/>
      <c r="BS178" s="1817"/>
      <c r="BT178" s="1817"/>
      <c r="BU178" s="1817"/>
      <c r="BV178" s="1817"/>
      <c r="BW178" s="1817"/>
      <c r="BX178" s="1817"/>
      <c r="BY178" s="1818"/>
      <c r="BZ178" s="1818"/>
      <c r="CA178" s="1818"/>
      <c r="CB178" s="1818"/>
      <c r="CC178" s="1818"/>
      <c r="CD178" s="1818"/>
      <c r="CE178" s="1818"/>
      <c r="CF178" s="1818"/>
      <c r="CG178" s="1818"/>
      <c r="CH178" s="1818"/>
      <c r="CI178" s="1818"/>
      <c r="CJ178" s="1818"/>
      <c r="CK178" s="1818"/>
      <c r="CL178" s="1818"/>
      <c r="CM178" s="1818"/>
      <c r="CN178" s="1818"/>
      <c r="CO178" s="1818"/>
      <c r="CP178" s="1818"/>
      <c r="CQ178" s="1818"/>
      <c r="CR178" s="1818"/>
      <c r="CS178" s="1818"/>
      <c r="CT178" s="1818"/>
      <c r="CU178" s="1818"/>
      <c r="CV178" s="1818"/>
      <c r="CW178" s="1818"/>
      <c r="CX178" s="1818"/>
      <c r="CY178" s="1818"/>
      <c r="CZ178" s="1818"/>
    </row>
    <row r="179" s="378" customFormat="true" ht="15" customHeight="true" x14ac:dyDescent="0.2">
      <c r="A179" s="772"/>
      <c r="B179" s="792"/>
      <c r="C179" s="925"/>
      <c r="D179" s="926"/>
      <c r="E179" s="926"/>
      <c r="F179" s="926"/>
      <c r="G179" s="927"/>
      <c r="H179" s="928"/>
      <c r="I179" s="926"/>
      <c r="J179" s="926"/>
      <c r="K179" s="926"/>
      <c r="L179" s="929"/>
      <c r="M179" s="930"/>
      <c r="N179" s="926"/>
      <c r="O179" s="926"/>
      <c r="P179" s="926"/>
      <c r="Q179" s="927"/>
      <c r="R179" s="1709"/>
      <c r="S179" s="583"/>
      <c r="T179" s="583"/>
      <c r="U179" s="583"/>
      <c r="V179" s="583"/>
      <c r="W179" s="583"/>
      <c r="X179" s="583"/>
      <c r="Y179" s="583"/>
      <c r="Z179" s="583"/>
      <c r="AA179" s="583"/>
      <c r="AB179" s="583"/>
      <c r="AC179" s="583"/>
      <c r="AD179" s="583"/>
      <c r="AE179" s="583"/>
      <c r="AF179" s="583"/>
      <c r="AG179" s="583"/>
      <c r="AH179" s="583"/>
      <c r="AI179" s="583"/>
      <c r="AJ179" s="583"/>
      <c r="AK179" s="583"/>
      <c r="AL179" s="583"/>
      <c r="AM179" s="583"/>
      <c r="AN179" s="583"/>
      <c r="AO179" s="583"/>
      <c r="AP179" s="583"/>
      <c r="AQ179" s="583"/>
      <c r="AR179" s="583"/>
      <c r="AS179" s="583"/>
      <c r="AT179" s="583"/>
      <c r="AU179" s="583"/>
      <c r="AV179" s="583"/>
      <c r="AW179" s="583"/>
      <c r="AX179" s="583"/>
      <c r="AY179" s="583"/>
      <c r="AZ179" s="208"/>
      <c r="BA179" s="371"/>
      <c r="BB179" s="159"/>
      <c r="BC179" s="325"/>
      <c r="BD179" s="295"/>
      <c r="BE179" s="295"/>
      <c r="BF179" s="295"/>
      <c r="BG179" s="326"/>
      <c r="BH179" s="336"/>
      <c r="BI179" s="295"/>
      <c r="BJ179" s="295"/>
      <c r="BK179" s="295"/>
      <c r="BL179" s="326"/>
      <c r="BM179" s="336"/>
      <c r="BN179" s="295"/>
      <c r="BO179" s="295"/>
      <c r="BP179" s="295"/>
      <c r="BQ179" s="326"/>
      <c r="BR179" s="1753"/>
      <c r="BS179" s="1817"/>
      <c r="BT179" s="1817"/>
      <c r="BU179" s="1817"/>
      <c r="BV179" s="1817"/>
      <c r="BW179" s="1817"/>
      <c r="BX179" s="1817"/>
      <c r="BY179" s="1818"/>
      <c r="BZ179" s="1818"/>
      <c r="CA179" s="1818"/>
      <c r="CB179" s="1818"/>
      <c r="CC179" s="1818"/>
      <c r="CD179" s="1818"/>
      <c r="CE179" s="1818"/>
      <c r="CF179" s="1818"/>
      <c r="CG179" s="1818"/>
      <c r="CH179" s="1818"/>
      <c r="CI179" s="1818"/>
      <c r="CJ179" s="1818"/>
      <c r="CK179" s="1818"/>
      <c r="CL179" s="1818"/>
      <c r="CM179" s="1818"/>
      <c r="CN179" s="1818"/>
      <c r="CO179" s="1818"/>
      <c r="CP179" s="1818"/>
      <c r="CQ179" s="1818"/>
      <c r="CR179" s="1818"/>
      <c r="CS179" s="1818"/>
      <c r="CT179" s="1818"/>
      <c r="CU179" s="1818"/>
      <c r="CV179" s="1818"/>
      <c r="CW179" s="1818"/>
      <c r="CX179" s="1818"/>
      <c r="CY179" s="1818"/>
      <c r="CZ179" s="1818"/>
    </row>
    <row r="180" s="378" customFormat="true" ht="15" customHeight="true" x14ac:dyDescent="0.2">
      <c r="A180" s="772"/>
      <c r="B180" s="792"/>
      <c r="C180" s="925"/>
      <c r="D180" s="926"/>
      <c r="E180" s="926"/>
      <c r="F180" s="926"/>
      <c r="G180" s="927"/>
      <c r="H180" s="928"/>
      <c r="I180" s="926"/>
      <c r="J180" s="926"/>
      <c r="K180" s="926"/>
      <c r="L180" s="929"/>
      <c r="M180" s="930"/>
      <c r="N180" s="926"/>
      <c r="O180" s="926"/>
      <c r="P180" s="926"/>
      <c r="Q180" s="927"/>
      <c r="R180" s="1709"/>
      <c r="S180" s="583"/>
      <c r="T180" s="583"/>
      <c r="U180" s="583"/>
      <c r="V180" s="583"/>
      <c r="W180" s="583"/>
      <c r="X180" s="583"/>
      <c r="Y180" s="583"/>
      <c r="Z180" s="583"/>
      <c r="AA180" s="583"/>
      <c r="AB180" s="583"/>
      <c r="AC180" s="583"/>
      <c r="AD180" s="583"/>
      <c r="AE180" s="583"/>
      <c r="AF180" s="583"/>
      <c r="AG180" s="583"/>
      <c r="AH180" s="583"/>
      <c r="AI180" s="583"/>
      <c r="AJ180" s="583"/>
      <c r="AK180" s="583"/>
      <c r="AL180" s="583"/>
      <c r="AM180" s="583"/>
      <c r="AN180" s="583"/>
      <c r="AO180" s="583"/>
      <c r="AP180" s="583"/>
      <c r="AQ180" s="583"/>
      <c r="AR180" s="583"/>
      <c r="AS180" s="583"/>
      <c r="AT180" s="583"/>
      <c r="AU180" s="583"/>
      <c r="AV180" s="583"/>
      <c r="AW180" s="583"/>
      <c r="AX180" s="583"/>
      <c r="AY180" s="583"/>
      <c r="AZ180" s="208"/>
      <c r="BA180" s="371"/>
      <c r="BB180" s="159"/>
      <c r="BC180" s="325"/>
      <c r="BD180" s="295"/>
      <c r="BE180" s="295"/>
      <c r="BF180" s="295"/>
      <c r="BG180" s="326"/>
      <c r="BH180" s="336"/>
      <c r="BI180" s="295"/>
      <c r="BJ180" s="295"/>
      <c r="BK180" s="295"/>
      <c r="BL180" s="326"/>
      <c r="BM180" s="336"/>
      <c r="BN180" s="295"/>
      <c r="BO180" s="295"/>
      <c r="BP180" s="295"/>
      <c r="BQ180" s="326"/>
      <c r="BR180" s="1753"/>
      <c r="BS180" s="1817"/>
      <c r="BT180" s="1817"/>
      <c r="BU180" s="1817"/>
      <c r="BV180" s="1817"/>
      <c r="BW180" s="1817"/>
      <c r="BX180" s="1817"/>
      <c r="BY180" s="1818"/>
      <c r="BZ180" s="1818"/>
      <c r="CA180" s="1818"/>
      <c r="CB180" s="1818"/>
      <c r="CC180" s="1818"/>
      <c r="CD180" s="1818"/>
      <c r="CE180" s="1818"/>
      <c r="CF180" s="1818"/>
      <c r="CG180" s="1818"/>
      <c r="CH180" s="1818"/>
      <c r="CI180" s="1818"/>
      <c r="CJ180" s="1818"/>
      <c r="CK180" s="1818"/>
      <c r="CL180" s="1818"/>
      <c r="CM180" s="1818"/>
      <c r="CN180" s="1818"/>
      <c r="CO180" s="1818"/>
      <c r="CP180" s="1818"/>
      <c r="CQ180" s="1818"/>
      <c r="CR180" s="1818"/>
      <c r="CS180" s="1818"/>
      <c r="CT180" s="1818"/>
      <c r="CU180" s="1818"/>
      <c r="CV180" s="1818"/>
      <c r="CW180" s="1818"/>
      <c r="CX180" s="1818"/>
      <c r="CY180" s="1818"/>
      <c r="CZ180" s="1818"/>
    </row>
    <row r="181" s="378" customFormat="true" ht="15" customHeight="true" x14ac:dyDescent="0.2">
      <c r="A181" s="772"/>
      <c r="B181" s="792"/>
      <c r="C181" s="925"/>
      <c r="D181" s="926"/>
      <c r="E181" s="926"/>
      <c r="F181" s="926"/>
      <c r="G181" s="927"/>
      <c r="H181" s="928"/>
      <c r="I181" s="926"/>
      <c r="J181" s="926"/>
      <c r="K181" s="926"/>
      <c r="L181" s="929"/>
      <c r="M181" s="930"/>
      <c r="N181" s="926"/>
      <c r="O181" s="926"/>
      <c r="P181" s="926"/>
      <c r="Q181" s="927"/>
      <c r="R181" s="1709"/>
      <c r="S181" s="583"/>
      <c r="T181" s="583"/>
      <c r="U181" s="583"/>
      <c r="V181" s="583"/>
      <c r="W181" s="583"/>
      <c r="X181" s="583"/>
      <c r="Y181" s="583"/>
      <c r="Z181" s="583"/>
      <c r="AA181" s="583"/>
      <c r="AB181" s="583"/>
      <c r="AC181" s="583"/>
      <c r="AD181" s="583"/>
      <c r="AE181" s="583"/>
      <c r="AF181" s="583"/>
      <c r="AG181" s="583"/>
      <c r="AH181" s="583"/>
      <c r="AI181" s="583"/>
      <c r="AJ181" s="583"/>
      <c r="AK181" s="583"/>
      <c r="AL181" s="583"/>
      <c r="AM181" s="583"/>
      <c r="AN181" s="583"/>
      <c r="AO181" s="583"/>
      <c r="AP181" s="583"/>
      <c r="AQ181" s="583"/>
      <c r="AR181" s="583"/>
      <c r="AS181" s="583"/>
      <c r="AT181" s="583"/>
      <c r="AU181" s="583"/>
      <c r="AV181" s="583"/>
      <c r="AW181" s="583"/>
      <c r="AX181" s="583"/>
      <c r="AY181" s="583"/>
      <c r="AZ181" s="208"/>
      <c r="BA181" s="371"/>
      <c r="BB181" s="159"/>
      <c r="BC181" s="325"/>
      <c r="BD181" s="295"/>
      <c r="BE181" s="295"/>
      <c r="BF181" s="295"/>
      <c r="BG181" s="326"/>
      <c r="BH181" s="336"/>
      <c r="BI181" s="295"/>
      <c r="BJ181" s="295"/>
      <c r="BK181" s="295"/>
      <c r="BL181" s="326"/>
      <c r="BM181" s="336"/>
      <c r="BN181" s="295"/>
      <c r="BO181" s="295"/>
      <c r="BP181" s="295"/>
      <c r="BQ181" s="326"/>
      <c r="BR181" s="1753"/>
      <c r="BS181" s="1817"/>
      <c r="BT181" s="1817"/>
      <c r="BU181" s="1817"/>
      <c r="BV181" s="1817"/>
      <c r="BW181" s="1817"/>
      <c r="BX181" s="1817"/>
      <c r="BY181" s="1818"/>
      <c r="BZ181" s="1818"/>
      <c r="CA181" s="1818"/>
      <c r="CB181" s="1818"/>
      <c r="CC181" s="1818"/>
      <c r="CD181" s="1818"/>
      <c r="CE181" s="1818"/>
      <c r="CF181" s="1818"/>
      <c r="CG181" s="1818"/>
      <c r="CH181" s="1818"/>
      <c r="CI181" s="1818"/>
      <c r="CJ181" s="1818"/>
      <c r="CK181" s="1818"/>
      <c r="CL181" s="1818"/>
      <c r="CM181" s="1818"/>
      <c r="CN181" s="1818"/>
      <c r="CO181" s="1818"/>
      <c r="CP181" s="1818"/>
      <c r="CQ181" s="1818"/>
      <c r="CR181" s="1818"/>
      <c r="CS181" s="1818"/>
      <c r="CT181" s="1818"/>
      <c r="CU181" s="1818"/>
      <c r="CV181" s="1818"/>
      <c r="CW181" s="1818"/>
      <c r="CX181" s="1818"/>
      <c r="CY181" s="1818"/>
      <c r="CZ181" s="1818"/>
    </row>
    <row r="182" s="378" customFormat="true" ht="15" customHeight="true" x14ac:dyDescent="0.2">
      <c r="A182" s="772"/>
      <c r="B182" s="792"/>
      <c r="C182" s="925"/>
      <c r="D182" s="926"/>
      <c r="E182" s="926"/>
      <c r="F182" s="926"/>
      <c r="G182" s="927"/>
      <c r="H182" s="928"/>
      <c r="I182" s="926"/>
      <c r="J182" s="926"/>
      <c r="K182" s="926"/>
      <c r="L182" s="929"/>
      <c r="M182" s="930"/>
      <c r="N182" s="926"/>
      <c r="O182" s="926"/>
      <c r="P182" s="926"/>
      <c r="Q182" s="927"/>
      <c r="R182" s="1709"/>
      <c r="S182" s="583"/>
      <c r="T182" s="583"/>
      <c r="U182" s="583"/>
      <c r="V182" s="583"/>
      <c r="W182" s="583"/>
      <c r="X182" s="583"/>
      <c r="Y182" s="583"/>
      <c r="Z182" s="583"/>
      <c r="AA182" s="583"/>
      <c r="AB182" s="583"/>
      <c r="AC182" s="583"/>
      <c r="AD182" s="583"/>
      <c r="AE182" s="583"/>
      <c r="AF182" s="583"/>
      <c r="AG182" s="583"/>
      <c r="AH182" s="583"/>
      <c r="AI182" s="583"/>
      <c r="AJ182" s="583"/>
      <c r="AK182" s="583"/>
      <c r="AL182" s="583"/>
      <c r="AM182" s="583"/>
      <c r="AN182" s="583"/>
      <c r="AO182" s="583"/>
      <c r="AP182" s="583"/>
      <c r="AQ182" s="583"/>
      <c r="AR182" s="583"/>
      <c r="AS182" s="583"/>
      <c r="AT182" s="583"/>
      <c r="AU182" s="583"/>
      <c r="AV182" s="583"/>
      <c r="AW182" s="583"/>
      <c r="AX182" s="583"/>
      <c r="AY182" s="583"/>
      <c r="AZ182" s="208"/>
      <c r="BA182" s="371"/>
      <c r="BB182" s="159"/>
      <c r="BC182" s="325"/>
      <c r="BD182" s="295"/>
      <c r="BE182" s="295"/>
      <c r="BF182" s="295"/>
      <c r="BG182" s="326"/>
      <c r="BH182" s="336"/>
      <c r="BI182" s="295"/>
      <c r="BJ182" s="295"/>
      <c r="BK182" s="295"/>
      <c r="BL182" s="326"/>
      <c r="BM182" s="336"/>
      <c r="BN182" s="295"/>
      <c r="BO182" s="295"/>
      <c r="BP182" s="295"/>
      <c r="BQ182" s="326"/>
      <c r="BR182" s="1753"/>
      <c r="BS182" s="1817"/>
      <c r="BT182" s="1817"/>
      <c r="BU182" s="1817"/>
      <c r="BV182" s="1817"/>
      <c r="BW182" s="1817"/>
      <c r="BX182" s="1817"/>
      <c r="BY182" s="1818"/>
      <c r="BZ182" s="1818"/>
      <c r="CA182" s="1818"/>
      <c r="CB182" s="1818"/>
      <c r="CC182" s="1818"/>
      <c r="CD182" s="1818"/>
      <c r="CE182" s="1818"/>
      <c r="CF182" s="1818"/>
      <c r="CG182" s="1818"/>
      <c r="CH182" s="1818"/>
      <c r="CI182" s="1818"/>
      <c r="CJ182" s="1818"/>
      <c r="CK182" s="1818"/>
      <c r="CL182" s="1818"/>
      <c r="CM182" s="1818"/>
      <c r="CN182" s="1818"/>
      <c r="CO182" s="1818"/>
      <c r="CP182" s="1818"/>
      <c r="CQ182" s="1818"/>
      <c r="CR182" s="1818"/>
      <c r="CS182" s="1818"/>
      <c r="CT182" s="1818"/>
      <c r="CU182" s="1818"/>
      <c r="CV182" s="1818"/>
      <c r="CW182" s="1818"/>
      <c r="CX182" s="1818"/>
      <c r="CY182" s="1818"/>
      <c r="CZ182" s="1818"/>
    </row>
    <row r="183" s="378" customFormat="true" ht="15" customHeight="true" x14ac:dyDescent="0.2">
      <c r="A183" s="772"/>
      <c r="B183" s="792"/>
      <c r="C183" s="925"/>
      <c r="D183" s="926"/>
      <c r="E183" s="926"/>
      <c r="F183" s="926"/>
      <c r="G183" s="927"/>
      <c r="H183" s="928"/>
      <c r="I183" s="926"/>
      <c r="J183" s="926"/>
      <c r="K183" s="926"/>
      <c r="L183" s="929"/>
      <c r="M183" s="930"/>
      <c r="N183" s="926"/>
      <c r="O183" s="926"/>
      <c r="P183" s="926"/>
      <c r="Q183" s="927"/>
      <c r="R183" s="1709"/>
      <c r="S183" s="583"/>
      <c r="T183" s="583"/>
      <c r="U183" s="583"/>
      <c r="V183" s="583"/>
      <c r="W183" s="583"/>
      <c r="X183" s="583"/>
      <c r="Y183" s="583"/>
      <c r="Z183" s="583"/>
      <c r="AA183" s="583"/>
      <c r="AB183" s="583"/>
      <c r="AC183" s="583"/>
      <c r="AD183" s="583"/>
      <c r="AE183" s="583"/>
      <c r="AF183" s="583"/>
      <c r="AG183" s="583"/>
      <c r="AH183" s="583"/>
      <c r="AI183" s="583"/>
      <c r="AJ183" s="583"/>
      <c r="AK183" s="583"/>
      <c r="AL183" s="583"/>
      <c r="AM183" s="583"/>
      <c r="AN183" s="583"/>
      <c r="AO183" s="583"/>
      <c r="AP183" s="583"/>
      <c r="AQ183" s="583"/>
      <c r="AR183" s="583"/>
      <c r="AS183" s="583"/>
      <c r="AT183" s="583"/>
      <c r="AU183" s="583"/>
      <c r="AV183" s="583"/>
      <c r="AW183" s="583"/>
      <c r="AX183" s="583"/>
      <c r="AY183" s="583"/>
      <c r="AZ183" s="208"/>
      <c r="BA183" s="371"/>
      <c r="BB183" s="159"/>
      <c r="BC183" s="325"/>
      <c r="BD183" s="295"/>
      <c r="BE183" s="295"/>
      <c r="BF183" s="295"/>
      <c r="BG183" s="326"/>
      <c r="BH183" s="336"/>
      <c r="BI183" s="295"/>
      <c r="BJ183" s="295"/>
      <c r="BK183" s="295"/>
      <c r="BL183" s="326"/>
      <c r="BM183" s="336"/>
      <c r="BN183" s="295"/>
      <c r="BO183" s="295"/>
      <c r="BP183" s="295"/>
      <c r="BQ183" s="326"/>
      <c r="BR183" s="1753"/>
      <c r="BS183" s="1817"/>
      <c r="BT183" s="1817"/>
      <c r="BU183" s="1817"/>
      <c r="BV183" s="1817"/>
      <c r="BW183" s="1817"/>
      <c r="BX183" s="1817"/>
      <c r="BY183" s="1818"/>
      <c r="BZ183" s="1818"/>
      <c r="CA183" s="1818"/>
      <c r="CB183" s="1818"/>
      <c r="CC183" s="1818"/>
      <c r="CD183" s="1818"/>
      <c r="CE183" s="1818"/>
      <c r="CF183" s="1818"/>
      <c r="CG183" s="1818"/>
      <c r="CH183" s="1818"/>
      <c r="CI183" s="1818"/>
      <c r="CJ183" s="1818"/>
      <c r="CK183" s="1818"/>
      <c r="CL183" s="1818"/>
      <c r="CM183" s="1818"/>
      <c r="CN183" s="1818"/>
      <c r="CO183" s="1818"/>
      <c r="CP183" s="1818"/>
      <c r="CQ183" s="1818"/>
      <c r="CR183" s="1818"/>
      <c r="CS183" s="1818"/>
      <c r="CT183" s="1818"/>
      <c r="CU183" s="1818"/>
      <c r="CV183" s="1818"/>
      <c r="CW183" s="1818"/>
      <c r="CX183" s="1818"/>
      <c r="CY183" s="1818"/>
      <c r="CZ183" s="1818"/>
    </row>
    <row r="184" s="378" customFormat="true" ht="15" customHeight="true" x14ac:dyDescent="0.2">
      <c r="A184" s="772"/>
      <c r="B184" s="792"/>
      <c r="C184" s="925"/>
      <c r="D184" s="926"/>
      <c r="E184" s="926"/>
      <c r="F184" s="926"/>
      <c r="G184" s="927"/>
      <c r="H184" s="928"/>
      <c r="I184" s="926"/>
      <c r="J184" s="926"/>
      <c r="K184" s="926"/>
      <c r="L184" s="929"/>
      <c r="M184" s="930"/>
      <c r="N184" s="926"/>
      <c r="O184" s="926"/>
      <c r="P184" s="926"/>
      <c r="Q184" s="927"/>
      <c r="R184" s="1709"/>
      <c r="S184" s="583"/>
      <c r="T184" s="583"/>
      <c r="U184" s="583"/>
      <c r="V184" s="583"/>
      <c r="W184" s="583"/>
      <c r="X184" s="583"/>
      <c r="Y184" s="583"/>
      <c r="Z184" s="583"/>
      <c r="AA184" s="583"/>
      <c r="AB184" s="583"/>
      <c r="AC184" s="583"/>
      <c r="AD184" s="583"/>
      <c r="AE184" s="583"/>
      <c r="AF184" s="583"/>
      <c r="AG184" s="583"/>
      <c r="AH184" s="583"/>
      <c r="AI184" s="583"/>
      <c r="AJ184" s="583"/>
      <c r="AK184" s="583"/>
      <c r="AL184" s="583"/>
      <c r="AM184" s="583"/>
      <c r="AN184" s="583"/>
      <c r="AO184" s="583"/>
      <c r="AP184" s="583"/>
      <c r="AQ184" s="583"/>
      <c r="AR184" s="583"/>
      <c r="AS184" s="583"/>
      <c r="AT184" s="583"/>
      <c r="AU184" s="583"/>
      <c r="AV184" s="583"/>
      <c r="AW184" s="583"/>
      <c r="AX184" s="583"/>
      <c r="AY184" s="583"/>
      <c r="AZ184" s="208"/>
      <c r="BA184" s="371"/>
      <c r="BB184" s="159"/>
      <c r="BC184" s="325"/>
      <c r="BD184" s="295"/>
      <c r="BE184" s="295"/>
      <c r="BF184" s="295"/>
      <c r="BG184" s="326"/>
      <c r="BH184" s="336"/>
      <c r="BI184" s="295"/>
      <c r="BJ184" s="295"/>
      <c r="BK184" s="295"/>
      <c r="BL184" s="326"/>
      <c r="BM184" s="336"/>
      <c r="BN184" s="295"/>
      <c r="BO184" s="295"/>
      <c r="BP184" s="295"/>
      <c r="BQ184" s="326"/>
      <c r="BR184" s="1753"/>
      <c r="BS184" s="1817"/>
      <c r="BT184" s="1817"/>
      <c r="BU184" s="1817"/>
      <c r="BV184" s="1817"/>
      <c r="BW184" s="1817"/>
      <c r="BX184" s="1817"/>
      <c r="BY184" s="1818"/>
      <c r="BZ184" s="1818"/>
      <c r="CA184" s="1818"/>
      <c r="CB184" s="1818"/>
      <c r="CC184" s="1818"/>
      <c r="CD184" s="1818"/>
      <c r="CE184" s="1818"/>
      <c r="CF184" s="1818"/>
      <c r="CG184" s="1818"/>
      <c r="CH184" s="1818"/>
      <c r="CI184" s="1818"/>
      <c r="CJ184" s="1818"/>
      <c r="CK184" s="1818"/>
      <c r="CL184" s="1818"/>
      <c r="CM184" s="1818"/>
      <c r="CN184" s="1818"/>
      <c r="CO184" s="1818"/>
      <c r="CP184" s="1818"/>
      <c r="CQ184" s="1818"/>
      <c r="CR184" s="1818"/>
      <c r="CS184" s="1818"/>
      <c r="CT184" s="1818"/>
      <c r="CU184" s="1818"/>
      <c r="CV184" s="1818"/>
      <c r="CW184" s="1818"/>
      <c r="CX184" s="1818"/>
      <c r="CY184" s="1818"/>
      <c r="CZ184" s="1818"/>
    </row>
    <row r="185" s="378" customFormat="true" ht="15" customHeight="true" x14ac:dyDescent="0.2">
      <c r="A185" s="772"/>
      <c r="B185" s="792"/>
      <c r="C185" s="925"/>
      <c r="D185" s="926"/>
      <c r="E185" s="926"/>
      <c r="F185" s="926"/>
      <c r="G185" s="927"/>
      <c r="H185" s="928"/>
      <c r="I185" s="926"/>
      <c r="J185" s="926"/>
      <c r="K185" s="926"/>
      <c r="L185" s="929"/>
      <c r="M185" s="930"/>
      <c r="N185" s="926"/>
      <c r="O185" s="926"/>
      <c r="P185" s="926"/>
      <c r="Q185" s="927"/>
      <c r="R185" s="1709"/>
      <c r="S185" s="583"/>
      <c r="T185" s="583"/>
      <c r="U185" s="583"/>
      <c r="V185" s="583"/>
      <c r="W185" s="583"/>
      <c r="X185" s="583"/>
      <c r="Y185" s="583"/>
      <c r="Z185" s="583"/>
      <c r="AA185" s="583"/>
      <c r="AB185" s="583"/>
      <c r="AC185" s="583"/>
      <c r="AD185" s="583"/>
      <c r="AE185" s="583"/>
      <c r="AF185" s="583"/>
      <c r="AG185" s="583"/>
      <c r="AH185" s="583"/>
      <c r="AI185" s="583"/>
      <c r="AJ185" s="583"/>
      <c r="AK185" s="583"/>
      <c r="AL185" s="583"/>
      <c r="AM185" s="583"/>
      <c r="AN185" s="583"/>
      <c r="AO185" s="583"/>
      <c r="AP185" s="583"/>
      <c r="AQ185" s="583"/>
      <c r="AR185" s="583"/>
      <c r="AS185" s="583"/>
      <c r="AT185" s="583"/>
      <c r="AU185" s="583"/>
      <c r="AV185" s="583"/>
      <c r="AW185" s="583"/>
      <c r="AX185" s="583"/>
      <c r="AY185" s="583"/>
      <c r="AZ185" s="208"/>
      <c r="BA185" s="371"/>
      <c r="BB185" s="159"/>
      <c r="BC185" s="325"/>
      <c r="BD185" s="295"/>
      <c r="BE185" s="295"/>
      <c r="BF185" s="295"/>
      <c r="BG185" s="326"/>
      <c r="BH185" s="336"/>
      <c r="BI185" s="295"/>
      <c r="BJ185" s="295"/>
      <c r="BK185" s="295"/>
      <c r="BL185" s="326"/>
      <c r="BM185" s="336"/>
      <c r="BN185" s="295"/>
      <c r="BO185" s="295"/>
      <c r="BP185" s="295"/>
      <c r="BQ185" s="326"/>
      <c r="BR185" s="1753"/>
      <c r="BS185" s="1817"/>
      <c r="BT185" s="1817"/>
      <c r="BU185" s="1817"/>
      <c r="BV185" s="1817"/>
      <c r="BW185" s="1817"/>
      <c r="BX185" s="1817"/>
      <c r="BY185" s="1818"/>
      <c r="BZ185" s="1818"/>
      <c r="CA185" s="1818"/>
      <c r="CB185" s="1818"/>
      <c r="CC185" s="1818"/>
      <c r="CD185" s="1818"/>
      <c r="CE185" s="1818"/>
      <c r="CF185" s="1818"/>
      <c r="CG185" s="1818"/>
      <c r="CH185" s="1818"/>
      <c r="CI185" s="1818"/>
      <c r="CJ185" s="1818"/>
      <c r="CK185" s="1818"/>
      <c r="CL185" s="1818"/>
      <c r="CM185" s="1818"/>
      <c r="CN185" s="1818"/>
      <c r="CO185" s="1818"/>
      <c r="CP185" s="1818"/>
      <c r="CQ185" s="1818"/>
      <c r="CR185" s="1818"/>
      <c r="CS185" s="1818"/>
      <c r="CT185" s="1818"/>
      <c r="CU185" s="1818"/>
      <c r="CV185" s="1818"/>
      <c r="CW185" s="1818"/>
      <c r="CX185" s="1818"/>
      <c r="CY185" s="1818"/>
      <c r="CZ185" s="1818"/>
    </row>
    <row r="186" s="378" customFormat="true" ht="15" customHeight="true" x14ac:dyDescent="0.2">
      <c r="A186" s="772"/>
      <c r="B186" s="792"/>
      <c r="C186" s="925"/>
      <c r="D186" s="926"/>
      <c r="E186" s="926"/>
      <c r="F186" s="926"/>
      <c r="G186" s="927"/>
      <c r="H186" s="928"/>
      <c r="I186" s="926"/>
      <c r="J186" s="926"/>
      <c r="K186" s="926"/>
      <c r="L186" s="929"/>
      <c r="M186" s="930"/>
      <c r="N186" s="926"/>
      <c r="O186" s="926"/>
      <c r="P186" s="926"/>
      <c r="Q186" s="927"/>
      <c r="R186" s="1709"/>
      <c r="S186" s="583"/>
      <c r="T186" s="583"/>
      <c r="U186" s="583"/>
      <c r="V186" s="583"/>
      <c r="W186" s="583"/>
      <c r="X186" s="583"/>
      <c r="Y186" s="583"/>
      <c r="Z186" s="583"/>
      <c r="AA186" s="583"/>
      <c r="AB186" s="583"/>
      <c r="AC186" s="583"/>
      <c r="AD186" s="583"/>
      <c r="AE186" s="583"/>
      <c r="AF186" s="583"/>
      <c r="AG186" s="583"/>
      <c r="AH186" s="583"/>
      <c r="AI186" s="583"/>
      <c r="AJ186" s="583"/>
      <c r="AK186" s="583"/>
      <c r="AL186" s="583"/>
      <c r="AM186" s="583"/>
      <c r="AN186" s="583"/>
      <c r="AO186" s="583"/>
      <c r="AP186" s="583"/>
      <c r="AQ186" s="583"/>
      <c r="AR186" s="583"/>
      <c r="AS186" s="583"/>
      <c r="AT186" s="583"/>
      <c r="AU186" s="583"/>
      <c r="AV186" s="583"/>
      <c r="AW186" s="583"/>
      <c r="AX186" s="583"/>
      <c r="AY186" s="583"/>
      <c r="AZ186" s="208"/>
      <c r="BA186" s="371"/>
      <c r="BB186" s="159"/>
      <c r="BC186" s="325"/>
      <c r="BD186" s="295"/>
      <c r="BE186" s="295"/>
      <c r="BF186" s="295"/>
      <c r="BG186" s="326"/>
      <c r="BH186" s="336"/>
      <c r="BI186" s="295"/>
      <c r="BJ186" s="295"/>
      <c r="BK186" s="295"/>
      <c r="BL186" s="326"/>
      <c r="BM186" s="336"/>
      <c r="BN186" s="295"/>
      <c r="BO186" s="295"/>
      <c r="BP186" s="295"/>
      <c r="BQ186" s="326"/>
      <c r="BR186" s="1753"/>
      <c r="BS186" s="1817"/>
      <c r="BT186" s="1817"/>
      <c r="BU186" s="1817"/>
      <c r="BV186" s="1817"/>
      <c r="BW186" s="1817"/>
      <c r="BX186" s="1817"/>
      <c r="BY186" s="1818"/>
      <c r="BZ186" s="1818"/>
      <c r="CA186" s="1818"/>
      <c r="CB186" s="1818"/>
      <c r="CC186" s="1818"/>
      <c r="CD186" s="1818"/>
      <c r="CE186" s="1818"/>
      <c r="CF186" s="1818"/>
      <c r="CG186" s="1818"/>
      <c r="CH186" s="1818"/>
      <c r="CI186" s="1818"/>
      <c r="CJ186" s="1818"/>
      <c r="CK186" s="1818"/>
      <c r="CL186" s="1818"/>
      <c r="CM186" s="1818"/>
      <c r="CN186" s="1818"/>
      <c r="CO186" s="1818"/>
      <c r="CP186" s="1818"/>
      <c r="CQ186" s="1818"/>
      <c r="CR186" s="1818"/>
      <c r="CS186" s="1818"/>
      <c r="CT186" s="1818"/>
      <c r="CU186" s="1818"/>
      <c r="CV186" s="1818"/>
      <c r="CW186" s="1818"/>
      <c r="CX186" s="1818"/>
      <c r="CY186" s="1818"/>
      <c r="CZ186" s="1818"/>
    </row>
    <row r="187" s="378" customFormat="true" ht="15" customHeight="true" x14ac:dyDescent="0.2">
      <c r="A187" s="772"/>
      <c r="B187" s="792"/>
      <c r="C187" s="925"/>
      <c r="D187" s="926"/>
      <c r="E187" s="926"/>
      <c r="F187" s="926"/>
      <c r="G187" s="927"/>
      <c r="H187" s="928"/>
      <c r="I187" s="926"/>
      <c r="J187" s="926"/>
      <c r="K187" s="926"/>
      <c r="L187" s="929"/>
      <c r="M187" s="930"/>
      <c r="N187" s="926"/>
      <c r="O187" s="926"/>
      <c r="P187" s="926"/>
      <c r="Q187" s="927"/>
      <c r="R187" s="1709"/>
      <c r="S187" s="583"/>
      <c r="T187" s="583"/>
      <c r="U187" s="583"/>
      <c r="V187" s="583"/>
      <c r="W187" s="583"/>
      <c r="X187" s="583"/>
      <c r="Y187" s="583"/>
      <c r="Z187" s="583"/>
      <c r="AA187" s="583"/>
      <c r="AB187" s="583"/>
      <c r="AC187" s="583"/>
      <c r="AD187" s="583"/>
      <c r="AE187" s="583"/>
      <c r="AF187" s="583"/>
      <c r="AG187" s="583"/>
      <c r="AH187" s="583"/>
      <c r="AI187" s="583"/>
      <c r="AJ187" s="583"/>
      <c r="AK187" s="583"/>
      <c r="AL187" s="583"/>
      <c r="AM187" s="583"/>
      <c r="AN187" s="583"/>
      <c r="AO187" s="583"/>
      <c r="AP187" s="583"/>
      <c r="AQ187" s="583"/>
      <c r="AR187" s="583"/>
      <c r="AS187" s="583"/>
      <c r="AT187" s="583"/>
      <c r="AU187" s="583"/>
      <c r="AV187" s="583"/>
      <c r="AW187" s="583"/>
      <c r="AX187" s="583"/>
      <c r="AY187" s="583"/>
      <c r="AZ187" s="208"/>
      <c r="BA187" s="371"/>
      <c r="BB187" s="159"/>
      <c r="BC187" s="325"/>
      <c r="BD187" s="295"/>
      <c r="BE187" s="295"/>
      <c r="BF187" s="295"/>
      <c r="BG187" s="326"/>
      <c r="BH187" s="336"/>
      <c r="BI187" s="295"/>
      <c r="BJ187" s="295"/>
      <c r="BK187" s="295"/>
      <c r="BL187" s="326"/>
      <c r="BM187" s="336"/>
      <c r="BN187" s="295"/>
      <c r="BO187" s="295"/>
      <c r="BP187" s="295"/>
      <c r="BQ187" s="326"/>
      <c r="BR187" s="1753"/>
      <c r="BS187" s="1817"/>
      <c r="BT187" s="1817"/>
      <c r="BU187" s="1817"/>
      <c r="BV187" s="1817"/>
      <c r="BW187" s="1817"/>
      <c r="BX187" s="1817"/>
      <c r="BY187" s="1818"/>
      <c r="BZ187" s="1818"/>
      <c r="CA187" s="1818"/>
      <c r="CB187" s="1818"/>
      <c r="CC187" s="1818"/>
      <c r="CD187" s="1818"/>
      <c r="CE187" s="1818"/>
      <c r="CF187" s="1818"/>
      <c r="CG187" s="1818"/>
      <c r="CH187" s="1818"/>
      <c r="CI187" s="1818"/>
      <c r="CJ187" s="1818"/>
      <c r="CK187" s="1818"/>
      <c r="CL187" s="1818"/>
      <c r="CM187" s="1818"/>
      <c r="CN187" s="1818"/>
      <c r="CO187" s="1818"/>
      <c r="CP187" s="1818"/>
      <c r="CQ187" s="1818"/>
      <c r="CR187" s="1818"/>
      <c r="CS187" s="1818"/>
      <c r="CT187" s="1818"/>
      <c r="CU187" s="1818"/>
      <c r="CV187" s="1818"/>
      <c r="CW187" s="1818"/>
      <c r="CX187" s="1818"/>
      <c r="CY187" s="1818"/>
      <c r="CZ187" s="1818"/>
    </row>
    <row r="188" s="378" customFormat="true" ht="15" customHeight="true" x14ac:dyDescent="0.2">
      <c r="A188" s="772"/>
      <c r="B188" s="792"/>
      <c r="C188" s="925"/>
      <c r="D188" s="926"/>
      <c r="E188" s="926"/>
      <c r="F188" s="926"/>
      <c r="G188" s="927"/>
      <c r="H188" s="928"/>
      <c r="I188" s="926"/>
      <c r="J188" s="926"/>
      <c r="K188" s="926"/>
      <c r="L188" s="929"/>
      <c r="M188" s="930"/>
      <c r="N188" s="926"/>
      <c r="O188" s="926"/>
      <c r="P188" s="926"/>
      <c r="Q188" s="927"/>
      <c r="R188" s="1709"/>
      <c r="S188" s="583"/>
      <c r="T188" s="583"/>
      <c r="U188" s="583"/>
      <c r="V188" s="583"/>
      <c r="W188" s="583"/>
      <c r="X188" s="583"/>
      <c r="Y188" s="583"/>
      <c r="Z188" s="583"/>
      <c r="AA188" s="583"/>
      <c r="AB188" s="583"/>
      <c r="AC188" s="583"/>
      <c r="AD188" s="583"/>
      <c r="AE188" s="583"/>
      <c r="AF188" s="583"/>
      <c r="AG188" s="583"/>
      <c r="AH188" s="583"/>
      <c r="AI188" s="583"/>
      <c r="AJ188" s="583"/>
      <c r="AK188" s="583"/>
      <c r="AL188" s="583"/>
      <c r="AM188" s="583"/>
      <c r="AN188" s="583"/>
      <c r="AO188" s="583"/>
      <c r="AP188" s="583"/>
      <c r="AQ188" s="583"/>
      <c r="AR188" s="583"/>
      <c r="AS188" s="583"/>
      <c r="AT188" s="583"/>
      <c r="AU188" s="583"/>
      <c r="AV188" s="583"/>
      <c r="AW188" s="583"/>
      <c r="AX188" s="583"/>
      <c r="AY188" s="583"/>
      <c r="AZ188" s="208"/>
      <c r="BA188" s="371"/>
      <c r="BB188" s="159"/>
      <c r="BC188" s="325"/>
      <c r="BD188" s="295"/>
      <c r="BE188" s="295"/>
      <c r="BF188" s="295"/>
      <c r="BG188" s="326"/>
      <c r="BH188" s="336"/>
      <c r="BI188" s="295"/>
      <c r="BJ188" s="295"/>
      <c r="BK188" s="295"/>
      <c r="BL188" s="326"/>
      <c r="BM188" s="336"/>
      <c r="BN188" s="295"/>
      <c r="BO188" s="295"/>
      <c r="BP188" s="295"/>
      <c r="BQ188" s="326"/>
      <c r="BR188" s="1753"/>
      <c r="BS188" s="1817"/>
      <c r="BT188" s="1817"/>
      <c r="BU188" s="1817"/>
      <c r="BV188" s="1817"/>
      <c r="BW188" s="1817"/>
      <c r="BX188" s="1817"/>
      <c r="BY188" s="1818"/>
      <c r="BZ188" s="1818"/>
      <c r="CA188" s="1818"/>
      <c r="CB188" s="1818"/>
      <c r="CC188" s="1818"/>
      <c r="CD188" s="1818"/>
      <c r="CE188" s="1818"/>
      <c r="CF188" s="1818"/>
      <c r="CG188" s="1818"/>
      <c r="CH188" s="1818"/>
      <c r="CI188" s="1818"/>
      <c r="CJ188" s="1818"/>
      <c r="CK188" s="1818"/>
      <c r="CL188" s="1818"/>
      <c r="CM188" s="1818"/>
      <c r="CN188" s="1818"/>
      <c r="CO188" s="1818"/>
      <c r="CP188" s="1818"/>
      <c r="CQ188" s="1818"/>
      <c r="CR188" s="1818"/>
      <c r="CS188" s="1818"/>
      <c r="CT188" s="1818"/>
      <c r="CU188" s="1818"/>
      <c r="CV188" s="1818"/>
      <c r="CW188" s="1818"/>
      <c r="CX188" s="1818"/>
      <c r="CY188" s="1818"/>
      <c r="CZ188" s="1818"/>
    </row>
    <row r="189" s="378" customFormat="true" ht="15" customHeight="true" x14ac:dyDescent="0.2">
      <c r="A189" s="772"/>
      <c r="B189" s="792"/>
      <c r="C189" s="925"/>
      <c r="D189" s="926"/>
      <c r="E189" s="926"/>
      <c r="F189" s="926"/>
      <c r="G189" s="927"/>
      <c r="H189" s="928"/>
      <c r="I189" s="926"/>
      <c r="J189" s="926"/>
      <c r="K189" s="926"/>
      <c r="L189" s="929"/>
      <c r="M189" s="930"/>
      <c r="N189" s="926"/>
      <c r="O189" s="926"/>
      <c r="P189" s="926"/>
      <c r="Q189" s="927"/>
      <c r="R189" s="1709"/>
      <c r="S189" s="583"/>
      <c r="T189" s="583"/>
      <c r="U189" s="583"/>
      <c r="V189" s="583"/>
      <c r="W189" s="583"/>
      <c r="X189" s="583"/>
      <c r="Y189" s="583"/>
      <c r="Z189" s="583"/>
      <c r="AA189" s="583"/>
      <c r="AB189" s="583"/>
      <c r="AC189" s="583"/>
      <c r="AD189" s="583"/>
      <c r="AE189" s="583"/>
      <c r="AF189" s="583"/>
      <c r="AG189" s="583"/>
      <c r="AH189" s="583"/>
      <c r="AI189" s="583"/>
      <c r="AJ189" s="583"/>
      <c r="AK189" s="583"/>
      <c r="AL189" s="583"/>
      <c r="AM189" s="583"/>
      <c r="AN189" s="583"/>
      <c r="AO189" s="583"/>
      <c r="AP189" s="583"/>
      <c r="AQ189" s="583"/>
      <c r="AR189" s="583"/>
      <c r="AS189" s="583"/>
      <c r="AT189" s="583"/>
      <c r="AU189" s="583"/>
      <c r="AV189" s="583"/>
      <c r="AW189" s="583"/>
      <c r="AX189" s="583"/>
      <c r="AY189" s="583"/>
      <c r="AZ189" s="208"/>
      <c r="BA189" s="371"/>
      <c r="BB189" s="159"/>
      <c r="BC189" s="325"/>
      <c r="BD189" s="295"/>
      <c r="BE189" s="295"/>
      <c r="BF189" s="295"/>
      <c r="BG189" s="326"/>
      <c r="BH189" s="336"/>
      <c r="BI189" s="295"/>
      <c r="BJ189" s="295"/>
      <c r="BK189" s="295"/>
      <c r="BL189" s="326"/>
      <c r="BM189" s="336"/>
      <c r="BN189" s="295"/>
      <c r="BO189" s="295"/>
      <c r="BP189" s="295"/>
      <c r="BQ189" s="326"/>
      <c r="BR189" s="1753"/>
      <c r="BS189" s="1817"/>
      <c r="BT189" s="1817"/>
      <c r="BU189" s="1817"/>
      <c r="BV189" s="1817"/>
      <c r="BW189" s="1817"/>
      <c r="BX189" s="1817"/>
      <c r="BY189" s="1818"/>
      <c r="BZ189" s="1818"/>
      <c r="CA189" s="1818"/>
      <c r="CB189" s="1818"/>
      <c r="CC189" s="1818"/>
      <c r="CD189" s="1818"/>
      <c r="CE189" s="1818"/>
      <c r="CF189" s="1818"/>
      <c r="CG189" s="1818"/>
      <c r="CH189" s="1818"/>
      <c r="CI189" s="1818"/>
      <c r="CJ189" s="1818"/>
      <c r="CK189" s="1818"/>
      <c r="CL189" s="1818"/>
      <c r="CM189" s="1818"/>
      <c r="CN189" s="1818"/>
      <c r="CO189" s="1818"/>
      <c r="CP189" s="1818"/>
      <c r="CQ189" s="1818"/>
      <c r="CR189" s="1818"/>
      <c r="CS189" s="1818"/>
      <c r="CT189" s="1818"/>
      <c r="CU189" s="1818"/>
      <c r="CV189" s="1818"/>
      <c r="CW189" s="1818"/>
      <c r="CX189" s="1818"/>
      <c r="CY189" s="1818"/>
      <c r="CZ189" s="1818"/>
    </row>
    <row r="190" s="378" customFormat="true" ht="15" customHeight="true" x14ac:dyDescent="0.2">
      <c r="A190" s="772"/>
      <c r="B190" s="792"/>
      <c r="C190" s="925"/>
      <c r="D190" s="926"/>
      <c r="E190" s="926"/>
      <c r="F190" s="926"/>
      <c r="G190" s="927"/>
      <c r="H190" s="928"/>
      <c r="I190" s="926"/>
      <c r="J190" s="926"/>
      <c r="K190" s="926"/>
      <c r="L190" s="929"/>
      <c r="M190" s="930"/>
      <c r="N190" s="926"/>
      <c r="O190" s="926"/>
      <c r="P190" s="926"/>
      <c r="Q190" s="927"/>
      <c r="R190" s="1709"/>
      <c r="S190" s="583"/>
      <c r="T190" s="583"/>
      <c r="U190" s="583"/>
      <c r="V190" s="583"/>
      <c r="W190" s="583"/>
      <c r="X190" s="583"/>
      <c r="Y190" s="583"/>
      <c r="Z190" s="583"/>
      <c r="AA190" s="583"/>
      <c r="AB190" s="583"/>
      <c r="AC190" s="583"/>
      <c r="AD190" s="583"/>
      <c r="AE190" s="583"/>
      <c r="AF190" s="583"/>
      <c r="AG190" s="583"/>
      <c r="AH190" s="583"/>
      <c r="AI190" s="583"/>
      <c r="AJ190" s="583"/>
      <c r="AK190" s="583"/>
      <c r="AL190" s="583"/>
      <c r="AM190" s="583"/>
      <c r="AN190" s="583"/>
      <c r="AO190" s="583"/>
      <c r="AP190" s="583"/>
      <c r="AQ190" s="583"/>
      <c r="AR190" s="583"/>
      <c r="AS190" s="583"/>
      <c r="AT190" s="583"/>
      <c r="AU190" s="583"/>
      <c r="AV190" s="583"/>
      <c r="AW190" s="583"/>
      <c r="AX190" s="583"/>
      <c r="AY190" s="583"/>
      <c r="AZ190" s="208"/>
      <c r="BA190" s="371"/>
      <c r="BB190" s="159"/>
      <c r="BC190" s="325"/>
      <c r="BD190" s="295"/>
      <c r="BE190" s="295"/>
      <c r="BF190" s="295"/>
      <c r="BG190" s="326"/>
      <c r="BH190" s="336"/>
      <c r="BI190" s="295"/>
      <c r="BJ190" s="295"/>
      <c r="BK190" s="295"/>
      <c r="BL190" s="326"/>
      <c r="BM190" s="336"/>
      <c r="BN190" s="295"/>
      <c r="BO190" s="295"/>
      <c r="BP190" s="295"/>
      <c r="BQ190" s="326"/>
      <c r="BR190" s="1753"/>
      <c r="BS190" s="1817"/>
      <c r="BT190" s="1817"/>
      <c r="BU190" s="1817"/>
      <c r="BV190" s="1817"/>
      <c r="BW190" s="1817"/>
      <c r="BX190" s="1817"/>
      <c r="BY190" s="1818"/>
      <c r="BZ190" s="1818"/>
      <c r="CA190" s="1818"/>
      <c r="CB190" s="1818"/>
      <c r="CC190" s="1818"/>
      <c r="CD190" s="1818"/>
      <c r="CE190" s="1818"/>
      <c r="CF190" s="1818"/>
      <c r="CG190" s="1818"/>
      <c r="CH190" s="1818"/>
      <c r="CI190" s="1818"/>
      <c r="CJ190" s="1818"/>
      <c r="CK190" s="1818"/>
      <c r="CL190" s="1818"/>
      <c r="CM190" s="1818"/>
      <c r="CN190" s="1818"/>
      <c r="CO190" s="1818"/>
      <c r="CP190" s="1818"/>
      <c r="CQ190" s="1818"/>
      <c r="CR190" s="1818"/>
      <c r="CS190" s="1818"/>
      <c r="CT190" s="1818"/>
      <c r="CU190" s="1818"/>
      <c r="CV190" s="1818"/>
      <c r="CW190" s="1818"/>
      <c r="CX190" s="1818"/>
      <c r="CY190" s="1818"/>
      <c r="CZ190" s="1818"/>
    </row>
    <row r="191" s="378" customFormat="true" ht="15" customHeight="true" x14ac:dyDescent="0.2">
      <c r="A191" s="772"/>
      <c r="B191" s="792"/>
      <c r="C191" s="925"/>
      <c r="D191" s="926"/>
      <c r="E191" s="926"/>
      <c r="F191" s="926"/>
      <c r="G191" s="927"/>
      <c r="H191" s="928"/>
      <c r="I191" s="926"/>
      <c r="J191" s="926"/>
      <c r="K191" s="926"/>
      <c r="L191" s="929"/>
      <c r="M191" s="930"/>
      <c r="N191" s="926"/>
      <c r="O191" s="926"/>
      <c r="P191" s="926"/>
      <c r="Q191" s="927"/>
      <c r="R191" s="1709"/>
      <c r="S191" s="583"/>
      <c r="T191" s="583"/>
      <c r="U191" s="583"/>
      <c r="V191" s="583"/>
      <c r="W191" s="583"/>
      <c r="X191" s="583"/>
      <c r="Y191" s="583"/>
      <c r="Z191" s="583"/>
      <c r="AA191" s="583"/>
      <c r="AB191" s="583"/>
      <c r="AC191" s="583"/>
      <c r="AD191" s="583"/>
      <c r="AE191" s="583"/>
      <c r="AF191" s="583"/>
      <c r="AG191" s="583"/>
      <c r="AH191" s="583"/>
      <c r="AI191" s="583"/>
      <c r="AJ191" s="583"/>
      <c r="AK191" s="583"/>
      <c r="AL191" s="583"/>
      <c r="AM191" s="583"/>
      <c r="AN191" s="583"/>
      <c r="AO191" s="583"/>
      <c r="AP191" s="583"/>
      <c r="AQ191" s="583"/>
      <c r="AR191" s="583"/>
      <c r="AS191" s="583"/>
      <c r="AT191" s="583"/>
      <c r="AU191" s="583"/>
      <c r="AV191" s="583"/>
      <c r="AW191" s="583"/>
      <c r="AX191" s="583"/>
      <c r="AY191" s="583"/>
      <c r="AZ191" s="208"/>
      <c r="BA191" s="371"/>
      <c r="BB191" s="159"/>
      <c r="BC191" s="325"/>
      <c r="BD191" s="295"/>
      <c r="BE191" s="295"/>
      <c r="BF191" s="295"/>
      <c r="BG191" s="326"/>
      <c r="BH191" s="336"/>
      <c r="BI191" s="295"/>
      <c r="BJ191" s="295"/>
      <c r="BK191" s="295"/>
      <c r="BL191" s="326"/>
      <c r="BM191" s="336"/>
      <c r="BN191" s="295"/>
      <c r="BO191" s="295"/>
      <c r="BP191" s="295"/>
      <c r="BQ191" s="326"/>
      <c r="BR191" s="1753"/>
      <c r="BS191" s="1817"/>
      <c r="BT191" s="1817"/>
      <c r="BU191" s="1817"/>
      <c r="BV191" s="1817"/>
      <c r="BW191" s="1817"/>
      <c r="BX191" s="1817"/>
      <c r="BY191" s="1818"/>
      <c r="BZ191" s="1818"/>
      <c r="CA191" s="1818"/>
      <c r="CB191" s="1818"/>
      <c r="CC191" s="1818"/>
      <c r="CD191" s="1818"/>
      <c r="CE191" s="1818"/>
      <c r="CF191" s="1818"/>
      <c r="CG191" s="1818"/>
      <c r="CH191" s="1818"/>
      <c r="CI191" s="1818"/>
      <c r="CJ191" s="1818"/>
      <c r="CK191" s="1818"/>
      <c r="CL191" s="1818"/>
      <c r="CM191" s="1818"/>
      <c r="CN191" s="1818"/>
      <c r="CO191" s="1818"/>
      <c r="CP191" s="1818"/>
      <c r="CQ191" s="1818"/>
      <c r="CR191" s="1818"/>
      <c r="CS191" s="1818"/>
      <c r="CT191" s="1818"/>
      <c r="CU191" s="1818"/>
      <c r="CV191" s="1818"/>
      <c r="CW191" s="1818"/>
      <c r="CX191" s="1818"/>
      <c r="CY191" s="1818"/>
      <c r="CZ191" s="1818"/>
    </row>
    <row r="192" s="378" customFormat="true" ht="15" customHeight="true" x14ac:dyDescent="0.2">
      <c r="A192" s="773"/>
      <c r="B192" s="793"/>
      <c r="C192" s="931"/>
      <c r="D192" s="932"/>
      <c r="E192" s="932"/>
      <c r="F192" s="932"/>
      <c r="G192" s="933"/>
      <c r="H192" s="934"/>
      <c r="I192" s="932"/>
      <c r="J192" s="932"/>
      <c r="K192" s="932"/>
      <c r="L192" s="935"/>
      <c r="M192" s="936"/>
      <c r="N192" s="932"/>
      <c r="O192" s="932"/>
      <c r="P192" s="932"/>
      <c r="Q192" s="933"/>
      <c r="R192" s="1710"/>
      <c r="S192" s="583"/>
      <c r="T192" s="583"/>
      <c r="U192" s="583"/>
      <c r="V192" s="583"/>
      <c r="W192" s="583"/>
      <c r="X192" s="583"/>
      <c r="Y192" s="583"/>
      <c r="Z192" s="583"/>
      <c r="AA192" s="583"/>
      <c r="AB192" s="583"/>
      <c r="AC192" s="583"/>
      <c r="AD192" s="583"/>
      <c r="AE192" s="583"/>
      <c r="AF192" s="583"/>
      <c r="AG192" s="583"/>
      <c r="AH192" s="583"/>
      <c r="AI192" s="583"/>
      <c r="AJ192" s="583"/>
      <c r="AK192" s="583"/>
      <c r="AL192" s="583"/>
      <c r="AM192" s="583"/>
      <c r="AN192" s="583"/>
      <c r="AO192" s="583"/>
      <c r="AP192" s="583"/>
      <c r="AQ192" s="583"/>
      <c r="AR192" s="583"/>
      <c r="AS192" s="583"/>
      <c r="AT192" s="583"/>
      <c r="AU192" s="583"/>
      <c r="AV192" s="583"/>
      <c r="AW192" s="583"/>
      <c r="AX192" s="583"/>
      <c r="AY192" s="583"/>
      <c r="AZ192" s="208"/>
      <c r="BA192" s="371"/>
      <c r="BB192" s="159"/>
      <c r="BC192" s="325"/>
      <c r="BD192" s="295"/>
      <c r="BE192" s="295"/>
      <c r="BF192" s="295"/>
      <c r="BG192" s="326"/>
      <c r="BH192" s="336"/>
      <c r="BI192" s="295"/>
      <c r="BJ192" s="295"/>
      <c r="BK192" s="295"/>
      <c r="BL192" s="326"/>
      <c r="BM192" s="336"/>
      <c r="BN192" s="295"/>
      <c r="BO192" s="295"/>
      <c r="BP192" s="295"/>
      <c r="BQ192" s="326"/>
      <c r="BR192" s="1753"/>
      <c r="BS192" s="1817"/>
      <c r="BT192" s="1817"/>
      <c r="BU192" s="1817"/>
      <c r="BV192" s="1817"/>
      <c r="BW192" s="1817"/>
      <c r="BX192" s="1817"/>
      <c r="BY192" s="1818"/>
      <c r="BZ192" s="1818"/>
      <c r="CA192" s="1818"/>
      <c r="CB192" s="1818"/>
      <c r="CC192" s="1818"/>
      <c r="CD192" s="1818"/>
      <c r="CE192" s="1818"/>
      <c r="CF192" s="1818"/>
      <c r="CG192" s="1818"/>
      <c r="CH192" s="1818"/>
      <c r="CI192" s="1818"/>
      <c r="CJ192" s="1818"/>
      <c r="CK192" s="1818"/>
      <c r="CL192" s="1818"/>
      <c r="CM192" s="1818"/>
      <c r="CN192" s="1818"/>
      <c r="CO192" s="1818"/>
      <c r="CP192" s="1818"/>
      <c r="CQ192" s="1818"/>
      <c r="CR192" s="1818"/>
      <c r="CS192" s="1818"/>
      <c r="CT192" s="1818"/>
      <c r="CU192" s="1818"/>
      <c r="CV192" s="1818"/>
      <c r="CW192" s="1818"/>
      <c r="CX192" s="1818"/>
      <c r="CY192" s="1818"/>
      <c r="CZ192" s="1818"/>
    </row>
    <row r="193" s="378" customFormat="true" ht="15" customHeight="true" x14ac:dyDescent="0.2">
      <c r="A193" s="678"/>
      <c r="B193" s="794"/>
      <c r="C193" s="859"/>
      <c r="D193" s="851"/>
      <c r="E193" s="851"/>
      <c r="F193" s="851"/>
      <c r="G193" s="852"/>
      <c r="H193" s="860"/>
      <c r="I193" s="851"/>
      <c r="J193" s="851"/>
      <c r="K193" s="851"/>
      <c r="L193" s="861"/>
      <c r="M193" s="859"/>
      <c r="N193" s="851"/>
      <c r="O193" s="851"/>
      <c r="P193" s="851"/>
      <c r="Q193" s="852"/>
      <c r="R193" s="1689"/>
      <c r="S193" s="583"/>
      <c r="T193" s="583"/>
      <c r="U193" s="583"/>
      <c r="V193" s="583"/>
      <c r="W193" s="583"/>
      <c r="X193" s="583"/>
      <c r="Y193" s="583"/>
      <c r="Z193" s="583"/>
      <c r="AA193" s="583"/>
      <c r="AB193" s="583"/>
      <c r="AC193" s="583"/>
      <c r="AD193" s="583"/>
      <c r="AE193" s="583"/>
      <c r="AF193" s="583"/>
      <c r="AG193" s="583"/>
      <c r="AH193" s="583"/>
      <c r="AI193" s="583"/>
      <c r="AJ193" s="583"/>
      <c r="AK193" s="583"/>
      <c r="AL193" s="583"/>
      <c r="AM193" s="583"/>
      <c r="AN193" s="583"/>
      <c r="AO193" s="583"/>
      <c r="AP193" s="583"/>
      <c r="AQ193" s="583"/>
      <c r="AR193" s="583"/>
      <c r="AS193" s="583"/>
      <c r="AT193" s="583"/>
      <c r="AU193" s="583"/>
      <c r="AV193" s="583"/>
      <c r="AW193" s="583"/>
      <c r="AX193" s="583"/>
      <c r="AY193" s="583"/>
      <c r="AZ193" s="208"/>
      <c r="BA193" s="371"/>
      <c r="BB193" s="159"/>
      <c r="BC193" s="325"/>
      <c r="BD193" s="295"/>
      <c r="BE193" s="295"/>
      <c r="BF193" s="295"/>
      <c r="BG193" s="326"/>
      <c r="BH193" s="336"/>
      <c r="BI193" s="295"/>
      <c r="BJ193" s="295"/>
      <c r="BK193" s="295"/>
      <c r="BL193" s="326"/>
      <c r="BM193" s="336"/>
      <c r="BN193" s="295"/>
      <c r="BO193" s="295"/>
      <c r="BP193" s="295"/>
      <c r="BQ193" s="326"/>
      <c r="BR193" s="1753"/>
      <c r="BS193" s="1817"/>
      <c r="BT193" s="1817"/>
      <c r="BU193" s="1817"/>
      <c r="BV193" s="1817"/>
      <c r="BW193" s="1817"/>
      <c r="BX193" s="1817"/>
      <c r="BY193" s="1818"/>
      <c r="BZ193" s="1818"/>
      <c r="CA193" s="1818"/>
      <c r="CB193" s="1818"/>
      <c r="CC193" s="1818"/>
      <c r="CD193" s="1818"/>
      <c r="CE193" s="1818"/>
      <c r="CF193" s="1818"/>
      <c r="CG193" s="1818"/>
      <c r="CH193" s="1818"/>
      <c r="CI193" s="1818"/>
      <c r="CJ193" s="1818"/>
      <c r="CK193" s="1818"/>
      <c r="CL193" s="1818"/>
      <c r="CM193" s="1818"/>
      <c r="CN193" s="1818"/>
      <c r="CO193" s="1818"/>
      <c r="CP193" s="1818"/>
      <c r="CQ193" s="1818"/>
      <c r="CR193" s="1818"/>
      <c r="CS193" s="1818"/>
      <c r="CT193" s="1818"/>
      <c r="CU193" s="1818"/>
      <c r="CV193" s="1818"/>
      <c r="CW193" s="1818"/>
      <c r="CX193" s="1818"/>
      <c r="CY193" s="1818"/>
      <c r="CZ193" s="1818"/>
    </row>
    <row r="194" s="131" customFormat="true" ht="15" customHeight="true" x14ac:dyDescent="0.2">
      <c r="A194" s="679"/>
      <c r="B194" s="795"/>
      <c r="C194" s="859"/>
      <c r="D194" s="851"/>
      <c r="E194" s="851"/>
      <c r="F194" s="851"/>
      <c r="G194" s="852"/>
      <c r="H194" s="860"/>
      <c r="I194" s="851"/>
      <c r="J194" s="851"/>
      <c r="K194" s="851"/>
      <c r="L194" s="861"/>
      <c r="M194" s="859"/>
      <c r="N194" s="851"/>
      <c r="O194" s="851"/>
      <c r="P194" s="851"/>
      <c r="Q194" s="852"/>
      <c r="R194" s="1689"/>
      <c r="S194" s="583"/>
      <c r="T194" s="583"/>
      <c r="U194" s="583"/>
      <c r="V194" s="583"/>
      <c r="W194" s="583"/>
      <c r="X194" s="583"/>
      <c r="Y194" s="583"/>
      <c r="Z194" s="583"/>
      <c r="AA194" s="583"/>
      <c r="AB194" s="583"/>
      <c r="AC194" s="583"/>
      <c r="AD194" s="583"/>
      <c r="AE194" s="583"/>
      <c r="AF194" s="583"/>
      <c r="AG194" s="583"/>
      <c r="AH194" s="583"/>
      <c r="AI194" s="583"/>
      <c r="AJ194" s="583"/>
      <c r="AK194" s="583"/>
      <c r="AL194" s="583"/>
      <c r="AM194" s="583"/>
      <c r="AN194" s="583"/>
      <c r="AO194" s="583"/>
      <c r="AP194" s="583"/>
      <c r="AQ194" s="583"/>
      <c r="AR194" s="583"/>
      <c r="AS194" s="583"/>
      <c r="AT194" s="583"/>
      <c r="AU194" s="583"/>
      <c r="AV194" s="583"/>
      <c r="AW194" s="583"/>
      <c r="AX194" s="583"/>
      <c r="AY194" s="583"/>
      <c r="AZ194" s="208"/>
      <c r="BA194" s="371"/>
      <c r="BB194" s="159"/>
      <c r="BC194" s="325"/>
      <c r="BD194" s="295"/>
      <c r="BE194" s="295"/>
      <c r="BF194" s="295"/>
      <c r="BG194" s="326"/>
      <c r="BH194" s="336"/>
      <c r="BI194" s="295"/>
      <c r="BJ194" s="295"/>
      <c r="BK194" s="295"/>
      <c r="BL194" s="326"/>
      <c r="BM194" s="336"/>
      <c r="BN194" s="295"/>
      <c r="BO194" s="295"/>
      <c r="BP194" s="295"/>
      <c r="BQ194" s="326"/>
      <c r="BR194" s="1753"/>
      <c r="BS194" s="1817"/>
      <c r="BT194" s="1817"/>
      <c r="BU194" s="1817"/>
      <c r="BV194" s="1817"/>
      <c r="BW194" s="1817"/>
      <c r="BX194" s="1817"/>
      <c r="BY194" s="1818"/>
      <c r="BZ194" s="1818"/>
      <c r="CA194" s="1818"/>
      <c r="CB194" s="1818"/>
      <c r="CC194" s="1818"/>
      <c r="CD194" s="1818"/>
      <c r="CE194" s="1818"/>
      <c r="CF194" s="1818"/>
      <c r="CG194" s="1818"/>
      <c r="CH194" s="1818"/>
      <c r="CI194" s="1818"/>
      <c r="CJ194" s="1818"/>
      <c r="CK194" s="1818"/>
      <c r="CL194" s="1818"/>
      <c r="CM194" s="1818"/>
      <c r="CN194" s="1818"/>
      <c r="CO194" s="1818"/>
      <c r="CP194" s="1818"/>
      <c r="CQ194" s="1818"/>
      <c r="CR194" s="1818"/>
      <c r="CS194" s="1818"/>
      <c r="CT194" s="1818"/>
      <c r="CU194" s="1818"/>
      <c r="CV194" s="1818"/>
      <c r="CW194" s="1818"/>
      <c r="CX194" s="1818"/>
      <c r="CY194" s="1818"/>
      <c r="CZ194" s="1818"/>
    </row>
    <row r="195" s="131" customFormat="true" ht="15" customHeight="true" x14ac:dyDescent="0.2">
      <c r="A195" s="679"/>
      <c r="B195" s="795"/>
      <c r="C195" s="859"/>
      <c r="D195" s="851"/>
      <c r="E195" s="851"/>
      <c r="F195" s="851"/>
      <c r="G195" s="852"/>
      <c r="H195" s="860"/>
      <c r="I195" s="851"/>
      <c r="J195" s="851"/>
      <c r="K195" s="851"/>
      <c r="L195" s="861"/>
      <c r="M195" s="859"/>
      <c r="N195" s="851"/>
      <c r="O195" s="851"/>
      <c r="P195" s="851"/>
      <c r="Q195" s="852"/>
      <c r="R195" s="1689"/>
      <c r="S195" s="583"/>
      <c r="T195" s="583"/>
      <c r="U195" s="583"/>
      <c r="V195" s="583"/>
      <c r="W195" s="583"/>
      <c r="X195" s="583"/>
      <c r="Y195" s="583"/>
      <c r="Z195" s="583"/>
      <c r="AA195" s="583"/>
      <c r="AB195" s="583"/>
      <c r="AC195" s="583"/>
      <c r="AD195" s="583"/>
      <c r="AE195" s="583"/>
      <c r="AF195" s="583"/>
      <c r="AG195" s="583"/>
      <c r="AH195" s="583"/>
      <c r="AI195" s="583"/>
      <c r="AJ195" s="583"/>
      <c r="AK195" s="583"/>
      <c r="AL195" s="583"/>
      <c r="AM195" s="583"/>
      <c r="AN195" s="583"/>
      <c r="AO195" s="583"/>
      <c r="AP195" s="583"/>
      <c r="AQ195" s="583"/>
      <c r="AR195" s="583"/>
      <c r="AS195" s="583"/>
      <c r="AT195" s="583"/>
      <c r="AU195" s="583"/>
      <c r="AV195" s="583"/>
      <c r="AW195" s="583"/>
      <c r="AX195" s="583"/>
      <c r="AY195" s="583"/>
      <c r="AZ195" s="208"/>
      <c r="BA195" s="371"/>
      <c r="BB195" s="159"/>
      <c r="BC195" s="325"/>
      <c r="BD195" s="295"/>
      <c r="BE195" s="295"/>
      <c r="BF195" s="295"/>
      <c r="BG195" s="326"/>
      <c r="BH195" s="336"/>
      <c r="BI195" s="295"/>
      <c r="BJ195" s="295"/>
      <c r="BK195" s="295"/>
      <c r="BL195" s="326"/>
      <c r="BM195" s="336"/>
      <c r="BN195" s="295"/>
      <c r="BO195" s="295"/>
      <c r="BP195" s="295"/>
      <c r="BQ195" s="326"/>
      <c r="BR195" s="1753"/>
      <c r="BS195" s="1817"/>
      <c r="BT195" s="1817"/>
      <c r="BU195" s="1817"/>
      <c r="BV195" s="1817"/>
      <c r="BW195" s="1817"/>
      <c r="BX195" s="1817"/>
      <c r="BY195" s="1818"/>
      <c r="BZ195" s="1818"/>
      <c r="CA195" s="1818"/>
      <c r="CB195" s="1818"/>
      <c r="CC195" s="1818"/>
      <c r="CD195" s="1818"/>
      <c r="CE195" s="1818"/>
      <c r="CF195" s="1818"/>
      <c r="CG195" s="1818"/>
      <c r="CH195" s="1818"/>
      <c r="CI195" s="1818"/>
      <c r="CJ195" s="1818"/>
      <c r="CK195" s="1818"/>
      <c r="CL195" s="1818"/>
      <c r="CM195" s="1818"/>
      <c r="CN195" s="1818"/>
      <c r="CO195" s="1818"/>
      <c r="CP195" s="1818"/>
      <c r="CQ195" s="1818"/>
      <c r="CR195" s="1818"/>
      <c r="CS195" s="1818"/>
      <c r="CT195" s="1818"/>
      <c r="CU195" s="1818"/>
      <c r="CV195" s="1818"/>
      <c r="CW195" s="1818"/>
      <c r="CX195" s="1818"/>
      <c r="CY195" s="1818"/>
      <c r="CZ195" s="1818"/>
    </row>
    <row r="196" s="131" customFormat="true" ht="15" customHeight="true" x14ac:dyDescent="0.2">
      <c r="A196" s="679"/>
      <c r="B196" s="795"/>
      <c r="C196" s="859"/>
      <c r="D196" s="851"/>
      <c r="E196" s="851"/>
      <c r="F196" s="851"/>
      <c r="G196" s="852"/>
      <c r="H196" s="860"/>
      <c r="I196" s="851"/>
      <c r="J196" s="851"/>
      <c r="K196" s="851"/>
      <c r="L196" s="861"/>
      <c r="M196" s="859"/>
      <c r="N196" s="851"/>
      <c r="O196" s="851"/>
      <c r="P196" s="851"/>
      <c r="Q196" s="852"/>
      <c r="R196" s="1689"/>
      <c r="S196" s="583"/>
      <c r="T196" s="583"/>
      <c r="U196" s="583"/>
      <c r="V196" s="583"/>
      <c r="W196" s="583"/>
      <c r="X196" s="583"/>
      <c r="Y196" s="583"/>
      <c r="Z196" s="583"/>
      <c r="AA196" s="583"/>
      <c r="AB196" s="583"/>
      <c r="AC196" s="583"/>
      <c r="AD196" s="583"/>
      <c r="AE196" s="583"/>
      <c r="AF196" s="583"/>
      <c r="AG196" s="583"/>
      <c r="AH196" s="583"/>
      <c r="AI196" s="583"/>
      <c r="AJ196" s="583"/>
      <c r="AK196" s="583"/>
      <c r="AL196" s="583"/>
      <c r="AM196" s="583"/>
      <c r="AN196" s="583"/>
      <c r="AO196" s="583"/>
      <c r="AP196" s="583"/>
      <c r="AQ196" s="583"/>
      <c r="AR196" s="583"/>
      <c r="AS196" s="583"/>
      <c r="AT196" s="583"/>
      <c r="AU196" s="583"/>
      <c r="AV196" s="583"/>
      <c r="AW196" s="583"/>
      <c r="AX196" s="583"/>
      <c r="AY196" s="583"/>
      <c r="AZ196" s="208"/>
      <c r="BA196" s="371"/>
      <c r="BB196" s="159"/>
      <c r="BC196" s="325"/>
      <c r="BD196" s="295"/>
      <c r="BE196" s="295"/>
      <c r="BF196" s="295"/>
      <c r="BG196" s="326"/>
      <c r="BH196" s="336"/>
      <c r="BI196" s="295"/>
      <c r="BJ196" s="295"/>
      <c r="BK196" s="295"/>
      <c r="BL196" s="326"/>
      <c r="BM196" s="336"/>
      <c r="BN196" s="295"/>
      <c r="BO196" s="295"/>
      <c r="BP196" s="295"/>
      <c r="BQ196" s="326"/>
      <c r="BR196" s="1753"/>
      <c r="BS196" s="1817"/>
      <c r="BT196" s="1817"/>
      <c r="BU196" s="1817"/>
      <c r="BV196" s="1817"/>
      <c r="BW196" s="1817"/>
      <c r="BX196" s="1817"/>
      <c r="BY196" s="1818"/>
      <c r="BZ196" s="1818"/>
      <c r="CA196" s="1818"/>
      <c r="CB196" s="1818"/>
      <c r="CC196" s="1818"/>
      <c r="CD196" s="1818"/>
      <c r="CE196" s="1818"/>
      <c r="CF196" s="1818"/>
      <c r="CG196" s="1818"/>
      <c r="CH196" s="1818"/>
      <c r="CI196" s="1818"/>
      <c r="CJ196" s="1818"/>
      <c r="CK196" s="1818"/>
      <c r="CL196" s="1818"/>
      <c r="CM196" s="1818"/>
      <c r="CN196" s="1818"/>
      <c r="CO196" s="1818"/>
      <c r="CP196" s="1818"/>
      <c r="CQ196" s="1818"/>
      <c r="CR196" s="1818"/>
      <c r="CS196" s="1818"/>
      <c r="CT196" s="1818"/>
      <c r="CU196" s="1818"/>
      <c r="CV196" s="1818"/>
      <c r="CW196" s="1818"/>
      <c r="CX196" s="1818"/>
      <c r="CY196" s="1818"/>
      <c r="CZ196" s="1818"/>
    </row>
    <row r="197" s="131" customFormat="true" ht="15" customHeight="true" x14ac:dyDescent="0.2">
      <c r="A197" s="679"/>
      <c r="B197" s="795"/>
      <c r="C197" s="859"/>
      <c r="D197" s="851"/>
      <c r="E197" s="851"/>
      <c r="F197" s="851"/>
      <c r="G197" s="852"/>
      <c r="H197" s="860"/>
      <c r="I197" s="851"/>
      <c r="J197" s="851"/>
      <c r="K197" s="851"/>
      <c r="L197" s="861"/>
      <c r="M197" s="859"/>
      <c r="N197" s="851"/>
      <c r="O197" s="851"/>
      <c r="P197" s="851"/>
      <c r="Q197" s="852"/>
      <c r="R197" s="1689"/>
      <c r="S197" s="583"/>
      <c r="T197" s="583"/>
      <c r="U197" s="583"/>
      <c r="V197" s="583"/>
      <c r="W197" s="583"/>
      <c r="X197" s="583"/>
      <c r="Y197" s="583"/>
      <c r="Z197" s="583"/>
      <c r="AA197" s="583"/>
      <c r="AB197" s="583"/>
      <c r="AC197" s="583"/>
      <c r="AD197" s="583"/>
      <c r="AE197" s="583"/>
      <c r="AF197" s="583"/>
      <c r="AG197" s="583"/>
      <c r="AH197" s="583"/>
      <c r="AI197" s="583"/>
      <c r="AJ197" s="583"/>
      <c r="AK197" s="583"/>
      <c r="AL197" s="583"/>
      <c r="AM197" s="583"/>
      <c r="AN197" s="583"/>
      <c r="AO197" s="583"/>
      <c r="AP197" s="583"/>
      <c r="AQ197" s="583"/>
      <c r="AR197" s="583"/>
      <c r="AS197" s="583"/>
      <c r="AT197" s="583"/>
      <c r="AU197" s="583"/>
      <c r="AV197" s="583"/>
      <c r="AW197" s="583"/>
      <c r="AX197" s="583"/>
      <c r="AY197" s="583"/>
      <c r="AZ197" s="208"/>
      <c r="BA197" s="371"/>
      <c r="BB197" s="159"/>
      <c r="BC197" s="325"/>
      <c r="BD197" s="295"/>
      <c r="BE197" s="295"/>
      <c r="BF197" s="295"/>
      <c r="BG197" s="326"/>
      <c r="BH197" s="336"/>
      <c r="BI197" s="295"/>
      <c r="BJ197" s="295"/>
      <c r="BK197" s="295"/>
      <c r="BL197" s="326"/>
      <c r="BM197" s="336"/>
      <c r="BN197" s="295"/>
      <c r="BO197" s="295"/>
      <c r="BP197" s="295"/>
      <c r="BQ197" s="326"/>
      <c r="BR197" s="1753"/>
      <c r="BS197" s="1817"/>
      <c r="BT197" s="1817"/>
      <c r="BU197" s="1817"/>
      <c r="BV197" s="1817"/>
      <c r="BW197" s="1817"/>
      <c r="BX197" s="1817"/>
      <c r="BY197" s="1818"/>
      <c r="BZ197" s="1818"/>
      <c r="CA197" s="1818"/>
      <c r="CB197" s="1818"/>
      <c r="CC197" s="1818"/>
      <c r="CD197" s="1818"/>
      <c r="CE197" s="1818"/>
      <c r="CF197" s="1818"/>
      <c r="CG197" s="1818"/>
      <c r="CH197" s="1818"/>
      <c r="CI197" s="1818"/>
      <c r="CJ197" s="1818"/>
      <c r="CK197" s="1818"/>
      <c r="CL197" s="1818"/>
      <c r="CM197" s="1818"/>
      <c r="CN197" s="1818"/>
      <c r="CO197" s="1818"/>
      <c r="CP197" s="1818"/>
      <c r="CQ197" s="1818"/>
      <c r="CR197" s="1818"/>
      <c r="CS197" s="1818"/>
      <c r="CT197" s="1818"/>
      <c r="CU197" s="1818"/>
      <c r="CV197" s="1818"/>
      <c r="CW197" s="1818"/>
      <c r="CX197" s="1818"/>
      <c r="CY197" s="1818"/>
      <c r="CZ197" s="1818"/>
    </row>
    <row r="198" s="131" customFormat="true" ht="15" customHeight="true" x14ac:dyDescent="0.2">
      <c r="A198" s="679"/>
      <c r="B198" s="795"/>
      <c r="C198" s="859"/>
      <c r="D198" s="851"/>
      <c r="E198" s="851"/>
      <c r="F198" s="851"/>
      <c r="G198" s="852"/>
      <c r="H198" s="860"/>
      <c r="I198" s="851"/>
      <c r="J198" s="851"/>
      <c r="K198" s="851"/>
      <c r="L198" s="861"/>
      <c r="M198" s="859"/>
      <c r="N198" s="851"/>
      <c r="O198" s="851"/>
      <c r="P198" s="851"/>
      <c r="Q198" s="852"/>
      <c r="R198" s="1689"/>
      <c r="S198" s="583"/>
      <c r="T198" s="583"/>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208"/>
      <c r="BA198" s="371"/>
      <c r="BB198" s="159"/>
      <c r="BC198" s="325"/>
      <c r="BD198" s="295"/>
      <c r="BE198" s="295"/>
      <c r="BF198" s="295"/>
      <c r="BG198" s="326"/>
      <c r="BH198" s="336"/>
      <c r="BI198" s="295"/>
      <c r="BJ198" s="295"/>
      <c r="BK198" s="295"/>
      <c r="BL198" s="326"/>
      <c r="BM198" s="336"/>
      <c r="BN198" s="295"/>
      <c r="BO198" s="295"/>
      <c r="BP198" s="295"/>
      <c r="BQ198" s="326"/>
      <c r="BR198" s="1753"/>
      <c r="BS198" s="1817"/>
      <c r="BT198" s="1817"/>
      <c r="BU198" s="1817"/>
      <c r="BV198" s="1817"/>
      <c r="BW198" s="1817"/>
      <c r="BX198" s="1817"/>
      <c r="BY198" s="1818"/>
      <c r="BZ198" s="1818"/>
      <c r="CA198" s="1818"/>
      <c r="CB198" s="1818"/>
      <c r="CC198" s="1818"/>
      <c r="CD198" s="1818"/>
      <c r="CE198" s="1818"/>
      <c r="CF198" s="1818"/>
      <c r="CG198" s="1818"/>
      <c r="CH198" s="1818"/>
      <c r="CI198" s="1818"/>
      <c r="CJ198" s="1818"/>
      <c r="CK198" s="1818"/>
      <c r="CL198" s="1818"/>
      <c r="CM198" s="1818"/>
      <c r="CN198" s="1818"/>
      <c r="CO198" s="1818"/>
      <c r="CP198" s="1818"/>
      <c r="CQ198" s="1818"/>
      <c r="CR198" s="1818"/>
      <c r="CS198" s="1818"/>
      <c r="CT198" s="1818"/>
      <c r="CU198" s="1818"/>
      <c r="CV198" s="1818"/>
      <c r="CW198" s="1818"/>
      <c r="CX198" s="1818"/>
      <c r="CY198" s="1818"/>
      <c r="CZ198" s="1818"/>
    </row>
    <row r="199" s="131" customFormat="true" ht="15" customHeight="true" x14ac:dyDescent="0.2">
      <c r="A199" s="679"/>
      <c r="B199" s="795"/>
      <c r="C199" s="859"/>
      <c r="D199" s="851"/>
      <c r="E199" s="851"/>
      <c r="F199" s="851"/>
      <c r="G199" s="852"/>
      <c r="H199" s="860"/>
      <c r="I199" s="851"/>
      <c r="J199" s="851"/>
      <c r="K199" s="851"/>
      <c r="L199" s="861"/>
      <c r="M199" s="859"/>
      <c r="N199" s="851"/>
      <c r="O199" s="851"/>
      <c r="P199" s="851"/>
      <c r="Q199" s="852"/>
      <c r="R199" s="1689"/>
      <c r="S199" s="583"/>
      <c r="T199" s="583"/>
      <c r="U199" s="583"/>
      <c r="V199" s="583"/>
      <c r="W199" s="583"/>
      <c r="X199" s="583"/>
      <c r="Y199" s="583"/>
      <c r="Z199" s="583"/>
      <c r="AA199" s="583"/>
      <c r="AB199" s="583"/>
      <c r="AC199" s="583"/>
      <c r="AD199" s="583"/>
      <c r="AE199" s="583"/>
      <c r="AF199" s="583"/>
      <c r="AG199" s="583"/>
      <c r="AH199" s="583"/>
      <c r="AI199" s="583"/>
      <c r="AJ199" s="583"/>
      <c r="AK199" s="583"/>
      <c r="AL199" s="583"/>
      <c r="AM199" s="583"/>
      <c r="AN199" s="583"/>
      <c r="AO199" s="583"/>
      <c r="AP199" s="583"/>
      <c r="AQ199" s="583"/>
      <c r="AR199" s="583"/>
      <c r="AS199" s="583"/>
      <c r="AT199" s="583"/>
      <c r="AU199" s="583"/>
      <c r="AV199" s="583"/>
      <c r="AW199" s="583"/>
      <c r="AX199" s="583"/>
      <c r="AY199" s="583"/>
      <c r="AZ199" s="208"/>
      <c r="BA199" s="371"/>
      <c r="BB199" s="159"/>
      <c r="BC199" s="325"/>
      <c r="BD199" s="295"/>
      <c r="BE199" s="295"/>
      <c r="BF199" s="295"/>
      <c r="BG199" s="326"/>
      <c r="BH199" s="336"/>
      <c r="BI199" s="295"/>
      <c r="BJ199" s="295"/>
      <c r="BK199" s="295"/>
      <c r="BL199" s="326"/>
      <c r="BM199" s="336"/>
      <c r="BN199" s="295"/>
      <c r="BO199" s="295"/>
      <c r="BP199" s="295"/>
      <c r="BQ199" s="326"/>
      <c r="BR199" s="1753"/>
      <c r="BS199" s="1817"/>
      <c r="BT199" s="1817"/>
      <c r="BU199" s="1817"/>
      <c r="BV199" s="1817"/>
      <c r="BW199" s="1817"/>
      <c r="BX199" s="1817"/>
      <c r="BY199" s="1818"/>
      <c r="BZ199" s="1818"/>
      <c r="CA199" s="1818"/>
      <c r="CB199" s="1818"/>
      <c r="CC199" s="1818"/>
      <c r="CD199" s="1818"/>
      <c r="CE199" s="1818"/>
      <c r="CF199" s="1818"/>
      <c r="CG199" s="1818"/>
      <c r="CH199" s="1818"/>
      <c r="CI199" s="1818"/>
      <c r="CJ199" s="1818"/>
      <c r="CK199" s="1818"/>
      <c r="CL199" s="1818"/>
      <c r="CM199" s="1818"/>
      <c r="CN199" s="1818"/>
      <c r="CO199" s="1818"/>
      <c r="CP199" s="1818"/>
      <c r="CQ199" s="1818"/>
      <c r="CR199" s="1818"/>
      <c r="CS199" s="1818"/>
      <c r="CT199" s="1818"/>
      <c r="CU199" s="1818"/>
      <c r="CV199" s="1818"/>
      <c r="CW199" s="1818"/>
      <c r="CX199" s="1818"/>
      <c r="CY199" s="1818"/>
      <c r="CZ199" s="1818"/>
    </row>
    <row r="200" s="131" customFormat="true" ht="15" customHeight="true" x14ac:dyDescent="0.2">
      <c r="A200" s="679"/>
      <c r="B200" s="795"/>
      <c r="C200" s="859"/>
      <c r="D200" s="851"/>
      <c r="E200" s="851"/>
      <c r="F200" s="851"/>
      <c r="G200" s="852"/>
      <c r="H200" s="860"/>
      <c r="I200" s="851"/>
      <c r="J200" s="851"/>
      <c r="K200" s="851"/>
      <c r="L200" s="861"/>
      <c r="M200" s="859"/>
      <c r="N200" s="851"/>
      <c r="O200" s="851"/>
      <c r="P200" s="851"/>
      <c r="Q200" s="852"/>
      <c r="R200" s="1689"/>
      <c r="S200" s="583"/>
      <c r="T200" s="583"/>
      <c r="U200" s="583"/>
      <c r="V200" s="583"/>
      <c r="W200" s="583"/>
      <c r="X200" s="583"/>
      <c r="Y200" s="583"/>
      <c r="Z200" s="583"/>
      <c r="AA200" s="583"/>
      <c r="AB200" s="583"/>
      <c r="AC200" s="583"/>
      <c r="AD200" s="583"/>
      <c r="AE200" s="583"/>
      <c r="AF200" s="583"/>
      <c r="AG200" s="583"/>
      <c r="AH200" s="583"/>
      <c r="AI200" s="583"/>
      <c r="AJ200" s="583"/>
      <c r="AK200" s="583"/>
      <c r="AL200" s="583"/>
      <c r="AM200" s="583"/>
      <c r="AN200" s="583"/>
      <c r="AO200" s="583"/>
      <c r="AP200" s="583"/>
      <c r="AQ200" s="583"/>
      <c r="AR200" s="583"/>
      <c r="AS200" s="583"/>
      <c r="AT200" s="583"/>
      <c r="AU200" s="583"/>
      <c r="AV200" s="583"/>
      <c r="AW200" s="583"/>
      <c r="AX200" s="583"/>
      <c r="AY200" s="583"/>
      <c r="AZ200" s="208"/>
      <c r="BA200" s="371"/>
      <c r="BB200" s="159"/>
      <c r="BC200" s="325"/>
      <c r="BD200" s="295"/>
      <c r="BE200" s="295"/>
      <c r="BF200" s="295"/>
      <c r="BG200" s="326"/>
      <c r="BH200" s="336"/>
      <c r="BI200" s="295"/>
      <c r="BJ200" s="295"/>
      <c r="BK200" s="295"/>
      <c r="BL200" s="326"/>
      <c r="BM200" s="336"/>
      <c r="BN200" s="295"/>
      <c r="BO200" s="295"/>
      <c r="BP200" s="295"/>
      <c r="BQ200" s="326"/>
      <c r="BR200" s="1753"/>
      <c r="BS200" s="1817"/>
      <c r="BT200" s="1817"/>
      <c r="BU200" s="1817"/>
      <c r="BV200" s="1817"/>
      <c r="BW200" s="1817"/>
      <c r="BX200" s="1817"/>
      <c r="BY200" s="1818"/>
      <c r="BZ200" s="1818"/>
      <c r="CA200" s="1818"/>
      <c r="CB200" s="1818"/>
      <c r="CC200" s="1818"/>
      <c r="CD200" s="1818"/>
      <c r="CE200" s="1818"/>
      <c r="CF200" s="1818"/>
      <c r="CG200" s="1818"/>
      <c r="CH200" s="1818"/>
      <c r="CI200" s="1818"/>
      <c r="CJ200" s="1818"/>
      <c r="CK200" s="1818"/>
      <c r="CL200" s="1818"/>
      <c r="CM200" s="1818"/>
      <c r="CN200" s="1818"/>
      <c r="CO200" s="1818"/>
      <c r="CP200" s="1818"/>
      <c r="CQ200" s="1818"/>
      <c r="CR200" s="1818"/>
      <c r="CS200" s="1818"/>
      <c r="CT200" s="1818"/>
      <c r="CU200" s="1818"/>
      <c r="CV200" s="1818"/>
      <c r="CW200" s="1818"/>
      <c r="CX200" s="1818"/>
      <c r="CY200" s="1818"/>
      <c r="CZ200" s="1818"/>
    </row>
    <row r="201" s="131" customFormat="true" ht="15" customHeight="true" x14ac:dyDescent="0.2">
      <c r="A201" s="679"/>
      <c r="B201" s="795"/>
      <c r="C201" s="859"/>
      <c r="D201" s="851"/>
      <c r="E201" s="851"/>
      <c r="F201" s="851"/>
      <c r="G201" s="852"/>
      <c r="H201" s="860"/>
      <c r="I201" s="851"/>
      <c r="J201" s="851"/>
      <c r="K201" s="851"/>
      <c r="L201" s="861"/>
      <c r="M201" s="859"/>
      <c r="N201" s="851"/>
      <c r="O201" s="851"/>
      <c r="P201" s="851"/>
      <c r="Q201" s="852"/>
      <c r="R201" s="1689"/>
      <c r="S201" s="583"/>
      <c r="T201" s="583"/>
      <c r="U201" s="583"/>
      <c r="V201" s="583"/>
      <c r="W201" s="583"/>
      <c r="X201" s="583"/>
      <c r="Y201" s="583"/>
      <c r="Z201" s="583"/>
      <c r="AA201" s="583"/>
      <c r="AB201" s="583"/>
      <c r="AC201" s="583"/>
      <c r="AD201" s="583"/>
      <c r="AE201" s="583"/>
      <c r="AF201" s="583"/>
      <c r="AG201" s="583"/>
      <c r="AH201" s="583"/>
      <c r="AI201" s="583"/>
      <c r="AJ201" s="583"/>
      <c r="AK201" s="583"/>
      <c r="AL201" s="583"/>
      <c r="AM201" s="583"/>
      <c r="AN201" s="583"/>
      <c r="AO201" s="583"/>
      <c r="AP201" s="583"/>
      <c r="AQ201" s="583"/>
      <c r="AR201" s="583"/>
      <c r="AS201" s="583"/>
      <c r="AT201" s="583"/>
      <c r="AU201" s="583"/>
      <c r="AV201" s="583"/>
      <c r="AW201" s="583"/>
      <c r="AX201" s="583"/>
      <c r="AY201" s="583"/>
      <c r="AZ201" s="208"/>
      <c r="BA201" s="371"/>
      <c r="BB201" s="159"/>
      <c r="BC201" s="325"/>
      <c r="BD201" s="295"/>
      <c r="BE201" s="295"/>
      <c r="BF201" s="295"/>
      <c r="BG201" s="326"/>
      <c r="BH201" s="336"/>
      <c r="BI201" s="295"/>
      <c r="BJ201" s="295"/>
      <c r="BK201" s="295"/>
      <c r="BL201" s="326"/>
      <c r="BM201" s="336"/>
      <c r="BN201" s="295"/>
      <c r="BO201" s="295"/>
      <c r="BP201" s="295"/>
      <c r="BQ201" s="326"/>
      <c r="BR201" s="1753"/>
      <c r="BS201" s="1817"/>
      <c r="BT201" s="1817"/>
      <c r="BU201" s="1817"/>
      <c r="BV201" s="1817"/>
      <c r="BW201" s="1817"/>
      <c r="BX201" s="1817"/>
      <c r="BY201" s="1818"/>
      <c r="BZ201" s="1818"/>
      <c r="CA201" s="1818"/>
      <c r="CB201" s="1818"/>
      <c r="CC201" s="1818"/>
      <c r="CD201" s="1818"/>
      <c r="CE201" s="1818"/>
      <c r="CF201" s="1818"/>
      <c r="CG201" s="1818"/>
      <c r="CH201" s="1818"/>
      <c r="CI201" s="1818"/>
      <c r="CJ201" s="1818"/>
      <c r="CK201" s="1818"/>
      <c r="CL201" s="1818"/>
      <c r="CM201" s="1818"/>
      <c r="CN201" s="1818"/>
      <c r="CO201" s="1818"/>
      <c r="CP201" s="1818"/>
      <c r="CQ201" s="1818"/>
      <c r="CR201" s="1818"/>
      <c r="CS201" s="1818"/>
      <c r="CT201" s="1818"/>
      <c r="CU201" s="1818"/>
      <c r="CV201" s="1818"/>
      <c r="CW201" s="1818"/>
      <c r="CX201" s="1818"/>
      <c r="CY201" s="1818"/>
      <c r="CZ201" s="1818"/>
    </row>
    <row r="202" s="620" customFormat="true" ht="15" customHeight="true" x14ac:dyDescent="0.2">
      <c r="A202" s="2112"/>
      <c r="B202" s="992"/>
      <c r="C202" s="889"/>
      <c r="D202" s="894"/>
      <c r="E202" s="894"/>
      <c r="F202" s="894"/>
      <c r="G202" s="895"/>
      <c r="H202" s="896"/>
      <c r="I202" s="894"/>
      <c r="J202" s="894"/>
      <c r="K202" s="894"/>
      <c r="L202" s="897"/>
      <c r="M202" s="898"/>
      <c r="N202" s="894"/>
      <c r="O202" s="894"/>
      <c r="P202" s="894"/>
      <c r="Q202" s="895"/>
      <c r="R202" s="1711"/>
      <c r="S202" s="298"/>
      <c r="T202" s="298"/>
      <c r="U202" s="298"/>
      <c r="V202" s="298"/>
      <c r="W202" s="298"/>
      <c r="X202" s="298"/>
      <c r="Y202" s="298"/>
      <c r="Z202" s="298"/>
      <c r="AA202" s="298"/>
      <c r="AB202" s="298"/>
      <c r="AC202" s="298"/>
      <c r="AD202" s="298"/>
      <c r="AE202" s="298"/>
      <c r="AF202" s="298"/>
      <c r="AG202" s="298"/>
      <c r="AH202" s="298"/>
      <c r="AI202" s="298"/>
      <c r="AJ202" s="298"/>
      <c r="AK202" s="298"/>
      <c r="AL202" s="298"/>
      <c r="AM202" s="298"/>
      <c r="AN202" s="298"/>
      <c r="AO202" s="298"/>
      <c r="AP202" s="298"/>
      <c r="AQ202" s="298"/>
      <c r="AR202" s="298"/>
      <c r="AS202" s="298"/>
      <c r="AT202" s="298"/>
      <c r="AU202" s="298"/>
      <c r="AV202" s="298"/>
      <c r="AW202" s="298"/>
      <c r="AX202" s="298"/>
      <c r="AY202" s="298"/>
      <c r="AZ202" s="606"/>
      <c r="BA202" s="371"/>
      <c r="BB202" s="159"/>
      <c r="BC202" s="325"/>
      <c r="BD202" s="295"/>
      <c r="BE202" s="295"/>
      <c r="BF202" s="295"/>
      <c r="BG202" s="326"/>
      <c r="BH202" s="336"/>
      <c r="BI202" s="295"/>
      <c r="BJ202" s="295"/>
      <c r="BK202" s="295"/>
      <c r="BL202" s="326"/>
      <c r="BM202" s="336"/>
      <c r="BN202" s="295"/>
      <c r="BO202" s="295"/>
      <c r="BP202" s="295"/>
      <c r="BQ202" s="326"/>
      <c r="BR202" s="1753"/>
      <c r="BS202" s="1817"/>
      <c r="BT202" s="1817"/>
      <c r="BU202" s="1817"/>
      <c r="BV202" s="1817"/>
      <c r="BW202" s="1817"/>
      <c r="BX202" s="1817"/>
      <c r="BY202" s="1818"/>
      <c r="BZ202" s="1818"/>
      <c r="CA202" s="1818"/>
      <c r="CB202" s="1818"/>
      <c r="CC202" s="1818"/>
      <c r="CD202" s="1818"/>
      <c r="CE202" s="1818"/>
      <c r="CF202" s="1818"/>
      <c r="CG202" s="1818"/>
      <c r="CH202" s="1818"/>
      <c r="CI202" s="1818"/>
      <c r="CJ202" s="1818"/>
      <c r="CK202" s="1818"/>
      <c r="CL202" s="1818"/>
      <c r="CM202" s="1818"/>
      <c r="CN202" s="1818"/>
      <c r="CO202" s="1818"/>
      <c r="CP202" s="1818"/>
      <c r="CQ202" s="1818"/>
      <c r="CR202" s="1818"/>
      <c r="CS202" s="1818"/>
      <c r="CT202" s="1818"/>
      <c r="CU202" s="1818"/>
      <c r="CV202" s="1818"/>
      <c r="CW202" s="1818"/>
      <c r="CX202" s="1818"/>
      <c r="CY202" s="1818"/>
      <c r="CZ202" s="1818"/>
    </row>
    <row r="203" s="620" customFormat="true" ht="15" customHeight="true" x14ac:dyDescent="0.2">
      <c r="A203" s="2113"/>
      <c r="B203" s="993"/>
      <c r="C203" s="937"/>
      <c r="D203" s="938"/>
      <c r="E203" s="938"/>
      <c r="F203" s="938"/>
      <c r="G203" s="939"/>
      <c r="H203" s="940"/>
      <c r="I203" s="938"/>
      <c r="J203" s="938"/>
      <c r="K203" s="938"/>
      <c r="L203" s="941"/>
      <c r="M203" s="942"/>
      <c r="N203" s="938"/>
      <c r="O203" s="938"/>
      <c r="P203" s="938"/>
      <c r="Q203" s="939"/>
      <c r="R203" s="1712"/>
      <c r="S203" s="298"/>
      <c r="T203" s="298"/>
      <c r="U203" s="298"/>
      <c r="V203" s="298"/>
      <c r="W203" s="298"/>
      <c r="X203" s="298"/>
      <c r="Y203" s="298"/>
      <c r="Z203" s="298"/>
      <c r="AA203" s="298"/>
      <c r="AB203" s="298"/>
      <c r="AC203" s="298"/>
      <c r="AD203" s="298"/>
      <c r="AE203" s="298"/>
      <c r="AF203" s="298"/>
      <c r="AG203" s="298"/>
      <c r="AH203" s="298"/>
      <c r="AI203" s="298"/>
      <c r="AJ203" s="298"/>
      <c r="AK203" s="298"/>
      <c r="AL203" s="298"/>
      <c r="AM203" s="298"/>
      <c r="AN203" s="298"/>
      <c r="AO203" s="298"/>
      <c r="AP203" s="298"/>
      <c r="AQ203" s="298"/>
      <c r="AR203" s="298"/>
      <c r="AS203" s="298"/>
      <c r="AT203" s="298"/>
      <c r="AU203" s="298"/>
      <c r="AV203" s="298"/>
      <c r="AW203" s="298"/>
      <c r="AX203" s="298"/>
      <c r="AY203" s="298"/>
      <c r="AZ203" s="606"/>
      <c r="BA203" s="371"/>
      <c r="BB203" s="159"/>
      <c r="BC203" s="325"/>
      <c r="BD203" s="295"/>
      <c r="BE203" s="295"/>
      <c r="BF203" s="295"/>
      <c r="BG203" s="326"/>
      <c r="BH203" s="336"/>
      <c r="BI203" s="295"/>
      <c r="BJ203" s="295"/>
      <c r="BK203" s="295"/>
      <c r="BL203" s="326"/>
      <c r="BM203" s="336"/>
      <c r="BN203" s="295"/>
      <c r="BO203" s="295"/>
      <c r="BP203" s="295"/>
      <c r="BQ203" s="326"/>
      <c r="BR203" s="1753"/>
      <c r="BS203" s="1817"/>
      <c r="BT203" s="1817"/>
      <c r="BU203" s="1817"/>
      <c r="BV203" s="1817"/>
      <c r="BW203" s="1817"/>
      <c r="BX203" s="1817"/>
      <c r="BY203" s="1818"/>
      <c r="BZ203" s="1818"/>
      <c r="CA203" s="1818"/>
      <c r="CB203" s="1818"/>
      <c r="CC203" s="1818"/>
      <c r="CD203" s="1818"/>
      <c r="CE203" s="1818"/>
      <c r="CF203" s="1818"/>
      <c r="CG203" s="1818"/>
      <c r="CH203" s="1818"/>
      <c r="CI203" s="1818"/>
      <c r="CJ203" s="1818"/>
      <c r="CK203" s="1818"/>
      <c r="CL203" s="1818"/>
      <c r="CM203" s="1818"/>
      <c r="CN203" s="1818"/>
      <c r="CO203" s="1818"/>
      <c r="CP203" s="1818"/>
      <c r="CQ203" s="1818"/>
      <c r="CR203" s="1818"/>
      <c r="CS203" s="1818"/>
      <c r="CT203" s="1818"/>
      <c r="CU203" s="1818"/>
      <c r="CV203" s="1818"/>
      <c r="CW203" s="1818"/>
      <c r="CX203" s="1818"/>
      <c r="CY203" s="1818"/>
      <c r="CZ203" s="1818"/>
    </row>
    <row r="204" s="604" customFormat="true" ht="15" customHeight="true" x14ac:dyDescent="0.2">
      <c r="A204" s="774"/>
      <c r="B204" s="796"/>
      <c r="C204" s="943"/>
      <c r="D204" s="944"/>
      <c r="E204" s="944"/>
      <c r="F204" s="944"/>
      <c r="G204" s="945"/>
      <c r="H204" s="946"/>
      <c r="I204" s="944"/>
      <c r="J204" s="944"/>
      <c r="K204" s="944"/>
      <c r="L204" s="947"/>
      <c r="M204" s="943"/>
      <c r="N204" s="944"/>
      <c r="O204" s="944"/>
      <c r="P204" s="944"/>
      <c r="Q204" s="945"/>
      <c r="R204" s="1713"/>
      <c r="S204" s="583"/>
      <c r="T204" s="583"/>
      <c r="U204" s="583"/>
      <c r="V204" s="583"/>
      <c r="W204" s="583"/>
      <c r="X204" s="583"/>
      <c r="Y204" s="583"/>
      <c r="Z204" s="583"/>
      <c r="AA204" s="583"/>
      <c r="AB204" s="583"/>
      <c r="AC204" s="583"/>
      <c r="AD204" s="583"/>
      <c r="AE204" s="583"/>
      <c r="AF204" s="583"/>
      <c r="AG204" s="583"/>
      <c r="AH204" s="583"/>
      <c r="AI204" s="583"/>
      <c r="AJ204" s="583"/>
      <c r="AK204" s="583"/>
      <c r="AL204" s="583"/>
      <c r="AM204" s="583"/>
      <c r="AN204" s="583"/>
      <c r="AO204" s="583"/>
      <c r="AP204" s="583"/>
      <c r="AQ204" s="583"/>
      <c r="AR204" s="583"/>
      <c r="AS204" s="583"/>
      <c r="AT204" s="583"/>
      <c r="AU204" s="583"/>
      <c r="AV204" s="583"/>
      <c r="AW204" s="583"/>
      <c r="AX204" s="583"/>
      <c r="AY204" s="583"/>
      <c r="AZ204" s="208"/>
      <c r="BA204" s="371"/>
      <c r="BB204" s="159"/>
      <c r="BC204" s="325"/>
      <c r="BD204" s="295"/>
      <c r="BE204" s="295"/>
      <c r="BF204" s="295"/>
      <c r="BG204" s="326"/>
      <c r="BH204" s="336"/>
      <c r="BI204" s="295"/>
      <c r="BJ204" s="295"/>
      <c r="BK204" s="295"/>
      <c r="BL204" s="326"/>
      <c r="BM204" s="336"/>
      <c r="BN204" s="295"/>
      <c r="BO204" s="295"/>
      <c r="BP204" s="295"/>
      <c r="BQ204" s="326"/>
      <c r="BR204" s="1753"/>
      <c r="BS204" s="1817"/>
      <c r="BT204" s="1817"/>
      <c r="BU204" s="1817"/>
      <c r="BV204" s="1817"/>
      <c r="BW204" s="1817"/>
      <c r="BX204" s="1817"/>
      <c r="BY204" s="1818"/>
      <c r="BZ204" s="1818"/>
      <c r="CA204" s="1818"/>
      <c r="CB204" s="1818"/>
      <c r="CC204" s="1818"/>
      <c r="CD204" s="1818"/>
      <c r="CE204" s="1818"/>
      <c r="CF204" s="1818"/>
      <c r="CG204" s="1818"/>
      <c r="CH204" s="1818"/>
      <c r="CI204" s="1818"/>
      <c r="CJ204" s="1818"/>
      <c r="CK204" s="1818"/>
      <c r="CL204" s="1818"/>
      <c r="CM204" s="1818"/>
      <c r="CN204" s="1818"/>
      <c r="CO204" s="1818"/>
      <c r="CP204" s="1818"/>
      <c r="CQ204" s="1818"/>
      <c r="CR204" s="1818"/>
      <c r="CS204" s="1818"/>
      <c r="CT204" s="1818"/>
      <c r="CU204" s="1818"/>
      <c r="CV204" s="1818"/>
      <c r="CW204" s="1818"/>
      <c r="CX204" s="1818"/>
      <c r="CY204" s="1818"/>
      <c r="CZ204" s="1818"/>
    </row>
    <row r="205" s="131" customFormat="true" ht="15" customHeight="true" x14ac:dyDescent="0.2">
      <c r="A205" s="680"/>
      <c r="B205" s="797"/>
      <c r="C205" s="948"/>
      <c r="D205" s="872"/>
      <c r="E205" s="872"/>
      <c r="F205" s="872"/>
      <c r="G205" s="873"/>
      <c r="H205" s="949"/>
      <c r="I205" s="872"/>
      <c r="J205" s="872"/>
      <c r="K205" s="872"/>
      <c r="L205" s="950"/>
      <c r="M205" s="948"/>
      <c r="N205" s="872"/>
      <c r="O205" s="872"/>
      <c r="P205" s="872"/>
      <c r="Q205" s="873"/>
      <c r="R205" s="1714"/>
      <c r="S205" s="583"/>
      <c r="T205" s="583"/>
      <c r="U205" s="583"/>
      <c r="V205" s="583"/>
      <c r="W205" s="583"/>
      <c r="X205" s="583"/>
      <c r="Y205" s="583"/>
      <c r="Z205" s="583"/>
      <c r="AA205" s="583"/>
      <c r="AB205" s="583"/>
      <c r="AC205" s="583"/>
      <c r="AD205" s="583"/>
      <c r="AE205" s="583"/>
      <c r="AF205" s="583"/>
      <c r="AG205" s="583"/>
      <c r="AH205" s="583"/>
      <c r="AI205" s="583"/>
      <c r="AJ205" s="583"/>
      <c r="AK205" s="583"/>
      <c r="AL205" s="583"/>
      <c r="AM205" s="583"/>
      <c r="AN205" s="583"/>
      <c r="AO205" s="583"/>
      <c r="AP205" s="583"/>
      <c r="AQ205" s="583"/>
      <c r="AR205" s="583"/>
      <c r="AS205" s="583"/>
      <c r="AT205" s="583"/>
      <c r="AU205" s="583"/>
      <c r="AV205" s="583"/>
      <c r="AW205" s="583"/>
      <c r="AX205" s="583"/>
      <c r="AY205" s="583"/>
      <c r="AZ205" s="208"/>
      <c r="BA205" s="371"/>
      <c r="BB205" s="159"/>
      <c r="BC205" s="343"/>
      <c r="BD205" s="341"/>
      <c r="BE205" s="341"/>
      <c r="BF205" s="341"/>
      <c r="BG205" s="342"/>
      <c r="BH205" s="340"/>
      <c r="BI205" s="341"/>
      <c r="BJ205" s="341"/>
      <c r="BK205" s="341"/>
      <c r="BL205" s="342"/>
      <c r="BM205" s="340"/>
      <c r="BN205" s="341"/>
      <c r="BO205" s="341"/>
      <c r="BP205" s="341"/>
      <c r="BQ205" s="342"/>
      <c r="BR205" s="1754"/>
      <c r="BS205" s="1817"/>
      <c r="BT205" s="1817"/>
      <c r="BU205" s="1817"/>
      <c r="BV205" s="1817"/>
      <c r="BW205" s="1817"/>
      <c r="BX205" s="1817"/>
      <c r="BY205" s="1818"/>
      <c r="BZ205" s="1818"/>
      <c r="CA205" s="1818"/>
      <c r="CB205" s="1818"/>
      <c r="CC205" s="1818"/>
      <c r="CD205" s="1818"/>
      <c r="CE205" s="1818"/>
      <c r="CF205" s="1818"/>
      <c r="CG205" s="1818"/>
      <c r="CH205" s="1818"/>
      <c r="CI205" s="1818"/>
      <c r="CJ205" s="1818"/>
      <c r="CK205" s="1818"/>
      <c r="CL205" s="1818"/>
      <c r="CM205" s="1818"/>
      <c r="CN205" s="1818"/>
      <c r="CO205" s="1818"/>
      <c r="CP205" s="1818"/>
      <c r="CQ205" s="1818"/>
      <c r="CR205" s="1818"/>
      <c r="CS205" s="1818"/>
      <c r="CT205" s="1818"/>
      <c r="CU205" s="1818"/>
      <c r="CV205" s="1818"/>
      <c r="CW205" s="1818"/>
      <c r="CX205" s="1818"/>
      <c r="CY205" s="1818"/>
      <c r="CZ205" s="1818"/>
    </row>
    <row r="206" s="131" customFormat="true" ht="250.15" customHeight="true" x14ac:dyDescent="0.2">
      <c r="B206" s="133"/>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2"/>
      <c r="BS206" s="207"/>
      <c r="BT206" s="207"/>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S207" s="203"/>
      <c r="BT207" s="203"/>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82" t="str">
        <f>A1026</f>
        <v>Jamaica</v>
      </c>
      <c r="B208" s="208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S208" s="203"/>
      <c r="BT208" s="203"/>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1997</v>
      </c>
      <c r="B209" s="139"/>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S209" s="203"/>
      <c r="BT209" s="203"/>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S210" s="203"/>
      <c r="BT210" s="203"/>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S211" s="203"/>
      <c r="BT211" s="203"/>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S212" s="203"/>
      <c r="BT212" s="203"/>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S213" s="203"/>
      <c r="BT213" s="203"/>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S214" s="203"/>
      <c r="BT214" s="203"/>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SLC97</v>
      </c>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S215" s="203"/>
      <c r="BT215" s="203"/>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1"/>
      <c r="B216" s="609"/>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S216" s="203"/>
      <c r="BT216" s="203"/>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1"/>
      <c r="B217" s="610"/>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S217" s="203"/>
      <c r="BT217" s="203"/>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1"/>
      <c r="B218" s="609"/>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S218" s="203"/>
      <c r="BT218" s="203"/>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2"/>
      <c r="B219" s="61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S219" s="203"/>
      <c r="BT219" s="203"/>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135" customFormat="true" ht="15" customHeight="true" x14ac:dyDescent="0.2">
      <c r="A220" s="114" t="s">
        <v>86</v>
      </c>
      <c r="B220" s="198"/>
      <c r="C220" s="2084" t="s">
        <v>114</v>
      </c>
      <c r="D220" s="2085"/>
      <c r="E220" s="2085"/>
      <c r="F220" s="2085"/>
      <c r="G220" s="2086"/>
      <c r="H220" s="2073" t="s">
        <v>38</v>
      </c>
      <c r="I220" s="2074"/>
      <c r="J220" s="2074"/>
      <c r="K220" s="2074"/>
      <c r="L220" s="2075"/>
      <c r="M220" s="2076" t="s">
        <v>37</v>
      </c>
      <c r="N220" s="2077"/>
      <c r="O220" s="2077"/>
      <c r="P220" s="2077"/>
      <c r="Q220" s="2078"/>
      <c r="R220" s="1651" t="s">
        <v>137</v>
      </c>
      <c r="S220" s="298"/>
      <c r="T220" s="298"/>
      <c r="U220" s="298"/>
      <c r="V220" s="298"/>
      <c r="W220" s="298"/>
      <c r="X220" s="298"/>
      <c r="Y220" s="298"/>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AZ220" s="606"/>
      <c r="BA220" s="209" t="s">
        <v>128</v>
      </c>
      <c r="BB220" s="114" t="s">
        <v>86</v>
      </c>
      <c r="BC220" s="2197" t="s">
        <v>114</v>
      </c>
      <c r="BD220" s="2198"/>
      <c r="BE220" s="2198"/>
      <c r="BF220" s="2198"/>
      <c r="BG220" s="2199"/>
      <c r="BH220" s="2200" t="s">
        <v>38</v>
      </c>
      <c r="BI220" s="2198"/>
      <c r="BJ220" s="2198"/>
      <c r="BK220" s="2198"/>
      <c r="BL220" s="2199"/>
      <c r="BM220" s="2200" t="s">
        <v>37</v>
      </c>
      <c r="BN220" s="2198"/>
      <c r="BO220" s="2198"/>
      <c r="BP220" s="2198"/>
      <c r="BQ220" s="2201"/>
      <c r="BR220" s="1666" t="s">
        <v>137</v>
      </c>
      <c r="BS220" s="1819"/>
      <c r="BT220" s="1819"/>
      <c r="BU220" s="1819"/>
      <c r="BV220" s="1819"/>
      <c r="BW220" s="1819"/>
      <c r="BX220" s="1819"/>
      <c r="BY220" s="1820"/>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135" customFormat="true" ht="12.75" x14ac:dyDescent="0.2">
      <c r="A221" s="182" t="s">
        <v>87</v>
      </c>
      <c r="B221" s="239"/>
      <c r="C221" s="277" t="s">
        <v>0</v>
      </c>
      <c r="D221" s="278" t="s">
        <v>1</v>
      </c>
      <c r="E221" s="278" t="s">
        <v>2</v>
      </c>
      <c r="F221" s="278" t="s">
        <v>3</v>
      </c>
      <c r="G221" s="279" t="s">
        <v>4</v>
      </c>
      <c r="H221" s="741" t="s">
        <v>0</v>
      </c>
      <c r="I221" s="674" t="s">
        <v>1</v>
      </c>
      <c r="J221" s="674" t="s">
        <v>2</v>
      </c>
      <c r="K221" s="674" t="s">
        <v>3</v>
      </c>
      <c r="L221" s="675" t="s">
        <v>4</v>
      </c>
      <c r="M221" s="721" t="s">
        <v>0</v>
      </c>
      <c r="N221" s="674" t="s">
        <v>1</v>
      </c>
      <c r="O221" s="674" t="s">
        <v>2</v>
      </c>
      <c r="P221" s="674" t="s">
        <v>3</v>
      </c>
      <c r="Q221" s="760" t="s">
        <v>4</v>
      </c>
      <c r="R221" s="744" t="s">
        <v>147</v>
      </c>
      <c r="S221" s="298"/>
      <c r="T221" s="298"/>
      <c r="U221" s="298"/>
      <c r="V221" s="298"/>
      <c r="W221" s="298"/>
      <c r="X221" s="298"/>
      <c r="Y221" s="298"/>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AZ221" s="606"/>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1755" t="s">
        <v>147</v>
      </c>
      <c r="BS221" s="1821"/>
      <c r="BT221" s="1821"/>
      <c r="BU221" s="1821"/>
      <c r="BV221" s="1821"/>
      <c r="BW221" s="1821"/>
      <c r="BX221" s="1821"/>
      <c r="BY221" s="1822"/>
      <c r="BZ221" s="1822"/>
      <c r="CA221" s="1822"/>
      <c r="CB221" s="1822"/>
      <c r="CC221" s="1822"/>
      <c r="CD221" s="1822"/>
      <c r="CE221" s="1822"/>
      <c r="CF221" s="1822"/>
      <c r="CG221" s="1822"/>
      <c r="CH221" s="1822"/>
      <c r="CI221" s="1822"/>
      <c r="CJ221" s="1822"/>
      <c r="CK221" s="1822"/>
      <c r="CL221" s="1822"/>
      <c r="CM221" s="1822"/>
      <c r="CN221" s="1822"/>
      <c r="CO221" s="1822"/>
      <c r="CP221" s="1822"/>
      <c r="CQ221" s="1822"/>
      <c r="CR221" s="1822"/>
      <c r="CS221" s="1822"/>
      <c r="CT221" s="1822"/>
      <c r="CU221" s="1822"/>
      <c r="CV221" s="1822"/>
      <c r="CW221" s="1822"/>
      <c r="CX221" s="1822"/>
      <c r="CY221" s="1822"/>
      <c r="CZ221" s="1822"/>
    </row>
    <row r="222" s="135" customFormat="true" ht="15" customHeight="true" x14ac:dyDescent="0.2">
      <c r="A222" s="2079" t="s">
        <v>36</v>
      </c>
      <c r="B222" s="994" t="s">
        <v>15</v>
      </c>
      <c r="C222" s="1014" t="s">
        <v>35</v>
      </c>
      <c r="D222" s="1026" t="s">
        <v>35</v>
      </c>
      <c r="E222" s="1026" t="s">
        <v>35</v>
      </c>
      <c r="F222" s="1026" t="s">
        <v>35</v>
      </c>
      <c r="G222" s="1038" t="s">
        <v>35</v>
      </c>
      <c r="H222" s="1050" t="s">
        <v>35</v>
      </c>
      <c r="I222" s="1026" t="s">
        <v>35</v>
      </c>
      <c r="J222" s="1026" t="s">
        <v>35</v>
      </c>
      <c r="K222" s="1026" t="s">
        <v>35</v>
      </c>
      <c r="L222" s="1062" t="s">
        <v>35</v>
      </c>
      <c r="M222" s="1014" t="s">
        <v>35</v>
      </c>
      <c r="N222" s="1026" t="s">
        <v>35</v>
      </c>
      <c r="O222" s="1026" t="s">
        <v>35</v>
      </c>
      <c r="P222" s="1026" t="s">
        <v>35</v>
      </c>
      <c r="Q222" s="1038" t="s">
        <v>35</v>
      </c>
      <c r="R222" s="1715" t="s">
        <v>35</v>
      </c>
      <c r="S222" s="298"/>
      <c r="T222" s="298"/>
      <c r="U222" s="298"/>
      <c r="V222" s="298"/>
      <c r="W222" s="298"/>
      <c r="X222" s="298"/>
      <c r="Y222" s="298"/>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AZ222" s="606"/>
      <c r="BA222" s="2202" t="s">
        <v>36</v>
      </c>
      <c r="BB222" s="160" t="s">
        <v>15</v>
      </c>
      <c r="BC222" s="1080" t="s">
        <v>35</v>
      </c>
      <c r="BD222" s="1100" t="s">
        <v>35</v>
      </c>
      <c r="BE222" s="1100" t="s">
        <v>35</v>
      </c>
      <c r="BF222" s="1100" t="s">
        <v>35</v>
      </c>
      <c r="BG222" s="1121" t="s">
        <v>35</v>
      </c>
      <c r="BH222" s="1142" t="s">
        <v>35</v>
      </c>
      <c r="BI222" s="1100" t="s">
        <v>35</v>
      </c>
      <c r="BJ222" s="1100" t="s">
        <v>35</v>
      </c>
      <c r="BK222" s="1100" t="s">
        <v>35</v>
      </c>
      <c r="BL222" s="1121" t="s">
        <v>35</v>
      </c>
      <c r="BM222" s="1142" t="s">
        <v>35</v>
      </c>
      <c r="BN222" s="1100" t="s">
        <v>35</v>
      </c>
      <c r="BO222" s="1100" t="s">
        <v>35</v>
      </c>
      <c r="BP222" s="1100" t="s">
        <v>35</v>
      </c>
      <c r="BQ222" s="1121" t="s">
        <v>35</v>
      </c>
      <c r="BR222" s="1756" t="s">
        <v>35</v>
      </c>
      <c r="BS222" s="1823"/>
      <c r="BT222" s="1823"/>
      <c r="BU222" s="1823"/>
      <c r="BV222" s="1823"/>
      <c r="BW222" s="1823"/>
      <c r="BX222" s="1823"/>
      <c r="BY222" s="1824"/>
      <c r="BZ222" s="1824"/>
      <c r="CA222" s="1824"/>
      <c r="CB222" s="1824"/>
      <c r="CC222" s="1824"/>
      <c r="CD222" s="1824"/>
      <c r="CE222" s="1824"/>
      <c r="CF222" s="1824"/>
      <c r="CG222" s="1824"/>
      <c r="CH222" s="1824"/>
      <c r="CI222" s="1824"/>
      <c r="CJ222" s="1824"/>
      <c r="CK222" s="1824"/>
      <c r="CL222" s="1824"/>
      <c r="CM222" s="1824"/>
      <c r="CN222" s="1824"/>
      <c r="CO222" s="1824"/>
      <c r="CP222" s="1824"/>
      <c r="CQ222" s="1824"/>
      <c r="CR222" s="1824"/>
      <c r="CS222" s="1824"/>
      <c r="CT222" s="1824"/>
      <c r="CU222" s="1824"/>
      <c r="CV222" s="1824"/>
      <c r="CW222" s="1824"/>
      <c r="CX222" s="1824"/>
      <c r="CY222" s="1824"/>
      <c r="CZ222" s="1825"/>
    </row>
    <row r="223" s="135" customFormat="true" ht="15" customHeight="true" x14ac:dyDescent="0.2">
      <c r="A223" s="2080"/>
      <c r="B223" s="995" t="s">
        <v>16</v>
      </c>
      <c r="C223" s="1015" t="s">
        <v>35</v>
      </c>
      <c r="D223" s="1027" t="s">
        <v>35</v>
      </c>
      <c r="E223" s="1027" t="s">
        <v>35</v>
      </c>
      <c r="F223" s="1027" t="s">
        <v>35</v>
      </c>
      <c r="G223" s="1039" t="s">
        <v>35</v>
      </c>
      <c r="H223" s="1051" t="s">
        <v>35</v>
      </c>
      <c r="I223" s="1027" t="s">
        <v>35</v>
      </c>
      <c r="J223" s="1027" t="s">
        <v>35</v>
      </c>
      <c r="K223" s="1027" t="s">
        <v>35</v>
      </c>
      <c r="L223" s="1063" t="s">
        <v>35</v>
      </c>
      <c r="M223" s="1015" t="s">
        <v>35</v>
      </c>
      <c r="N223" s="1027" t="s">
        <v>35</v>
      </c>
      <c r="O223" s="1027" t="s">
        <v>35</v>
      </c>
      <c r="P223" s="1027" t="s">
        <v>35</v>
      </c>
      <c r="Q223" s="1039" t="s">
        <v>35</v>
      </c>
      <c r="R223" s="1716" t="s">
        <v>35</v>
      </c>
      <c r="S223" s="298"/>
      <c r="T223" s="298"/>
      <c r="U223" s="298"/>
      <c r="V223" s="298"/>
      <c r="W223" s="298"/>
      <c r="X223" s="298"/>
      <c r="Y223" s="298"/>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AZ223" s="606"/>
      <c r="BA223" s="2203"/>
      <c r="BB223" s="161" t="s">
        <v>16</v>
      </c>
      <c r="BC223" s="1081" t="s">
        <v>35</v>
      </c>
      <c r="BD223" s="1101" t="s">
        <v>35</v>
      </c>
      <c r="BE223" s="1101" t="s">
        <v>35</v>
      </c>
      <c r="BF223" s="1101" t="s">
        <v>35</v>
      </c>
      <c r="BG223" s="1122" t="s">
        <v>35</v>
      </c>
      <c r="BH223" s="1143" t="s">
        <v>35</v>
      </c>
      <c r="BI223" s="1101" t="s">
        <v>35</v>
      </c>
      <c r="BJ223" s="1101" t="s">
        <v>35</v>
      </c>
      <c r="BK223" s="1101" t="s">
        <v>35</v>
      </c>
      <c r="BL223" s="1122" t="s">
        <v>35</v>
      </c>
      <c r="BM223" s="1143" t="s">
        <v>35</v>
      </c>
      <c r="BN223" s="1101" t="s">
        <v>35</v>
      </c>
      <c r="BO223" s="1101" t="s">
        <v>35</v>
      </c>
      <c r="BP223" s="1101" t="s">
        <v>35</v>
      </c>
      <c r="BQ223" s="1122" t="s">
        <v>35</v>
      </c>
      <c r="BR223" s="1757" t="s">
        <v>35</v>
      </c>
      <c r="BS223" s="1826"/>
      <c r="BT223" s="1826"/>
      <c r="BU223" s="1826"/>
      <c r="BV223" s="1826"/>
      <c r="BW223" s="1826"/>
      <c r="BX223" s="1826"/>
      <c r="BY223" s="1827"/>
      <c r="BZ223" s="1827"/>
      <c r="CA223" s="1827"/>
      <c r="CB223" s="1827"/>
      <c r="CC223" s="1827"/>
      <c r="CD223" s="1827"/>
      <c r="CE223" s="1827"/>
      <c r="CF223" s="1827"/>
      <c r="CG223" s="1827"/>
      <c r="CH223" s="1827"/>
      <c r="CI223" s="1827"/>
      <c r="CJ223" s="1827"/>
      <c r="CK223" s="1827"/>
      <c r="CL223" s="1827"/>
      <c r="CM223" s="1827"/>
      <c r="CN223" s="1827"/>
      <c r="CO223" s="1827"/>
      <c r="CP223" s="1827"/>
      <c r="CQ223" s="1827"/>
      <c r="CR223" s="1827"/>
      <c r="CS223" s="1827"/>
      <c r="CT223" s="1827"/>
      <c r="CU223" s="1827"/>
      <c r="CV223" s="1827"/>
      <c r="CW223" s="1827"/>
      <c r="CX223" s="1827"/>
      <c r="CY223" s="1827"/>
      <c r="CZ223" s="1828"/>
    </row>
    <row r="224" s="135" customFormat="true" ht="15" customHeight="true" x14ac:dyDescent="0.2">
      <c r="A224" s="2081"/>
      <c r="B224" s="996" t="s">
        <v>20</v>
      </c>
      <c r="C224" s="1016" t="s">
        <v>35</v>
      </c>
      <c r="D224" s="1028" t="s">
        <v>35</v>
      </c>
      <c r="E224" s="1028" t="s">
        <v>35</v>
      </c>
      <c r="F224" s="1028" t="s">
        <v>35</v>
      </c>
      <c r="G224" s="1040" t="s">
        <v>35</v>
      </c>
      <c r="H224" s="1052" t="s">
        <v>35</v>
      </c>
      <c r="I224" s="1028" t="s">
        <v>35</v>
      </c>
      <c r="J224" s="1028" t="s">
        <v>35</v>
      </c>
      <c r="K224" s="1028" t="s">
        <v>35</v>
      </c>
      <c r="L224" s="1064" t="s">
        <v>35</v>
      </c>
      <c r="M224" s="1016" t="s">
        <v>35</v>
      </c>
      <c r="N224" s="1028" t="s">
        <v>35</v>
      </c>
      <c r="O224" s="1028" t="s">
        <v>35</v>
      </c>
      <c r="P224" s="1028" t="s">
        <v>35</v>
      </c>
      <c r="Q224" s="1040" t="s">
        <v>35</v>
      </c>
      <c r="R224" s="1717" t="s">
        <v>35</v>
      </c>
      <c r="S224" s="298"/>
      <c r="T224" s="298"/>
      <c r="U224" s="298"/>
      <c r="V224" s="298"/>
      <c r="W224" s="298"/>
      <c r="X224" s="298"/>
      <c r="Y224" s="298"/>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AZ224" s="606"/>
      <c r="BA224" s="2203"/>
      <c r="BB224" s="161" t="s">
        <v>20</v>
      </c>
      <c r="BC224" s="1081" t="s">
        <v>35</v>
      </c>
      <c r="BD224" s="1101" t="s">
        <v>35</v>
      </c>
      <c r="BE224" s="1101" t="s">
        <v>35</v>
      </c>
      <c r="BF224" s="1101" t="s">
        <v>35</v>
      </c>
      <c r="BG224" s="1122" t="s">
        <v>35</v>
      </c>
      <c r="BH224" s="1143" t="s">
        <v>35</v>
      </c>
      <c r="BI224" s="1101" t="s">
        <v>35</v>
      </c>
      <c r="BJ224" s="1101" t="s">
        <v>35</v>
      </c>
      <c r="BK224" s="1101" t="s">
        <v>35</v>
      </c>
      <c r="BL224" s="1122" t="s">
        <v>35</v>
      </c>
      <c r="BM224" s="1143" t="s">
        <v>35</v>
      </c>
      <c r="BN224" s="1101" t="s">
        <v>35</v>
      </c>
      <c r="BO224" s="1101" t="s">
        <v>35</v>
      </c>
      <c r="BP224" s="1101" t="s">
        <v>35</v>
      </c>
      <c r="BQ224" s="1122" t="s">
        <v>35</v>
      </c>
      <c r="BR224" s="1757" t="s">
        <v>35</v>
      </c>
      <c r="BS224" s="1826"/>
      <c r="BT224" s="1826"/>
      <c r="BU224" s="1826"/>
      <c r="BV224" s="1826"/>
      <c r="BW224" s="1826"/>
      <c r="BX224" s="1826"/>
      <c r="BY224" s="1827"/>
      <c r="BZ224" s="1827"/>
      <c r="CA224" s="1827"/>
      <c r="CB224" s="1827"/>
      <c r="CC224" s="1827"/>
      <c r="CD224" s="1827"/>
      <c r="CE224" s="1827"/>
      <c r="CF224" s="1827"/>
      <c r="CG224" s="1827"/>
      <c r="CH224" s="1827"/>
      <c r="CI224" s="1827"/>
      <c r="CJ224" s="1827"/>
      <c r="CK224" s="1827"/>
      <c r="CL224" s="1827"/>
      <c r="CM224" s="1827"/>
      <c r="CN224" s="1827"/>
      <c r="CO224" s="1827"/>
      <c r="CP224" s="1827"/>
      <c r="CQ224" s="1827"/>
      <c r="CR224" s="1827"/>
      <c r="CS224" s="1827"/>
      <c r="CT224" s="1827"/>
      <c r="CU224" s="1827"/>
      <c r="CV224" s="1827"/>
      <c r="CW224" s="1827"/>
      <c r="CX224" s="1827"/>
      <c r="CY224" s="1827"/>
      <c r="CZ224" s="1828"/>
    </row>
    <row r="225" s="135" customFormat="true" ht="15" customHeight="true" x14ac:dyDescent="0.2">
      <c r="A225" s="969"/>
      <c r="B225" s="798"/>
      <c r="C225" s="899"/>
      <c r="D225" s="682"/>
      <c r="E225" s="682"/>
      <c r="F225" s="682"/>
      <c r="G225" s="745"/>
      <c r="H225" s="900"/>
      <c r="I225" s="682"/>
      <c r="J225" s="682"/>
      <c r="K225" s="682"/>
      <c r="L225" s="700"/>
      <c r="M225" s="899"/>
      <c r="N225" s="682"/>
      <c r="O225" s="682"/>
      <c r="P225" s="682"/>
      <c r="Q225" s="745"/>
      <c r="R225" s="1700"/>
      <c r="S225" s="298"/>
      <c r="T225" s="298"/>
      <c r="U225" s="298"/>
      <c r="V225" s="298"/>
      <c r="W225" s="298"/>
      <c r="X225" s="298"/>
      <c r="Y225" s="298"/>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AZ225" s="606"/>
      <c r="BA225" s="2203" t="s">
        <v>70</v>
      </c>
      <c r="BB225" s="161" t="s">
        <v>71</v>
      </c>
      <c r="BC225" s="1081" t="s">
        <v>35</v>
      </c>
      <c r="BD225" s="1101" t="s">
        <v>35</v>
      </c>
      <c r="BE225" s="1101" t="s">
        <v>35</v>
      </c>
      <c r="BF225" s="1101" t="s">
        <v>35</v>
      </c>
      <c r="BG225" s="1122" t="s">
        <v>35</v>
      </c>
      <c r="BH225" s="1143" t="s">
        <v>35</v>
      </c>
      <c r="BI225" s="1101" t="s">
        <v>35</v>
      </c>
      <c r="BJ225" s="1101" t="s">
        <v>35</v>
      </c>
      <c r="BK225" s="1101" t="s">
        <v>35</v>
      </c>
      <c r="BL225" s="1122" t="s">
        <v>35</v>
      </c>
      <c r="BM225" s="1143" t="s">
        <v>35</v>
      </c>
      <c r="BN225" s="1101" t="s">
        <v>35</v>
      </c>
      <c r="BO225" s="1101" t="s">
        <v>35</v>
      </c>
      <c r="BP225" s="1101" t="s">
        <v>35</v>
      </c>
      <c r="BQ225" s="1122" t="s">
        <v>35</v>
      </c>
      <c r="BR225" s="1757" t="s">
        <v>35</v>
      </c>
      <c r="BS225" s="1829"/>
      <c r="BT225" s="1829"/>
      <c r="BU225" s="1829"/>
      <c r="BV225" s="1829"/>
      <c r="BW225" s="1829"/>
      <c r="BX225" s="1829"/>
      <c r="BY225" s="1828"/>
      <c r="BZ225" s="1828"/>
      <c r="CA225" s="1828"/>
      <c r="CB225" s="1828"/>
      <c r="CC225" s="1828"/>
      <c r="CD225" s="1828"/>
      <c r="CE225" s="1828"/>
      <c r="CF225" s="1828"/>
      <c r="CG225" s="1828"/>
      <c r="CH225" s="1828"/>
      <c r="CI225" s="1828"/>
      <c r="CJ225" s="1828"/>
      <c r="CK225" s="1828"/>
      <c r="CL225" s="1828"/>
      <c r="CM225" s="1828"/>
      <c r="CN225" s="1828"/>
      <c r="CO225" s="1828"/>
      <c r="CP225" s="1828"/>
      <c r="CQ225" s="1828"/>
      <c r="CR225" s="1828"/>
      <c r="CS225" s="1828"/>
      <c r="CT225" s="1828"/>
      <c r="CU225" s="1828"/>
      <c r="CV225" s="1828"/>
      <c r="CW225" s="1828"/>
      <c r="CX225" s="1828"/>
      <c r="CY225" s="1828"/>
      <c r="CZ225" s="1828"/>
    </row>
    <row r="226" s="135" customFormat="true" ht="15" customHeight="true" x14ac:dyDescent="0.2">
      <c r="A226" s="775"/>
      <c r="B226" s="997"/>
      <c r="C226" s="696"/>
      <c r="D226" s="697"/>
      <c r="E226" s="697"/>
      <c r="F226" s="697"/>
      <c r="G226" s="758"/>
      <c r="H226" s="742"/>
      <c r="I226" s="697"/>
      <c r="J226" s="697"/>
      <c r="K226" s="697"/>
      <c r="L226" s="708"/>
      <c r="M226" s="722"/>
      <c r="N226" s="697"/>
      <c r="O226" s="697"/>
      <c r="P226" s="697"/>
      <c r="Q226" s="758"/>
      <c r="R226" s="1718"/>
      <c r="S226" s="298"/>
      <c r="T226" s="298"/>
      <c r="U226" s="298"/>
      <c r="V226" s="298"/>
      <c r="W226" s="298"/>
      <c r="X226" s="298"/>
      <c r="Y226" s="298"/>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AZ226" s="606"/>
      <c r="BA226" s="2203"/>
      <c r="BB226" s="161" t="s">
        <v>72</v>
      </c>
      <c r="BC226" s="1081" t="s">
        <v>35</v>
      </c>
      <c r="BD226" s="1101" t="s">
        <v>35</v>
      </c>
      <c r="BE226" s="1101" t="s">
        <v>35</v>
      </c>
      <c r="BF226" s="1101" t="s">
        <v>35</v>
      </c>
      <c r="BG226" s="1122" t="s">
        <v>35</v>
      </c>
      <c r="BH226" s="1143" t="s">
        <v>35</v>
      </c>
      <c r="BI226" s="1101" t="s">
        <v>35</v>
      </c>
      <c r="BJ226" s="1101" t="s">
        <v>35</v>
      </c>
      <c r="BK226" s="1101" t="s">
        <v>35</v>
      </c>
      <c r="BL226" s="1122" t="s">
        <v>35</v>
      </c>
      <c r="BM226" s="1143" t="s">
        <v>35</v>
      </c>
      <c r="BN226" s="1101" t="s">
        <v>35</v>
      </c>
      <c r="BO226" s="1101" t="s">
        <v>35</v>
      </c>
      <c r="BP226" s="1101" t="s">
        <v>35</v>
      </c>
      <c r="BQ226" s="1122" t="s">
        <v>35</v>
      </c>
      <c r="BR226" s="1757" t="s">
        <v>35</v>
      </c>
      <c r="BS226" s="1829"/>
      <c r="BT226" s="1829"/>
      <c r="BU226" s="1829"/>
      <c r="BV226" s="1829"/>
      <c r="BW226" s="1829"/>
      <c r="BX226" s="1829"/>
      <c r="BY226" s="1828"/>
      <c r="BZ226" s="1828"/>
      <c r="CA226" s="1828"/>
      <c r="CB226" s="1828"/>
      <c r="CC226" s="1828"/>
      <c r="CD226" s="1828"/>
      <c r="CE226" s="1828"/>
      <c r="CF226" s="1828"/>
      <c r="CG226" s="1828"/>
      <c r="CH226" s="1828"/>
      <c r="CI226" s="1828"/>
      <c r="CJ226" s="1828"/>
      <c r="CK226" s="1828"/>
      <c r="CL226" s="1828"/>
      <c r="CM226" s="1828"/>
      <c r="CN226" s="1828"/>
      <c r="CO226" s="1828"/>
      <c r="CP226" s="1828"/>
      <c r="CQ226" s="1828"/>
      <c r="CR226" s="1828"/>
      <c r="CS226" s="1828"/>
      <c r="CT226" s="1828"/>
      <c r="CU226" s="1828"/>
      <c r="CV226" s="1828"/>
      <c r="CW226" s="1828"/>
      <c r="CX226" s="1828"/>
      <c r="CY226" s="1828"/>
      <c r="CZ226" s="1828"/>
    </row>
    <row r="227" s="135" customFormat="true" ht="15" customHeight="true" x14ac:dyDescent="0.2">
      <c r="A227" s="776"/>
      <c r="B227" s="998"/>
      <c r="C227" s="698"/>
      <c r="D227" s="699"/>
      <c r="E227" s="699"/>
      <c r="F227" s="699"/>
      <c r="G227" s="759"/>
      <c r="H227" s="743"/>
      <c r="I227" s="699"/>
      <c r="J227" s="699"/>
      <c r="K227" s="699"/>
      <c r="L227" s="709"/>
      <c r="M227" s="723"/>
      <c r="N227" s="699"/>
      <c r="O227" s="699"/>
      <c r="P227" s="699"/>
      <c r="Q227" s="759"/>
      <c r="R227" s="1719"/>
      <c r="S227" s="298"/>
      <c r="T227" s="298"/>
      <c r="U227" s="298"/>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AZ227" s="606"/>
      <c r="BA227" s="2203" t="s">
        <v>94</v>
      </c>
      <c r="BB227" s="161" t="s">
        <v>61</v>
      </c>
      <c r="BC227" s="1081" t="s">
        <v>35</v>
      </c>
      <c r="BD227" s="1101" t="s">
        <v>35</v>
      </c>
      <c r="BE227" s="1101" t="s">
        <v>35</v>
      </c>
      <c r="BF227" s="1101" t="s">
        <v>35</v>
      </c>
      <c r="BG227" s="1122" t="s">
        <v>35</v>
      </c>
      <c r="BH227" s="1143" t="s">
        <v>35</v>
      </c>
      <c r="BI227" s="1101" t="s">
        <v>35</v>
      </c>
      <c r="BJ227" s="1101" t="s">
        <v>35</v>
      </c>
      <c r="BK227" s="1101" t="s">
        <v>35</v>
      </c>
      <c r="BL227" s="1122" t="s">
        <v>35</v>
      </c>
      <c r="BM227" s="1143" t="s">
        <v>35</v>
      </c>
      <c r="BN227" s="1101" t="s">
        <v>35</v>
      </c>
      <c r="BO227" s="1101" t="s">
        <v>35</v>
      </c>
      <c r="BP227" s="1101" t="s">
        <v>35</v>
      </c>
      <c r="BQ227" s="1122" t="s">
        <v>35</v>
      </c>
      <c r="BR227" s="1757" t="s">
        <v>35</v>
      </c>
      <c r="BS227" s="1829"/>
      <c r="BT227" s="1829"/>
      <c r="BU227" s="1829"/>
      <c r="BV227" s="1829"/>
      <c r="BW227" s="1829"/>
      <c r="BX227" s="1829"/>
      <c r="BY227" s="1828"/>
      <c r="BZ227" s="1828"/>
      <c r="CA227" s="1828"/>
      <c r="CB227" s="1828"/>
      <c r="CC227" s="1828"/>
      <c r="CD227" s="1828"/>
      <c r="CE227" s="1828"/>
      <c r="CF227" s="1828"/>
      <c r="CG227" s="1828"/>
      <c r="CH227" s="1828"/>
      <c r="CI227" s="1828"/>
      <c r="CJ227" s="1828"/>
      <c r="CK227" s="1828"/>
      <c r="CL227" s="1828"/>
      <c r="CM227" s="1828"/>
      <c r="CN227" s="1828"/>
      <c r="CO227" s="1828"/>
      <c r="CP227" s="1828"/>
      <c r="CQ227" s="1828"/>
      <c r="CR227" s="1828"/>
      <c r="CS227" s="1828"/>
      <c r="CT227" s="1828"/>
      <c r="CU227" s="1828"/>
      <c r="CV227" s="1828"/>
      <c r="CW227" s="1828"/>
      <c r="CX227" s="1828"/>
      <c r="CY227" s="1828"/>
      <c r="CZ227" s="1828"/>
    </row>
    <row r="228" s="135" customFormat="true" ht="15" customHeight="true" x14ac:dyDescent="0.2">
      <c r="A228" s="777"/>
      <c r="B228" s="999"/>
      <c r="C228" s="961"/>
      <c r="D228" s="962"/>
      <c r="E228" s="962"/>
      <c r="F228" s="962"/>
      <c r="G228" s="963"/>
      <c r="H228" s="964"/>
      <c r="I228" s="962"/>
      <c r="J228" s="962"/>
      <c r="K228" s="962"/>
      <c r="L228" s="965"/>
      <c r="M228" s="961"/>
      <c r="N228" s="962"/>
      <c r="O228" s="962"/>
      <c r="P228" s="962"/>
      <c r="Q228" s="963"/>
      <c r="R228" s="1720"/>
      <c r="S228" s="298"/>
      <c r="T228" s="298"/>
      <c r="U228" s="298"/>
      <c r="V228" s="298"/>
      <c r="W228" s="298"/>
      <c r="X228" s="298"/>
      <c r="Y228" s="298"/>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AZ228" s="606"/>
      <c r="BA228" s="2203"/>
      <c r="BB228" s="161" t="s">
        <v>91</v>
      </c>
      <c r="BC228" s="1081" t="s">
        <v>35</v>
      </c>
      <c r="BD228" s="1101" t="s">
        <v>35</v>
      </c>
      <c r="BE228" s="1101" t="s">
        <v>35</v>
      </c>
      <c r="BF228" s="1101" t="s">
        <v>35</v>
      </c>
      <c r="BG228" s="1122" t="s">
        <v>35</v>
      </c>
      <c r="BH228" s="1143" t="s">
        <v>35</v>
      </c>
      <c r="BI228" s="1101" t="s">
        <v>35</v>
      </c>
      <c r="BJ228" s="1101" t="s">
        <v>35</v>
      </c>
      <c r="BK228" s="1101" t="s">
        <v>35</v>
      </c>
      <c r="BL228" s="1122" t="s">
        <v>35</v>
      </c>
      <c r="BM228" s="1143" t="s">
        <v>35</v>
      </c>
      <c r="BN228" s="1101" t="s">
        <v>35</v>
      </c>
      <c r="BO228" s="1101" t="s">
        <v>35</v>
      </c>
      <c r="BP228" s="1101" t="s">
        <v>35</v>
      </c>
      <c r="BQ228" s="1122" t="s">
        <v>35</v>
      </c>
      <c r="BR228" s="1757" t="s">
        <v>35</v>
      </c>
      <c r="BS228" s="1829"/>
      <c r="BT228" s="1829"/>
      <c r="BU228" s="1829"/>
      <c r="BV228" s="1829"/>
      <c r="BW228" s="1829"/>
      <c r="BX228" s="1829"/>
      <c r="BY228" s="1828"/>
      <c r="BZ228" s="1828"/>
      <c r="CA228" s="1828"/>
      <c r="CB228" s="1828"/>
      <c r="CC228" s="1828"/>
      <c r="CD228" s="1828"/>
      <c r="CE228" s="1828"/>
      <c r="CF228" s="1828"/>
      <c r="CG228" s="1828"/>
      <c r="CH228" s="1828"/>
      <c r="CI228" s="1828"/>
      <c r="CJ228" s="1828"/>
      <c r="CK228" s="1828"/>
      <c r="CL228" s="1828"/>
      <c r="CM228" s="1828"/>
      <c r="CN228" s="1828"/>
      <c r="CO228" s="1828"/>
      <c r="CP228" s="1828"/>
      <c r="CQ228" s="1828"/>
      <c r="CR228" s="1828"/>
      <c r="CS228" s="1828"/>
      <c r="CT228" s="1828"/>
      <c r="CU228" s="1828"/>
      <c r="CV228" s="1828"/>
      <c r="CW228" s="1828"/>
      <c r="CX228" s="1828"/>
      <c r="CY228" s="1828"/>
      <c r="CZ228" s="1828"/>
    </row>
    <row r="229" s="135" customFormat="true" ht="15" customHeight="true" x14ac:dyDescent="0.2">
      <c r="A229" s="778"/>
      <c r="B229" s="1000"/>
      <c r="C229" s="951"/>
      <c r="D229" s="952"/>
      <c r="E229" s="952"/>
      <c r="F229" s="952"/>
      <c r="G229" s="953"/>
      <c r="H229" s="954"/>
      <c r="I229" s="952"/>
      <c r="J229" s="952"/>
      <c r="K229" s="952"/>
      <c r="L229" s="955"/>
      <c r="M229" s="951"/>
      <c r="N229" s="952"/>
      <c r="O229" s="952"/>
      <c r="P229" s="952"/>
      <c r="Q229" s="953"/>
      <c r="R229" s="1721"/>
      <c r="S229" s="298"/>
      <c r="T229" s="298"/>
      <c r="U229" s="298"/>
      <c r="V229" s="298"/>
      <c r="W229" s="298"/>
      <c r="X229" s="298"/>
      <c r="Y229" s="298"/>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AZ229" s="606"/>
      <c r="BA229" s="2203"/>
      <c r="BB229" s="161" t="s">
        <v>92</v>
      </c>
      <c r="BC229" s="1081" t="s">
        <v>35</v>
      </c>
      <c r="BD229" s="1101" t="s">
        <v>35</v>
      </c>
      <c r="BE229" s="1101" t="s">
        <v>35</v>
      </c>
      <c r="BF229" s="1101" t="s">
        <v>35</v>
      </c>
      <c r="BG229" s="1122" t="s">
        <v>35</v>
      </c>
      <c r="BH229" s="1143" t="s">
        <v>35</v>
      </c>
      <c r="BI229" s="1101" t="s">
        <v>35</v>
      </c>
      <c r="BJ229" s="1101" t="s">
        <v>35</v>
      </c>
      <c r="BK229" s="1101" t="s">
        <v>35</v>
      </c>
      <c r="BL229" s="1122" t="s">
        <v>35</v>
      </c>
      <c r="BM229" s="1143" t="s">
        <v>35</v>
      </c>
      <c r="BN229" s="1101" t="s">
        <v>35</v>
      </c>
      <c r="BO229" s="1101" t="s">
        <v>35</v>
      </c>
      <c r="BP229" s="1101" t="s">
        <v>35</v>
      </c>
      <c r="BQ229" s="1122" t="s">
        <v>35</v>
      </c>
      <c r="BR229" s="1757" t="s">
        <v>35</v>
      </c>
      <c r="BS229" s="1829"/>
      <c r="BT229" s="1829"/>
      <c r="BU229" s="1829"/>
      <c r="BV229" s="1829"/>
      <c r="BW229" s="1829"/>
      <c r="BX229" s="1829"/>
      <c r="BY229" s="1828"/>
      <c r="BZ229" s="1828"/>
      <c r="CA229" s="1828"/>
      <c r="CB229" s="1828"/>
      <c r="CC229" s="1828"/>
      <c r="CD229" s="1828"/>
      <c r="CE229" s="1828"/>
      <c r="CF229" s="1828"/>
      <c r="CG229" s="1828"/>
      <c r="CH229" s="1828"/>
      <c r="CI229" s="1828"/>
      <c r="CJ229" s="1828"/>
      <c r="CK229" s="1828"/>
      <c r="CL229" s="1828"/>
      <c r="CM229" s="1828"/>
      <c r="CN229" s="1828"/>
      <c r="CO229" s="1828"/>
      <c r="CP229" s="1828"/>
      <c r="CQ229" s="1828"/>
      <c r="CR229" s="1828"/>
      <c r="CS229" s="1828"/>
      <c r="CT229" s="1828"/>
      <c r="CU229" s="1828"/>
      <c r="CV229" s="1828"/>
      <c r="CW229" s="1828"/>
      <c r="CX229" s="1828"/>
      <c r="CY229" s="1828"/>
      <c r="CZ229" s="1828"/>
    </row>
    <row r="230" s="135" customFormat="true" ht="15" customHeight="true" x14ac:dyDescent="0.2">
      <c r="A230" s="779"/>
      <c r="B230" s="1001"/>
      <c r="C230" s="956"/>
      <c r="D230" s="957"/>
      <c r="E230" s="957"/>
      <c r="F230" s="957"/>
      <c r="G230" s="958"/>
      <c r="H230" s="959"/>
      <c r="I230" s="957"/>
      <c r="J230" s="957"/>
      <c r="K230" s="957"/>
      <c r="L230" s="960"/>
      <c r="M230" s="956"/>
      <c r="N230" s="957"/>
      <c r="O230" s="957"/>
      <c r="P230" s="957"/>
      <c r="Q230" s="958"/>
      <c r="R230" s="1722"/>
      <c r="S230" s="298"/>
      <c r="T230" s="298"/>
      <c r="U230" s="298"/>
      <c r="V230" s="298"/>
      <c r="W230" s="298"/>
      <c r="X230" s="298"/>
      <c r="Y230" s="298"/>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AZ230" s="606"/>
      <c r="BA230" s="2203"/>
      <c r="BB230" s="161" t="s">
        <v>93</v>
      </c>
      <c r="BC230" s="1081" t="s">
        <v>35</v>
      </c>
      <c r="BD230" s="1101" t="s">
        <v>35</v>
      </c>
      <c r="BE230" s="1101" t="s">
        <v>35</v>
      </c>
      <c r="BF230" s="1101" t="s">
        <v>35</v>
      </c>
      <c r="BG230" s="1122" t="s">
        <v>35</v>
      </c>
      <c r="BH230" s="1143" t="s">
        <v>35</v>
      </c>
      <c r="BI230" s="1101" t="s">
        <v>35</v>
      </c>
      <c r="BJ230" s="1101" t="s">
        <v>35</v>
      </c>
      <c r="BK230" s="1101" t="s">
        <v>35</v>
      </c>
      <c r="BL230" s="1122" t="s">
        <v>35</v>
      </c>
      <c r="BM230" s="1143" t="s">
        <v>35</v>
      </c>
      <c r="BN230" s="1101" t="s">
        <v>35</v>
      </c>
      <c r="BO230" s="1101" t="s">
        <v>35</v>
      </c>
      <c r="BP230" s="1101" t="s">
        <v>35</v>
      </c>
      <c r="BQ230" s="1122" t="s">
        <v>35</v>
      </c>
      <c r="BR230" s="1757" t="s">
        <v>35</v>
      </c>
      <c r="BS230" s="1829"/>
      <c r="BT230" s="1829"/>
      <c r="BU230" s="1829"/>
      <c r="BV230" s="1829"/>
      <c r="BW230" s="1829"/>
      <c r="BX230" s="1829"/>
      <c r="BY230" s="1828"/>
      <c r="BZ230" s="1828"/>
      <c r="CA230" s="1828"/>
      <c r="CB230" s="1828"/>
      <c r="CC230" s="1828"/>
      <c r="CD230" s="1828"/>
      <c r="CE230" s="1828"/>
      <c r="CF230" s="1828"/>
      <c r="CG230" s="1828"/>
      <c r="CH230" s="1828"/>
      <c r="CI230" s="1828"/>
      <c r="CJ230" s="1828"/>
      <c r="CK230" s="1828"/>
      <c r="CL230" s="1828"/>
      <c r="CM230" s="1828"/>
      <c r="CN230" s="1828"/>
      <c r="CO230" s="1828"/>
      <c r="CP230" s="1828"/>
      <c r="CQ230" s="1828"/>
      <c r="CR230" s="1828"/>
      <c r="CS230" s="1828"/>
      <c r="CT230" s="1828"/>
      <c r="CU230" s="1828"/>
      <c r="CV230" s="1828"/>
      <c r="CW230" s="1828"/>
      <c r="CX230" s="1828"/>
      <c r="CY230" s="1828"/>
      <c r="CZ230" s="1828"/>
    </row>
    <row r="231" s="135" customFormat="true" ht="15" customHeight="true" x14ac:dyDescent="0.2">
      <c r="A231" s="676"/>
      <c r="B231" s="785"/>
      <c r="C231" s="899"/>
      <c r="D231" s="682"/>
      <c r="E231" s="682"/>
      <c r="F231" s="682"/>
      <c r="G231" s="745"/>
      <c r="H231" s="900"/>
      <c r="I231" s="682"/>
      <c r="J231" s="682"/>
      <c r="K231" s="682"/>
      <c r="L231" s="700"/>
      <c r="M231" s="899"/>
      <c r="N231" s="682"/>
      <c r="O231" s="682"/>
      <c r="P231" s="682"/>
      <c r="Q231" s="745"/>
      <c r="R231" s="1700"/>
      <c r="S231" s="298"/>
      <c r="T231" s="298"/>
      <c r="U231" s="298"/>
      <c r="V231" s="298"/>
      <c r="W231" s="298"/>
      <c r="X231" s="298"/>
      <c r="Y231" s="298"/>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AZ231" s="606"/>
      <c r="BA231" s="607"/>
      <c r="BB231" s="161"/>
      <c r="BC231" s="329"/>
      <c r="BD231" s="296"/>
      <c r="BE231" s="296"/>
      <c r="BF231" s="296"/>
      <c r="BG231" s="330"/>
      <c r="BH231" s="338"/>
      <c r="BI231" s="296"/>
      <c r="BJ231" s="296"/>
      <c r="BK231" s="296"/>
      <c r="BL231" s="330"/>
      <c r="BM231" s="338"/>
      <c r="BN231" s="296"/>
      <c r="BO231" s="296"/>
      <c r="BP231" s="296"/>
      <c r="BQ231" s="330"/>
      <c r="BR231" s="1758"/>
      <c r="BS231" s="1830"/>
      <c r="BT231" s="1830"/>
      <c r="BU231" s="1830"/>
      <c r="BV231" s="1830"/>
      <c r="BW231" s="1830"/>
      <c r="BX231" s="1830"/>
      <c r="BY231" s="1831"/>
      <c r="BZ231" s="1831"/>
      <c r="CA231" s="1831"/>
      <c r="CB231" s="1831"/>
      <c r="CC231" s="1831"/>
      <c r="CD231" s="1831"/>
      <c r="CE231" s="1831"/>
      <c r="CF231" s="1831"/>
      <c r="CG231" s="1831"/>
      <c r="CH231" s="1831"/>
      <c r="CI231" s="1831"/>
      <c r="CJ231" s="1831"/>
      <c r="CK231" s="1831"/>
      <c r="CL231" s="1831"/>
      <c r="CM231" s="1831"/>
      <c r="CN231" s="1831"/>
      <c r="CO231" s="1831"/>
      <c r="CP231" s="1831"/>
      <c r="CQ231" s="1831"/>
      <c r="CR231" s="1831"/>
      <c r="CS231" s="1831"/>
      <c r="CT231" s="1831"/>
      <c r="CU231" s="1831"/>
      <c r="CV231" s="1831"/>
      <c r="CW231" s="1831"/>
      <c r="CX231" s="1831"/>
      <c r="CY231" s="1831"/>
      <c r="CZ231" s="1831"/>
    </row>
    <row r="232" s="135" customFormat="true" ht="15" customHeight="true" x14ac:dyDescent="0.2">
      <c r="A232" s="676"/>
      <c r="B232" s="785"/>
      <c r="C232" s="899"/>
      <c r="D232" s="682"/>
      <c r="E232" s="682"/>
      <c r="F232" s="682"/>
      <c r="G232" s="745"/>
      <c r="H232" s="900"/>
      <c r="I232" s="682"/>
      <c r="J232" s="682"/>
      <c r="K232" s="682"/>
      <c r="L232" s="700"/>
      <c r="M232" s="899"/>
      <c r="N232" s="682"/>
      <c r="O232" s="682"/>
      <c r="P232" s="682"/>
      <c r="Q232" s="745"/>
      <c r="R232" s="1700"/>
      <c r="S232" s="298"/>
      <c r="T232" s="298"/>
      <c r="U232" s="298"/>
      <c r="V232" s="298"/>
      <c r="W232" s="298"/>
      <c r="X232" s="298"/>
      <c r="Y232" s="298"/>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AZ232" s="606"/>
      <c r="BA232" s="374"/>
      <c r="BB232" s="161"/>
      <c r="BC232" s="329"/>
      <c r="BD232" s="296"/>
      <c r="BE232" s="296"/>
      <c r="BF232" s="296"/>
      <c r="BG232" s="330"/>
      <c r="BH232" s="338"/>
      <c r="BI232" s="296"/>
      <c r="BJ232" s="296"/>
      <c r="BK232" s="296"/>
      <c r="BL232" s="330"/>
      <c r="BM232" s="338"/>
      <c r="BN232" s="296"/>
      <c r="BO232" s="296"/>
      <c r="BP232" s="296"/>
      <c r="BQ232" s="330"/>
      <c r="BR232" s="1758"/>
      <c r="BS232" s="1830"/>
      <c r="BT232" s="1830"/>
      <c r="BU232" s="1830"/>
      <c r="BV232" s="1830"/>
      <c r="BW232" s="1830"/>
      <c r="BX232" s="1830"/>
      <c r="BY232" s="1831"/>
      <c r="BZ232" s="1831"/>
      <c r="CA232" s="1831"/>
      <c r="CB232" s="1831"/>
      <c r="CC232" s="1831"/>
      <c r="CD232" s="1831"/>
      <c r="CE232" s="1831"/>
      <c r="CF232" s="1831"/>
      <c r="CG232" s="1831"/>
      <c r="CH232" s="1831"/>
      <c r="CI232" s="1831"/>
      <c r="CJ232" s="1831"/>
      <c r="CK232" s="1831"/>
      <c r="CL232" s="1831"/>
      <c r="CM232" s="1831"/>
      <c r="CN232" s="1831"/>
      <c r="CO232" s="1831"/>
      <c r="CP232" s="1831"/>
      <c r="CQ232" s="1831"/>
      <c r="CR232" s="1831"/>
      <c r="CS232" s="1831"/>
      <c r="CT232" s="1831"/>
      <c r="CU232" s="1831"/>
      <c r="CV232" s="1831"/>
      <c r="CW232" s="1831"/>
      <c r="CX232" s="1831"/>
      <c r="CY232" s="1831"/>
      <c r="CZ232" s="1831"/>
    </row>
    <row r="233" s="135" customFormat="true" ht="15" customHeight="true" x14ac:dyDescent="0.2">
      <c r="A233" s="676"/>
      <c r="B233" s="785"/>
      <c r="C233" s="899"/>
      <c r="D233" s="682"/>
      <c r="E233" s="682"/>
      <c r="F233" s="682"/>
      <c r="G233" s="745"/>
      <c r="H233" s="900"/>
      <c r="I233" s="682"/>
      <c r="J233" s="682"/>
      <c r="K233" s="682"/>
      <c r="L233" s="700"/>
      <c r="M233" s="899"/>
      <c r="N233" s="682"/>
      <c r="O233" s="682"/>
      <c r="P233" s="682"/>
      <c r="Q233" s="745"/>
      <c r="R233" s="1700"/>
      <c r="S233" s="298"/>
      <c r="T233" s="298"/>
      <c r="U233" s="298"/>
      <c r="V233" s="298"/>
      <c r="W233" s="298"/>
      <c r="X233" s="298"/>
      <c r="Y233" s="298"/>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AZ233" s="606"/>
      <c r="BA233" s="374"/>
      <c r="BB233" s="161"/>
      <c r="BC233" s="329"/>
      <c r="BD233" s="296"/>
      <c r="BE233" s="296"/>
      <c r="BF233" s="296"/>
      <c r="BG233" s="330"/>
      <c r="BH233" s="338"/>
      <c r="BI233" s="296"/>
      <c r="BJ233" s="296"/>
      <c r="BK233" s="296"/>
      <c r="BL233" s="330"/>
      <c r="BM233" s="338"/>
      <c r="BN233" s="296"/>
      <c r="BO233" s="296"/>
      <c r="BP233" s="296"/>
      <c r="BQ233" s="330"/>
      <c r="BR233" s="1758"/>
      <c r="BS233" s="1830"/>
      <c r="BT233" s="1830"/>
      <c r="BU233" s="1830"/>
      <c r="BV233" s="1830"/>
      <c r="BW233" s="1830"/>
      <c r="BX233" s="1830"/>
      <c r="BY233" s="1831"/>
      <c r="BZ233" s="1831"/>
      <c r="CA233" s="1831"/>
      <c r="CB233" s="1831"/>
      <c r="CC233" s="1831"/>
      <c r="CD233" s="1831"/>
      <c r="CE233" s="1831"/>
      <c r="CF233" s="1831"/>
      <c r="CG233" s="1831"/>
      <c r="CH233" s="1831"/>
      <c r="CI233" s="1831"/>
      <c r="CJ233" s="1831"/>
      <c r="CK233" s="1831"/>
      <c r="CL233" s="1831"/>
      <c r="CM233" s="1831"/>
      <c r="CN233" s="1831"/>
      <c r="CO233" s="1831"/>
      <c r="CP233" s="1831"/>
      <c r="CQ233" s="1831"/>
      <c r="CR233" s="1831"/>
      <c r="CS233" s="1831"/>
      <c r="CT233" s="1831"/>
      <c r="CU233" s="1831"/>
      <c r="CV233" s="1831"/>
      <c r="CW233" s="1831"/>
      <c r="CX233" s="1831"/>
      <c r="CY233" s="1831"/>
      <c r="CZ233" s="1831"/>
    </row>
    <row r="234" s="135" customFormat="true" ht="15" customHeight="true" x14ac:dyDescent="0.2">
      <c r="A234" s="676"/>
      <c r="B234" s="785"/>
      <c r="C234" s="899"/>
      <c r="D234" s="682"/>
      <c r="E234" s="682"/>
      <c r="F234" s="682"/>
      <c r="G234" s="745"/>
      <c r="H234" s="900"/>
      <c r="I234" s="682"/>
      <c r="J234" s="682"/>
      <c r="K234" s="682"/>
      <c r="L234" s="700"/>
      <c r="M234" s="899"/>
      <c r="N234" s="682"/>
      <c r="O234" s="682"/>
      <c r="P234" s="682"/>
      <c r="Q234" s="745"/>
      <c r="R234" s="1700"/>
      <c r="S234" s="298"/>
      <c r="T234" s="298"/>
      <c r="U234" s="298"/>
      <c r="V234" s="298"/>
      <c r="W234" s="298"/>
      <c r="X234" s="298"/>
      <c r="Y234" s="298"/>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AZ234" s="606"/>
      <c r="BA234" s="374"/>
      <c r="BB234" s="161"/>
      <c r="BC234" s="329"/>
      <c r="BD234" s="296"/>
      <c r="BE234" s="296"/>
      <c r="BF234" s="296"/>
      <c r="BG234" s="330"/>
      <c r="BH234" s="338"/>
      <c r="BI234" s="296"/>
      <c r="BJ234" s="296"/>
      <c r="BK234" s="296"/>
      <c r="BL234" s="330"/>
      <c r="BM234" s="338"/>
      <c r="BN234" s="296"/>
      <c r="BO234" s="296"/>
      <c r="BP234" s="296"/>
      <c r="BQ234" s="330"/>
      <c r="BR234" s="1758"/>
      <c r="BS234" s="1830"/>
      <c r="BT234" s="1830"/>
      <c r="BU234" s="1830"/>
      <c r="BV234" s="1830"/>
      <c r="BW234" s="1830"/>
      <c r="BX234" s="1830"/>
      <c r="BY234" s="1831"/>
      <c r="BZ234" s="1831"/>
      <c r="CA234" s="1831"/>
      <c r="CB234" s="1831"/>
      <c r="CC234" s="1831"/>
      <c r="CD234" s="1831"/>
      <c r="CE234" s="1831"/>
      <c r="CF234" s="1831"/>
      <c r="CG234" s="1831"/>
      <c r="CH234" s="1831"/>
      <c r="CI234" s="1831"/>
      <c r="CJ234" s="1831"/>
      <c r="CK234" s="1831"/>
      <c r="CL234" s="1831"/>
      <c r="CM234" s="1831"/>
      <c r="CN234" s="1831"/>
      <c r="CO234" s="1831"/>
      <c r="CP234" s="1831"/>
      <c r="CQ234" s="1831"/>
      <c r="CR234" s="1831"/>
      <c r="CS234" s="1831"/>
      <c r="CT234" s="1831"/>
      <c r="CU234" s="1831"/>
      <c r="CV234" s="1831"/>
      <c r="CW234" s="1831"/>
      <c r="CX234" s="1831"/>
      <c r="CY234" s="1831"/>
      <c r="CZ234" s="1831"/>
    </row>
    <row r="235" s="135" customFormat="true" ht="15" customHeight="true" x14ac:dyDescent="0.2">
      <c r="A235" s="676"/>
      <c r="B235" s="785"/>
      <c r="C235" s="899"/>
      <c r="D235" s="682"/>
      <c r="E235" s="682"/>
      <c r="F235" s="682"/>
      <c r="G235" s="745"/>
      <c r="H235" s="900"/>
      <c r="I235" s="682"/>
      <c r="J235" s="682"/>
      <c r="K235" s="682"/>
      <c r="L235" s="700"/>
      <c r="M235" s="899"/>
      <c r="N235" s="682"/>
      <c r="O235" s="682"/>
      <c r="P235" s="682"/>
      <c r="Q235" s="745"/>
      <c r="R235" s="1700"/>
      <c r="S235" s="298"/>
      <c r="T235" s="298"/>
      <c r="U235" s="298"/>
      <c r="V235" s="298"/>
      <c r="W235" s="298"/>
      <c r="X235" s="298"/>
      <c r="Y235" s="298"/>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AZ235" s="606"/>
      <c r="BA235" s="374"/>
      <c r="BB235" s="161"/>
      <c r="BC235" s="329"/>
      <c r="BD235" s="296"/>
      <c r="BE235" s="296"/>
      <c r="BF235" s="296"/>
      <c r="BG235" s="330"/>
      <c r="BH235" s="338"/>
      <c r="BI235" s="296"/>
      <c r="BJ235" s="296"/>
      <c r="BK235" s="296"/>
      <c r="BL235" s="330"/>
      <c r="BM235" s="338"/>
      <c r="BN235" s="296"/>
      <c r="BO235" s="296"/>
      <c r="BP235" s="296"/>
      <c r="BQ235" s="330"/>
      <c r="BR235" s="1758"/>
      <c r="BS235" s="1830"/>
      <c r="BT235" s="1830"/>
      <c r="BU235" s="1830"/>
      <c r="BV235" s="1830"/>
      <c r="BW235" s="1830"/>
      <c r="BX235" s="1830"/>
      <c r="BY235" s="1831"/>
      <c r="BZ235" s="1831"/>
      <c r="CA235" s="1831"/>
      <c r="CB235" s="1831"/>
      <c r="CC235" s="1831"/>
      <c r="CD235" s="1831"/>
      <c r="CE235" s="1831"/>
      <c r="CF235" s="1831"/>
      <c r="CG235" s="1831"/>
      <c r="CH235" s="1831"/>
      <c r="CI235" s="1831"/>
      <c r="CJ235" s="1831"/>
      <c r="CK235" s="1831"/>
      <c r="CL235" s="1831"/>
      <c r="CM235" s="1831"/>
      <c r="CN235" s="1831"/>
      <c r="CO235" s="1831"/>
      <c r="CP235" s="1831"/>
      <c r="CQ235" s="1831"/>
      <c r="CR235" s="1831"/>
      <c r="CS235" s="1831"/>
      <c r="CT235" s="1831"/>
      <c r="CU235" s="1831"/>
      <c r="CV235" s="1831"/>
      <c r="CW235" s="1831"/>
      <c r="CX235" s="1831"/>
      <c r="CY235" s="1831"/>
      <c r="CZ235" s="1831"/>
    </row>
    <row r="236" s="135" customFormat="true" ht="15" customHeight="true" x14ac:dyDescent="0.2">
      <c r="A236" s="676"/>
      <c r="B236" s="785"/>
      <c r="C236" s="899"/>
      <c r="D236" s="682"/>
      <c r="E236" s="682"/>
      <c r="F236" s="682"/>
      <c r="G236" s="745"/>
      <c r="H236" s="900"/>
      <c r="I236" s="682"/>
      <c r="J236" s="682"/>
      <c r="K236" s="682"/>
      <c r="L236" s="700"/>
      <c r="M236" s="899"/>
      <c r="N236" s="682"/>
      <c r="O236" s="682"/>
      <c r="P236" s="682"/>
      <c r="Q236" s="745"/>
      <c r="R236" s="1700"/>
      <c r="S236" s="298"/>
      <c r="T236" s="298"/>
      <c r="U236" s="298"/>
      <c r="V236" s="298"/>
      <c r="W236" s="298"/>
      <c r="X236" s="298"/>
      <c r="Y236" s="298"/>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AZ236" s="606"/>
      <c r="BA236" s="374"/>
      <c r="BB236" s="161"/>
      <c r="BC236" s="329"/>
      <c r="BD236" s="296"/>
      <c r="BE236" s="296"/>
      <c r="BF236" s="296"/>
      <c r="BG236" s="330"/>
      <c r="BH236" s="338"/>
      <c r="BI236" s="296"/>
      <c r="BJ236" s="296"/>
      <c r="BK236" s="296"/>
      <c r="BL236" s="330"/>
      <c r="BM236" s="338"/>
      <c r="BN236" s="296"/>
      <c r="BO236" s="296"/>
      <c r="BP236" s="296"/>
      <c r="BQ236" s="330"/>
      <c r="BR236" s="1758"/>
      <c r="BS236" s="1830"/>
      <c r="BT236" s="1830"/>
      <c r="BU236" s="1830"/>
      <c r="BV236" s="1830"/>
      <c r="BW236" s="1830"/>
      <c r="BX236" s="1830"/>
      <c r="BY236" s="1831"/>
      <c r="BZ236" s="1831"/>
      <c r="CA236" s="1831"/>
      <c r="CB236" s="1831"/>
      <c r="CC236" s="1831"/>
      <c r="CD236" s="1831"/>
      <c r="CE236" s="1831"/>
      <c r="CF236" s="1831"/>
      <c r="CG236" s="1831"/>
      <c r="CH236" s="1831"/>
      <c r="CI236" s="1831"/>
      <c r="CJ236" s="1831"/>
      <c r="CK236" s="1831"/>
      <c r="CL236" s="1831"/>
      <c r="CM236" s="1831"/>
      <c r="CN236" s="1831"/>
      <c r="CO236" s="1831"/>
      <c r="CP236" s="1831"/>
      <c r="CQ236" s="1831"/>
      <c r="CR236" s="1831"/>
      <c r="CS236" s="1831"/>
      <c r="CT236" s="1831"/>
      <c r="CU236" s="1831"/>
      <c r="CV236" s="1831"/>
      <c r="CW236" s="1831"/>
      <c r="CX236" s="1831"/>
      <c r="CY236" s="1831"/>
      <c r="CZ236" s="1831"/>
    </row>
    <row r="237" s="135" customFormat="true" ht="15" customHeight="true" x14ac:dyDescent="0.2">
      <c r="A237" s="676"/>
      <c r="B237" s="785"/>
      <c r="C237" s="899"/>
      <c r="D237" s="682"/>
      <c r="E237" s="682"/>
      <c r="F237" s="682"/>
      <c r="G237" s="745"/>
      <c r="H237" s="900"/>
      <c r="I237" s="682"/>
      <c r="J237" s="682"/>
      <c r="K237" s="682"/>
      <c r="L237" s="700"/>
      <c r="M237" s="899"/>
      <c r="N237" s="682"/>
      <c r="O237" s="682"/>
      <c r="P237" s="682"/>
      <c r="Q237" s="745"/>
      <c r="R237" s="1700"/>
      <c r="S237" s="298"/>
      <c r="T237" s="298"/>
      <c r="U237" s="298"/>
      <c r="V237" s="298"/>
      <c r="W237" s="298"/>
      <c r="X237" s="298"/>
      <c r="Y237" s="298"/>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AZ237" s="606"/>
      <c r="BA237" s="374"/>
      <c r="BB237" s="161"/>
      <c r="BC237" s="329"/>
      <c r="BD237" s="296"/>
      <c r="BE237" s="296"/>
      <c r="BF237" s="296"/>
      <c r="BG237" s="330"/>
      <c r="BH237" s="338"/>
      <c r="BI237" s="296"/>
      <c r="BJ237" s="296"/>
      <c r="BK237" s="296"/>
      <c r="BL237" s="330"/>
      <c r="BM237" s="338"/>
      <c r="BN237" s="296"/>
      <c r="BO237" s="296"/>
      <c r="BP237" s="296"/>
      <c r="BQ237" s="330"/>
      <c r="BR237" s="1758"/>
      <c r="BS237" s="1830"/>
      <c r="BT237" s="1830"/>
      <c r="BU237" s="1830"/>
      <c r="BV237" s="1830"/>
      <c r="BW237" s="1830"/>
      <c r="BX237" s="1830"/>
      <c r="BY237" s="1831"/>
      <c r="BZ237" s="1831"/>
      <c r="CA237" s="1831"/>
      <c r="CB237" s="1831"/>
      <c r="CC237" s="1831"/>
      <c r="CD237" s="1831"/>
      <c r="CE237" s="1831"/>
      <c r="CF237" s="1831"/>
      <c r="CG237" s="1831"/>
      <c r="CH237" s="1831"/>
      <c r="CI237" s="1831"/>
      <c r="CJ237" s="1831"/>
      <c r="CK237" s="1831"/>
      <c r="CL237" s="1831"/>
      <c r="CM237" s="1831"/>
      <c r="CN237" s="1831"/>
      <c r="CO237" s="1831"/>
      <c r="CP237" s="1831"/>
      <c r="CQ237" s="1831"/>
      <c r="CR237" s="1831"/>
      <c r="CS237" s="1831"/>
      <c r="CT237" s="1831"/>
      <c r="CU237" s="1831"/>
      <c r="CV237" s="1831"/>
      <c r="CW237" s="1831"/>
      <c r="CX237" s="1831"/>
      <c r="CY237" s="1831"/>
      <c r="CZ237" s="1831"/>
    </row>
    <row r="238" s="135" customFormat="true" ht="15" customHeight="true" x14ac:dyDescent="0.2">
      <c r="A238" s="676"/>
      <c r="B238" s="785"/>
      <c r="C238" s="899"/>
      <c r="D238" s="682"/>
      <c r="E238" s="682"/>
      <c r="F238" s="682"/>
      <c r="G238" s="745"/>
      <c r="H238" s="900"/>
      <c r="I238" s="682"/>
      <c r="J238" s="682"/>
      <c r="K238" s="682"/>
      <c r="L238" s="700"/>
      <c r="M238" s="899"/>
      <c r="N238" s="682"/>
      <c r="O238" s="682"/>
      <c r="P238" s="682"/>
      <c r="Q238" s="745"/>
      <c r="R238" s="1700"/>
      <c r="S238" s="298"/>
      <c r="T238" s="298"/>
      <c r="U238" s="298"/>
      <c r="V238" s="298"/>
      <c r="W238" s="298"/>
      <c r="X238" s="298"/>
      <c r="Y238" s="298"/>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AZ238" s="606"/>
      <c r="BA238" s="374"/>
      <c r="BB238" s="161"/>
      <c r="BC238" s="329"/>
      <c r="BD238" s="296"/>
      <c r="BE238" s="296"/>
      <c r="BF238" s="296"/>
      <c r="BG238" s="330"/>
      <c r="BH238" s="338"/>
      <c r="BI238" s="296"/>
      <c r="BJ238" s="296"/>
      <c r="BK238" s="296"/>
      <c r="BL238" s="330"/>
      <c r="BM238" s="338"/>
      <c r="BN238" s="296"/>
      <c r="BO238" s="296"/>
      <c r="BP238" s="296"/>
      <c r="BQ238" s="330"/>
      <c r="BR238" s="1758"/>
      <c r="BS238" s="1830"/>
      <c r="BT238" s="1830"/>
      <c r="BU238" s="1830"/>
      <c r="BV238" s="1830"/>
      <c r="BW238" s="1830"/>
      <c r="BX238" s="1830"/>
      <c r="BY238" s="1831"/>
      <c r="BZ238" s="1831"/>
      <c r="CA238" s="1831"/>
      <c r="CB238" s="1831"/>
      <c r="CC238" s="1831"/>
      <c r="CD238" s="1831"/>
      <c r="CE238" s="1831"/>
      <c r="CF238" s="1831"/>
      <c r="CG238" s="1831"/>
      <c r="CH238" s="1831"/>
      <c r="CI238" s="1831"/>
      <c r="CJ238" s="1831"/>
      <c r="CK238" s="1831"/>
      <c r="CL238" s="1831"/>
      <c r="CM238" s="1831"/>
      <c r="CN238" s="1831"/>
      <c r="CO238" s="1831"/>
      <c r="CP238" s="1831"/>
      <c r="CQ238" s="1831"/>
      <c r="CR238" s="1831"/>
      <c r="CS238" s="1831"/>
      <c r="CT238" s="1831"/>
      <c r="CU238" s="1831"/>
      <c r="CV238" s="1831"/>
      <c r="CW238" s="1831"/>
      <c r="CX238" s="1831"/>
      <c r="CY238" s="1831"/>
      <c r="CZ238" s="1831"/>
    </row>
    <row r="239" s="135" customFormat="true" ht="15" customHeight="true" x14ac:dyDescent="0.2">
      <c r="A239" s="676"/>
      <c r="B239" s="785"/>
      <c r="C239" s="899"/>
      <c r="D239" s="682"/>
      <c r="E239" s="682"/>
      <c r="F239" s="682"/>
      <c r="G239" s="745"/>
      <c r="H239" s="900"/>
      <c r="I239" s="682"/>
      <c r="J239" s="682"/>
      <c r="K239" s="682"/>
      <c r="L239" s="700"/>
      <c r="M239" s="899"/>
      <c r="N239" s="682"/>
      <c r="O239" s="682"/>
      <c r="P239" s="682"/>
      <c r="Q239" s="745"/>
      <c r="R239" s="1700"/>
      <c r="S239" s="298"/>
      <c r="T239" s="298"/>
      <c r="U239" s="298"/>
      <c r="V239" s="298"/>
      <c r="W239" s="298"/>
      <c r="X239" s="298"/>
      <c r="Y239" s="298"/>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AZ239" s="606"/>
      <c r="BA239" s="374"/>
      <c r="BB239" s="161"/>
      <c r="BC239" s="329"/>
      <c r="BD239" s="296"/>
      <c r="BE239" s="296"/>
      <c r="BF239" s="296"/>
      <c r="BG239" s="330"/>
      <c r="BH239" s="338"/>
      <c r="BI239" s="296"/>
      <c r="BJ239" s="296"/>
      <c r="BK239" s="296"/>
      <c r="BL239" s="330"/>
      <c r="BM239" s="338"/>
      <c r="BN239" s="296"/>
      <c r="BO239" s="296"/>
      <c r="BP239" s="296"/>
      <c r="BQ239" s="330"/>
      <c r="BR239" s="1758"/>
      <c r="BS239" s="1830"/>
      <c r="BT239" s="1830"/>
      <c r="BU239" s="1830"/>
      <c r="BV239" s="1830"/>
      <c r="BW239" s="1830"/>
      <c r="BX239" s="1830"/>
      <c r="BY239" s="1831"/>
      <c r="BZ239" s="1831"/>
      <c r="CA239" s="1831"/>
      <c r="CB239" s="1831"/>
      <c r="CC239" s="1831"/>
      <c r="CD239" s="1831"/>
      <c r="CE239" s="1831"/>
      <c r="CF239" s="1831"/>
      <c r="CG239" s="1831"/>
      <c r="CH239" s="1831"/>
      <c r="CI239" s="1831"/>
      <c r="CJ239" s="1831"/>
      <c r="CK239" s="1831"/>
      <c r="CL239" s="1831"/>
      <c r="CM239" s="1831"/>
      <c r="CN239" s="1831"/>
      <c r="CO239" s="1831"/>
      <c r="CP239" s="1831"/>
      <c r="CQ239" s="1831"/>
      <c r="CR239" s="1831"/>
      <c r="CS239" s="1831"/>
      <c r="CT239" s="1831"/>
      <c r="CU239" s="1831"/>
      <c r="CV239" s="1831"/>
      <c r="CW239" s="1831"/>
      <c r="CX239" s="1831"/>
      <c r="CY239" s="1831"/>
      <c r="CZ239" s="1831"/>
    </row>
    <row r="240" s="135" customFormat="true" ht="15" customHeight="true" x14ac:dyDescent="0.2">
      <c r="A240" s="676"/>
      <c r="B240" s="785"/>
      <c r="C240" s="899"/>
      <c r="D240" s="682"/>
      <c r="E240" s="682"/>
      <c r="F240" s="682"/>
      <c r="G240" s="745"/>
      <c r="H240" s="900"/>
      <c r="I240" s="682"/>
      <c r="J240" s="682"/>
      <c r="K240" s="682"/>
      <c r="L240" s="700"/>
      <c r="M240" s="899"/>
      <c r="N240" s="682"/>
      <c r="O240" s="682"/>
      <c r="P240" s="682"/>
      <c r="Q240" s="745"/>
      <c r="R240" s="1700"/>
      <c r="S240" s="298"/>
      <c r="T240" s="298"/>
      <c r="U240" s="298"/>
      <c r="V240" s="298"/>
      <c r="W240" s="298"/>
      <c r="X240" s="298"/>
      <c r="Y240" s="298"/>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AZ240" s="606"/>
      <c r="BA240" s="374"/>
      <c r="BB240" s="161"/>
      <c r="BC240" s="329"/>
      <c r="BD240" s="296"/>
      <c r="BE240" s="296"/>
      <c r="BF240" s="296"/>
      <c r="BG240" s="330"/>
      <c r="BH240" s="338"/>
      <c r="BI240" s="296"/>
      <c r="BJ240" s="296"/>
      <c r="BK240" s="296"/>
      <c r="BL240" s="330"/>
      <c r="BM240" s="338"/>
      <c r="BN240" s="296"/>
      <c r="BO240" s="296"/>
      <c r="BP240" s="296"/>
      <c r="BQ240" s="330"/>
      <c r="BR240" s="1758"/>
      <c r="BS240" s="1830"/>
      <c r="BT240" s="1830"/>
      <c r="BU240" s="1830"/>
      <c r="BV240" s="1830"/>
      <c r="BW240" s="1830"/>
      <c r="BX240" s="1830"/>
      <c r="BY240" s="1831"/>
      <c r="BZ240" s="1831"/>
      <c r="CA240" s="1831"/>
      <c r="CB240" s="1831"/>
      <c r="CC240" s="1831"/>
      <c r="CD240" s="1831"/>
      <c r="CE240" s="1831"/>
      <c r="CF240" s="1831"/>
      <c r="CG240" s="1831"/>
      <c r="CH240" s="1831"/>
      <c r="CI240" s="1831"/>
      <c r="CJ240" s="1831"/>
      <c r="CK240" s="1831"/>
      <c r="CL240" s="1831"/>
      <c r="CM240" s="1831"/>
      <c r="CN240" s="1831"/>
      <c r="CO240" s="1831"/>
      <c r="CP240" s="1831"/>
      <c r="CQ240" s="1831"/>
      <c r="CR240" s="1831"/>
      <c r="CS240" s="1831"/>
      <c r="CT240" s="1831"/>
      <c r="CU240" s="1831"/>
      <c r="CV240" s="1831"/>
      <c r="CW240" s="1831"/>
      <c r="CX240" s="1831"/>
      <c r="CY240" s="1831"/>
      <c r="CZ240" s="1831"/>
    </row>
    <row r="241" s="135" customFormat="true" ht="15" customHeight="true" x14ac:dyDescent="0.2">
      <c r="A241" s="676"/>
      <c r="B241" s="785"/>
      <c r="C241" s="899"/>
      <c r="D241" s="682"/>
      <c r="E241" s="682"/>
      <c r="F241" s="682"/>
      <c r="G241" s="745"/>
      <c r="H241" s="900"/>
      <c r="I241" s="682"/>
      <c r="J241" s="682"/>
      <c r="K241" s="682"/>
      <c r="L241" s="700"/>
      <c r="M241" s="899"/>
      <c r="N241" s="682"/>
      <c r="O241" s="682"/>
      <c r="P241" s="682"/>
      <c r="Q241" s="745"/>
      <c r="R241" s="1700"/>
      <c r="S241" s="298"/>
      <c r="T241" s="298"/>
      <c r="U241" s="298"/>
      <c r="V241" s="298"/>
      <c r="W241" s="298"/>
      <c r="X241" s="298"/>
      <c r="Y241" s="298"/>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AZ241" s="606"/>
      <c r="BA241" s="374"/>
      <c r="BB241" s="161"/>
      <c r="BC241" s="329"/>
      <c r="BD241" s="296"/>
      <c r="BE241" s="296"/>
      <c r="BF241" s="296"/>
      <c r="BG241" s="330"/>
      <c r="BH241" s="338"/>
      <c r="BI241" s="296"/>
      <c r="BJ241" s="296"/>
      <c r="BK241" s="296"/>
      <c r="BL241" s="330"/>
      <c r="BM241" s="338"/>
      <c r="BN241" s="296"/>
      <c r="BO241" s="296"/>
      <c r="BP241" s="296"/>
      <c r="BQ241" s="330"/>
      <c r="BR241" s="1758"/>
      <c r="BS241" s="1830"/>
      <c r="BT241" s="1830"/>
      <c r="BU241" s="1830"/>
      <c r="BV241" s="1830"/>
      <c r="BW241" s="1830"/>
      <c r="BX241" s="1830"/>
      <c r="BY241" s="1831"/>
      <c r="BZ241" s="1831"/>
      <c r="CA241" s="1831"/>
      <c r="CB241" s="1831"/>
      <c r="CC241" s="1831"/>
      <c r="CD241" s="1831"/>
      <c r="CE241" s="1831"/>
      <c r="CF241" s="1831"/>
      <c r="CG241" s="1831"/>
      <c r="CH241" s="1831"/>
      <c r="CI241" s="1831"/>
      <c r="CJ241" s="1831"/>
      <c r="CK241" s="1831"/>
      <c r="CL241" s="1831"/>
      <c r="CM241" s="1831"/>
      <c r="CN241" s="1831"/>
      <c r="CO241" s="1831"/>
      <c r="CP241" s="1831"/>
      <c r="CQ241" s="1831"/>
      <c r="CR241" s="1831"/>
      <c r="CS241" s="1831"/>
      <c r="CT241" s="1831"/>
      <c r="CU241" s="1831"/>
      <c r="CV241" s="1831"/>
      <c r="CW241" s="1831"/>
      <c r="CX241" s="1831"/>
      <c r="CY241" s="1831"/>
      <c r="CZ241" s="1831"/>
    </row>
    <row r="242" s="135" customFormat="true" ht="15" customHeight="true" x14ac:dyDescent="0.2">
      <c r="A242" s="676"/>
      <c r="B242" s="785"/>
      <c r="C242" s="899"/>
      <c r="D242" s="682"/>
      <c r="E242" s="682"/>
      <c r="F242" s="682"/>
      <c r="G242" s="745"/>
      <c r="H242" s="900"/>
      <c r="I242" s="682"/>
      <c r="J242" s="682"/>
      <c r="K242" s="682"/>
      <c r="L242" s="700"/>
      <c r="M242" s="899"/>
      <c r="N242" s="682"/>
      <c r="O242" s="682"/>
      <c r="P242" s="682"/>
      <c r="Q242" s="745"/>
      <c r="R242" s="1700"/>
      <c r="S242" s="298"/>
      <c r="T242" s="298"/>
      <c r="U242" s="298"/>
      <c r="V242" s="298"/>
      <c r="W242" s="298"/>
      <c r="X242" s="298"/>
      <c r="Y242" s="298"/>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AZ242" s="606"/>
      <c r="BA242" s="374"/>
      <c r="BB242" s="161"/>
      <c r="BC242" s="329"/>
      <c r="BD242" s="296"/>
      <c r="BE242" s="296"/>
      <c r="BF242" s="296"/>
      <c r="BG242" s="330"/>
      <c r="BH242" s="338"/>
      <c r="BI242" s="296"/>
      <c r="BJ242" s="296"/>
      <c r="BK242" s="296"/>
      <c r="BL242" s="330"/>
      <c r="BM242" s="338"/>
      <c r="BN242" s="296"/>
      <c r="BO242" s="296"/>
      <c r="BP242" s="296"/>
      <c r="BQ242" s="330"/>
      <c r="BR242" s="1758"/>
      <c r="BS242" s="1830"/>
      <c r="BT242" s="1830"/>
      <c r="BU242" s="1830"/>
      <c r="BV242" s="1830"/>
      <c r="BW242" s="1830"/>
      <c r="BX242" s="1830"/>
      <c r="BY242" s="1831"/>
      <c r="BZ242" s="1831"/>
      <c r="CA242" s="1831"/>
      <c r="CB242" s="1831"/>
      <c r="CC242" s="1831"/>
      <c r="CD242" s="1831"/>
      <c r="CE242" s="1831"/>
      <c r="CF242" s="1831"/>
      <c r="CG242" s="1831"/>
      <c r="CH242" s="1831"/>
      <c r="CI242" s="1831"/>
      <c r="CJ242" s="1831"/>
      <c r="CK242" s="1831"/>
      <c r="CL242" s="1831"/>
      <c r="CM242" s="1831"/>
      <c r="CN242" s="1831"/>
      <c r="CO242" s="1831"/>
      <c r="CP242" s="1831"/>
      <c r="CQ242" s="1831"/>
      <c r="CR242" s="1831"/>
      <c r="CS242" s="1831"/>
      <c r="CT242" s="1831"/>
      <c r="CU242" s="1831"/>
      <c r="CV242" s="1831"/>
      <c r="CW242" s="1831"/>
      <c r="CX242" s="1831"/>
      <c r="CY242" s="1831"/>
      <c r="CZ242" s="1831"/>
    </row>
    <row r="243" s="135" customFormat="true" ht="15" customHeight="true" x14ac:dyDescent="0.2">
      <c r="A243" s="676"/>
      <c r="B243" s="785"/>
      <c r="C243" s="899"/>
      <c r="D243" s="682"/>
      <c r="E243" s="682"/>
      <c r="F243" s="682"/>
      <c r="G243" s="745"/>
      <c r="H243" s="900"/>
      <c r="I243" s="682"/>
      <c r="J243" s="682"/>
      <c r="K243" s="682"/>
      <c r="L243" s="700"/>
      <c r="M243" s="899"/>
      <c r="N243" s="682"/>
      <c r="O243" s="682"/>
      <c r="P243" s="682"/>
      <c r="Q243" s="745"/>
      <c r="R243" s="1700"/>
      <c r="S243" s="298"/>
      <c r="T243" s="298"/>
      <c r="U243" s="298"/>
      <c r="V243" s="298"/>
      <c r="W243" s="298"/>
      <c r="X243" s="298"/>
      <c r="Y243" s="298"/>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AZ243" s="606"/>
      <c r="BA243" s="374"/>
      <c r="BB243" s="161"/>
      <c r="BC243" s="329"/>
      <c r="BD243" s="296"/>
      <c r="BE243" s="296"/>
      <c r="BF243" s="296"/>
      <c r="BG243" s="330"/>
      <c r="BH243" s="338"/>
      <c r="BI243" s="296"/>
      <c r="BJ243" s="296"/>
      <c r="BK243" s="296"/>
      <c r="BL243" s="330"/>
      <c r="BM243" s="338"/>
      <c r="BN243" s="296"/>
      <c r="BO243" s="296"/>
      <c r="BP243" s="296"/>
      <c r="BQ243" s="330"/>
      <c r="BR243" s="1758"/>
      <c r="BS243" s="1830"/>
      <c r="BT243" s="1830"/>
      <c r="BU243" s="1830"/>
      <c r="BV243" s="1830"/>
      <c r="BW243" s="1830"/>
      <c r="BX243" s="1830"/>
      <c r="BY243" s="1831"/>
      <c r="BZ243" s="1831"/>
      <c r="CA243" s="1831"/>
      <c r="CB243" s="1831"/>
      <c r="CC243" s="1831"/>
      <c r="CD243" s="1831"/>
      <c r="CE243" s="1831"/>
      <c r="CF243" s="1831"/>
      <c r="CG243" s="1831"/>
      <c r="CH243" s="1831"/>
      <c r="CI243" s="1831"/>
      <c r="CJ243" s="1831"/>
      <c r="CK243" s="1831"/>
      <c r="CL243" s="1831"/>
      <c r="CM243" s="1831"/>
      <c r="CN243" s="1831"/>
      <c r="CO243" s="1831"/>
      <c r="CP243" s="1831"/>
      <c r="CQ243" s="1831"/>
      <c r="CR243" s="1831"/>
      <c r="CS243" s="1831"/>
      <c r="CT243" s="1831"/>
      <c r="CU243" s="1831"/>
      <c r="CV243" s="1831"/>
      <c r="CW243" s="1831"/>
      <c r="CX243" s="1831"/>
      <c r="CY243" s="1831"/>
      <c r="CZ243" s="1831"/>
    </row>
    <row r="244" s="135" customFormat="true" ht="15" customHeight="true" x14ac:dyDescent="0.2">
      <c r="A244" s="676"/>
      <c r="B244" s="785"/>
      <c r="C244" s="899"/>
      <c r="D244" s="682"/>
      <c r="E244" s="682"/>
      <c r="F244" s="682"/>
      <c r="G244" s="745"/>
      <c r="H244" s="900"/>
      <c r="I244" s="682"/>
      <c r="J244" s="682"/>
      <c r="K244" s="682"/>
      <c r="L244" s="700"/>
      <c r="M244" s="899"/>
      <c r="N244" s="682"/>
      <c r="O244" s="682"/>
      <c r="P244" s="682"/>
      <c r="Q244" s="745"/>
      <c r="R244" s="1700"/>
      <c r="S244" s="298"/>
      <c r="T244" s="298"/>
      <c r="U244" s="298"/>
      <c r="V244" s="298"/>
      <c r="W244" s="298"/>
      <c r="X244" s="298"/>
      <c r="Y244" s="298"/>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AZ244" s="606"/>
      <c r="BA244" s="374"/>
      <c r="BB244" s="161"/>
      <c r="BC244" s="329"/>
      <c r="BD244" s="296"/>
      <c r="BE244" s="296"/>
      <c r="BF244" s="296"/>
      <c r="BG244" s="330"/>
      <c r="BH244" s="338"/>
      <c r="BI244" s="296"/>
      <c r="BJ244" s="296"/>
      <c r="BK244" s="296"/>
      <c r="BL244" s="330"/>
      <c r="BM244" s="338"/>
      <c r="BN244" s="296"/>
      <c r="BO244" s="296"/>
      <c r="BP244" s="296"/>
      <c r="BQ244" s="330"/>
      <c r="BR244" s="1758"/>
      <c r="BS244" s="1830"/>
      <c r="BT244" s="1830"/>
      <c r="BU244" s="1830"/>
      <c r="BV244" s="1830"/>
      <c r="BW244" s="1830"/>
      <c r="BX244" s="1830"/>
      <c r="BY244" s="1831"/>
      <c r="BZ244" s="1831"/>
      <c r="CA244" s="1831"/>
      <c r="CB244" s="1831"/>
      <c r="CC244" s="1831"/>
      <c r="CD244" s="1831"/>
      <c r="CE244" s="1831"/>
      <c r="CF244" s="1831"/>
      <c r="CG244" s="1831"/>
      <c r="CH244" s="1831"/>
      <c r="CI244" s="1831"/>
      <c r="CJ244" s="1831"/>
      <c r="CK244" s="1831"/>
      <c r="CL244" s="1831"/>
      <c r="CM244" s="1831"/>
      <c r="CN244" s="1831"/>
      <c r="CO244" s="1831"/>
      <c r="CP244" s="1831"/>
      <c r="CQ244" s="1831"/>
      <c r="CR244" s="1831"/>
      <c r="CS244" s="1831"/>
      <c r="CT244" s="1831"/>
      <c r="CU244" s="1831"/>
      <c r="CV244" s="1831"/>
      <c r="CW244" s="1831"/>
      <c r="CX244" s="1831"/>
      <c r="CY244" s="1831"/>
      <c r="CZ244" s="1831"/>
    </row>
    <row r="245" s="135" customFormat="true" ht="15" customHeight="true" x14ac:dyDescent="0.2">
      <c r="A245" s="676"/>
      <c r="B245" s="785"/>
      <c r="C245" s="899"/>
      <c r="D245" s="682"/>
      <c r="E245" s="682"/>
      <c r="F245" s="682"/>
      <c r="G245" s="745"/>
      <c r="H245" s="900"/>
      <c r="I245" s="682"/>
      <c r="J245" s="682"/>
      <c r="K245" s="682"/>
      <c r="L245" s="700"/>
      <c r="M245" s="899"/>
      <c r="N245" s="682"/>
      <c r="O245" s="682"/>
      <c r="P245" s="682"/>
      <c r="Q245" s="745"/>
      <c r="R245" s="1700"/>
      <c r="S245" s="298"/>
      <c r="T245" s="298"/>
      <c r="U245" s="298"/>
      <c r="V245" s="298"/>
      <c r="W245" s="298"/>
      <c r="X245" s="298"/>
      <c r="Y245" s="298"/>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AZ245" s="606"/>
      <c r="BA245" s="374"/>
      <c r="BB245" s="161"/>
      <c r="BC245" s="329"/>
      <c r="BD245" s="296"/>
      <c r="BE245" s="296"/>
      <c r="BF245" s="296"/>
      <c r="BG245" s="330"/>
      <c r="BH245" s="338"/>
      <c r="BI245" s="296"/>
      <c r="BJ245" s="296"/>
      <c r="BK245" s="296"/>
      <c r="BL245" s="330"/>
      <c r="BM245" s="338"/>
      <c r="BN245" s="296"/>
      <c r="BO245" s="296"/>
      <c r="BP245" s="296"/>
      <c r="BQ245" s="330"/>
      <c r="BR245" s="1758"/>
      <c r="BS245" s="1830"/>
      <c r="BT245" s="1830"/>
      <c r="BU245" s="1830"/>
      <c r="BV245" s="1830"/>
      <c r="BW245" s="1830"/>
      <c r="BX245" s="1830"/>
      <c r="BY245" s="1831"/>
      <c r="BZ245" s="1831"/>
      <c r="CA245" s="1831"/>
      <c r="CB245" s="1831"/>
      <c r="CC245" s="1831"/>
      <c r="CD245" s="1831"/>
      <c r="CE245" s="1831"/>
      <c r="CF245" s="1831"/>
      <c r="CG245" s="1831"/>
      <c r="CH245" s="1831"/>
      <c r="CI245" s="1831"/>
      <c r="CJ245" s="1831"/>
      <c r="CK245" s="1831"/>
      <c r="CL245" s="1831"/>
      <c r="CM245" s="1831"/>
      <c r="CN245" s="1831"/>
      <c r="CO245" s="1831"/>
      <c r="CP245" s="1831"/>
      <c r="CQ245" s="1831"/>
      <c r="CR245" s="1831"/>
      <c r="CS245" s="1831"/>
      <c r="CT245" s="1831"/>
      <c r="CU245" s="1831"/>
      <c r="CV245" s="1831"/>
      <c r="CW245" s="1831"/>
      <c r="CX245" s="1831"/>
      <c r="CY245" s="1831"/>
      <c r="CZ245" s="1831"/>
    </row>
    <row r="246" s="135" customFormat="true" ht="15" customHeight="true" x14ac:dyDescent="0.2">
      <c r="A246" s="676"/>
      <c r="B246" s="785"/>
      <c r="C246" s="899"/>
      <c r="D246" s="682"/>
      <c r="E246" s="682"/>
      <c r="F246" s="682"/>
      <c r="G246" s="745"/>
      <c r="H246" s="900"/>
      <c r="I246" s="682"/>
      <c r="J246" s="682"/>
      <c r="K246" s="682"/>
      <c r="L246" s="700"/>
      <c r="M246" s="899"/>
      <c r="N246" s="682"/>
      <c r="O246" s="682"/>
      <c r="P246" s="682"/>
      <c r="Q246" s="745"/>
      <c r="R246" s="1700"/>
      <c r="S246" s="298"/>
      <c r="T246" s="298"/>
      <c r="U246" s="298"/>
      <c r="V246" s="298"/>
      <c r="W246" s="298"/>
      <c r="X246" s="298"/>
      <c r="Y246" s="298"/>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AZ246" s="606"/>
      <c r="BA246" s="374"/>
      <c r="BB246" s="161"/>
      <c r="BC246" s="329"/>
      <c r="BD246" s="296"/>
      <c r="BE246" s="296"/>
      <c r="BF246" s="296"/>
      <c r="BG246" s="330"/>
      <c r="BH246" s="338"/>
      <c r="BI246" s="296"/>
      <c r="BJ246" s="296"/>
      <c r="BK246" s="296"/>
      <c r="BL246" s="330"/>
      <c r="BM246" s="338"/>
      <c r="BN246" s="296"/>
      <c r="BO246" s="296"/>
      <c r="BP246" s="296"/>
      <c r="BQ246" s="330"/>
      <c r="BR246" s="1758"/>
      <c r="BS246" s="1830"/>
      <c r="BT246" s="1830"/>
      <c r="BU246" s="1830"/>
      <c r="BV246" s="1830"/>
      <c r="BW246" s="1830"/>
      <c r="BX246" s="1830"/>
      <c r="BY246" s="1831"/>
      <c r="BZ246" s="1831"/>
      <c r="CA246" s="1831"/>
      <c r="CB246" s="1831"/>
      <c r="CC246" s="1831"/>
      <c r="CD246" s="1831"/>
      <c r="CE246" s="1831"/>
      <c r="CF246" s="1831"/>
      <c r="CG246" s="1831"/>
      <c r="CH246" s="1831"/>
      <c r="CI246" s="1831"/>
      <c r="CJ246" s="1831"/>
      <c r="CK246" s="1831"/>
      <c r="CL246" s="1831"/>
      <c r="CM246" s="1831"/>
      <c r="CN246" s="1831"/>
      <c r="CO246" s="1831"/>
      <c r="CP246" s="1831"/>
      <c r="CQ246" s="1831"/>
      <c r="CR246" s="1831"/>
      <c r="CS246" s="1831"/>
      <c r="CT246" s="1831"/>
      <c r="CU246" s="1831"/>
      <c r="CV246" s="1831"/>
      <c r="CW246" s="1831"/>
      <c r="CX246" s="1831"/>
      <c r="CY246" s="1831"/>
      <c r="CZ246" s="1831"/>
    </row>
    <row r="247" s="135" customFormat="true" ht="15" customHeight="true" x14ac:dyDescent="0.2">
      <c r="A247" s="676"/>
      <c r="B247" s="785"/>
      <c r="C247" s="899"/>
      <c r="D247" s="682"/>
      <c r="E247" s="682"/>
      <c r="F247" s="682"/>
      <c r="G247" s="745"/>
      <c r="H247" s="900"/>
      <c r="I247" s="682"/>
      <c r="J247" s="682"/>
      <c r="K247" s="682"/>
      <c r="L247" s="700"/>
      <c r="M247" s="899"/>
      <c r="N247" s="682"/>
      <c r="O247" s="682"/>
      <c r="P247" s="682"/>
      <c r="Q247" s="745"/>
      <c r="R247" s="1700"/>
      <c r="S247" s="298"/>
      <c r="T247" s="298"/>
      <c r="U247" s="298"/>
      <c r="V247" s="298"/>
      <c r="W247" s="298"/>
      <c r="X247" s="298"/>
      <c r="Y247" s="298"/>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AZ247" s="606"/>
      <c r="BA247" s="374"/>
      <c r="BB247" s="161"/>
      <c r="BC247" s="329"/>
      <c r="BD247" s="296"/>
      <c r="BE247" s="296"/>
      <c r="BF247" s="296"/>
      <c r="BG247" s="330"/>
      <c r="BH247" s="338"/>
      <c r="BI247" s="296"/>
      <c r="BJ247" s="296"/>
      <c r="BK247" s="296"/>
      <c r="BL247" s="330"/>
      <c r="BM247" s="338"/>
      <c r="BN247" s="296"/>
      <c r="BO247" s="296"/>
      <c r="BP247" s="296"/>
      <c r="BQ247" s="330"/>
      <c r="BR247" s="1758"/>
      <c r="BS247" s="1830"/>
      <c r="BT247" s="1830"/>
      <c r="BU247" s="1830"/>
      <c r="BV247" s="1830"/>
      <c r="BW247" s="1830"/>
      <c r="BX247" s="1830"/>
      <c r="BY247" s="1831"/>
      <c r="BZ247" s="1831"/>
      <c r="CA247" s="1831"/>
      <c r="CB247" s="1831"/>
      <c r="CC247" s="1831"/>
      <c r="CD247" s="1831"/>
      <c r="CE247" s="1831"/>
      <c r="CF247" s="1831"/>
      <c r="CG247" s="1831"/>
      <c r="CH247" s="1831"/>
      <c r="CI247" s="1831"/>
      <c r="CJ247" s="1831"/>
      <c r="CK247" s="1831"/>
      <c r="CL247" s="1831"/>
      <c r="CM247" s="1831"/>
      <c r="CN247" s="1831"/>
      <c r="CO247" s="1831"/>
      <c r="CP247" s="1831"/>
      <c r="CQ247" s="1831"/>
      <c r="CR247" s="1831"/>
      <c r="CS247" s="1831"/>
      <c r="CT247" s="1831"/>
      <c r="CU247" s="1831"/>
      <c r="CV247" s="1831"/>
      <c r="CW247" s="1831"/>
      <c r="CX247" s="1831"/>
      <c r="CY247" s="1831"/>
      <c r="CZ247" s="1831"/>
    </row>
    <row r="248" s="135" customFormat="true" ht="15" customHeight="true" x14ac:dyDescent="0.2">
      <c r="A248" s="970"/>
      <c r="B248" s="799"/>
      <c r="C248" s="966"/>
      <c r="D248" s="810"/>
      <c r="E248" s="810"/>
      <c r="F248" s="810"/>
      <c r="G248" s="811"/>
      <c r="H248" s="967"/>
      <c r="I248" s="810"/>
      <c r="J248" s="810"/>
      <c r="K248" s="810"/>
      <c r="L248" s="968"/>
      <c r="M248" s="966"/>
      <c r="N248" s="810"/>
      <c r="O248" s="810"/>
      <c r="P248" s="810"/>
      <c r="Q248" s="811"/>
      <c r="R248" s="1723"/>
      <c r="S248" s="298"/>
      <c r="T248" s="298"/>
      <c r="U248" s="298"/>
      <c r="V248" s="298"/>
      <c r="W248" s="298"/>
      <c r="X248" s="298"/>
      <c r="Y248" s="298"/>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AZ248" s="606"/>
      <c r="BA248" s="374"/>
      <c r="BB248" s="161"/>
      <c r="BC248" s="331"/>
      <c r="BD248" s="332"/>
      <c r="BE248" s="332"/>
      <c r="BF248" s="332"/>
      <c r="BG248" s="333"/>
      <c r="BH248" s="339"/>
      <c r="BI248" s="332"/>
      <c r="BJ248" s="332"/>
      <c r="BK248" s="332"/>
      <c r="BL248" s="333"/>
      <c r="BM248" s="339"/>
      <c r="BN248" s="332"/>
      <c r="BO248" s="332"/>
      <c r="BP248" s="332"/>
      <c r="BQ248" s="333"/>
      <c r="BR248" s="1759"/>
      <c r="BS248" s="1830"/>
      <c r="BT248" s="1830"/>
      <c r="BU248" s="1830"/>
      <c r="BV248" s="1830"/>
      <c r="BW248" s="1830"/>
      <c r="BX248" s="1830"/>
      <c r="BY248" s="1831"/>
      <c r="BZ248" s="1831"/>
      <c r="CA248" s="1831"/>
      <c r="CB248" s="1831"/>
      <c r="CC248" s="1831"/>
      <c r="CD248" s="1831"/>
      <c r="CE248" s="1831"/>
      <c r="CF248" s="1831"/>
      <c r="CG248" s="1831"/>
      <c r="CH248" s="1831"/>
      <c r="CI248" s="1831"/>
      <c r="CJ248" s="1831"/>
      <c r="CK248" s="1831"/>
      <c r="CL248" s="1831"/>
      <c r="CM248" s="1831"/>
      <c r="CN248" s="1831"/>
      <c r="CO248" s="1831"/>
      <c r="CP248" s="1831"/>
      <c r="CQ248" s="1831"/>
      <c r="CR248" s="1831"/>
      <c r="CS248" s="1831"/>
      <c r="CT248" s="1831"/>
      <c r="CU248" s="1831"/>
      <c r="CV248" s="1831"/>
      <c r="CW248" s="1831"/>
      <c r="CX248" s="1831"/>
      <c r="CY248" s="1831"/>
      <c r="CZ248" s="1831"/>
    </row>
    <row r="249" s="135" customFormat="true" ht="250.15" customHeight="true" x14ac:dyDescent="0.2">
      <c r="S249" s="606"/>
      <c r="T249" s="606"/>
      <c r="U249" s="606"/>
      <c r="V249" s="606"/>
      <c r="W249" s="606"/>
      <c r="X249" s="606"/>
      <c r="Y249" s="606"/>
      <c r="Z249" s="606"/>
      <c r="AA249" s="606"/>
      <c r="AB249" s="606"/>
      <c r="AC249" s="606"/>
      <c r="AD249" s="606"/>
      <c r="AE249" s="606"/>
      <c r="AF249" s="606"/>
      <c r="AG249" s="606"/>
      <c r="AH249" s="606"/>
      <c r="AI249" s="606"/>
      <c r="AJ249" s="606"/>
      <c r="AK249" s="606"/>
      <c r="AL249" s="606"/>
      <c r="AM249" s="606"/>
      <c r="AN249" s="606"/>
      <c r="AO249" s="606"/>
      <c r="AP249" s="606"/>
      <c r="AQ249" s="606"/>
      <c r="AR249" s="606"/>
      <c r="AS249" s="606"/>
      <c r="AT249" s="606"/>
      <c r="AU249" s="606"/>
      <c r="AV249" s="606"/>
      <c r="AW249" s="606"/>
      <c r="AX249" s="606"/>
      <c r="AY249" s="606"/>
      <c r="AZ249" s="606"/>
      <c r="BA249" s="132"/>
      <c r="BB249" s="130"/>
      <c r="BC249" s="130"/>
      <c r="BD249" s="130"/>
      <c r="BE249" s="130"/>
      <c r="BF249" s="130"/>
      <c r="BG249" s="130"/>
      <c r="BH249" s="130"/>
      <c r="BI249" s="130"/>
      <c r="BJ249" s="130"/>
      <c r="BK249" s="130"/>
      <c r="BL249" s="130"/>
      <c r="BM249" s="130"/>
      <c r="BN249" s="130"/>
      <c r="BO249" s="130"/>
      <c r="BP249" s="130"/>
      <c r="BQ249" s="130"/>
      <c r="BR249" s="132"/>
      <c r="BS249" s="207"/>
      <c r="BT249" s="207"/>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75" customFormat="true" ht="19.15" customHeight="true" x14ac:dyDescent="0.2">
      <c r="S250" s="572"/>
      <c r="T250" s="572"/>
      <c r="U250" s="572"/>
      <c r="V250" s="572"/>
      <c r="W250" s="572"/>
      <c r="X250" s="572"/>
      <c r="Y250" s="572"/>
      <c r="Z250" s="572"/>
      <c r="AA250" s="572"/>
      <c r="AB250" s="572"/>
      <c r="AC250" s="572"/>
      <c r="AD250" s="572"/>
      <c r="AE250" s="572"/>
      <c r="AF250" s="572"/>
      <c r="AG250" s="572"/>
      <c r="AH250" s="572"/>
      <c r="AI250" s="572"/>
      <c r="AJ250" s="572"/>
      <c r="AK250" s="572"/>
      <c r="AL250" s="572"/>
      <c r="AM250" s="572"/>
      <c r="AN250" s="572"/>
      <c r="AO250" s="572"/>
      <c r="AP250" s="572"/>
      <c r="AQ250" s="572"/>
      <c r="AR250" s="572"/>
      <c r="AS250" s="572"/>
      <c r="AT250" s="572"/>
      <c r="AU250" s="572"/>
      <c r="AV250" s="572"/>
      <c r="AW250" s="572"/>
      <c r="AX250" s="572"/>
      <c r="AY250" s="572"/>
      <c r="AZ250" s="572"/>
      <c r="BA250" s="370"/>
      <c r="BB250" s="230"/>
      <c r="BC250" s="370"/>
      <c r="BD250" s="370"/>
      <c r="BE250" s="370"/>
      <c r="BF250" s="370"/>
      <c r="BG250" s="370"/>
      <c r="BH250" s="370"/>
      <c r="BI250" s="370"/>
      <c r="BJ250" s="370"/>
      <c r="BK250" s="370"/>
      <c r="BL250" s="370"/>
      <c r="BM250" s="370"/>
      <c r="BN250" s="370"/>
      <c r="BO250" s="370"/>
      <c r="BP250" s="370"/>
      <c r="BQ250" s="370"/>
      <c r="BR250" s="370"/>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75" customFormat="true" ht="12.75" x14ac:dyDescent="0.2">
      <c r="S251" s="572"/>
      <c r="T251" s="572"/>
      <c r="U251" s="572"/>
      <c r="V251" s="572"/>
      <c r="W251" s="572"/>
      <c r="X251" s="572"/>
      <c r="Y251" s="572"/>
      <c r="Z251" s="572"/>
      <c r="AA251" s="572"/>
      <c r="AB251" s="572"/>
      <c r="AC251" s="572"/>
      <c r="AD251" s="572"/>
      <c r="AE251" s="572"/>
      <c r="AF251" s="572"/>
      <c r="AG251" s="572"/>
      <c r="AH251" s="572"/>
      <c r="AI251" s="572"/>
      <c r="AJ251" s="572"/>
      <c r="AK251" s="572"/>
      <c r="AL251" s="572"/>
      <c r="AM251" s="572"/>
      <c r="AN251" s="572"/>
      <c r="AO251" s="572"/>
      <c r="AP251" s="572"/>
      <c r="AQ251" s="572"/>
      <c r="AR251" s="572"/>
      <c r="AS251" s="572"/>
      <c r="AT251" s="572"/>
      <c r="AU251" s="572"/>
      <c r="AV251" s="572"/>
      <c r="AW251" s="572"/>
      <c r="AX251" s="572"/>
      <c r="AY251" s="572"/>
      <c r="AZ251" s="572"/>
      <c r="BA251" s="370"/>
      <c r="BB251" s="230"/>
      <c r="BC251" s="370"/>
      <c r="BD251" s="370"/>
      <c r="BE251" s="370"/>
      <c r="BF251" s="370"/>
      <c r="BG251" s="370"/>
      <c r="BH251" s="370"/>
      <c r="BI251" s="370"/>
      <c r="BJ251" s="370"/>
      <c r="BK251" s="370"/>
      <c r="BL251" s="370"/>
      <c r="BM251" s="370"/>
      <c r="BN251" s="370"/>
      <c r="BO251" s="370"/>
      <c r="BP251" s="370"/>
      <c r="BQ251" s="370"/>
      <c r="BR251" s="370"/>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75" customFormat="true" ht="12.75" x14ac:dyDescent="0.2">
      <c r="S252" s="572"/>
      <c r="T252" s="572"/>
      <c r="U252" s="572"/>
      <c r="V252" s="572"/>
      <c r="W252" s="572"/>
      <c r="X252" s="572"/>
      <c r="Y252" s="572"/>
      <c r="Z252" s="572"/>
      <c r="AA252" s="572"/>
      <c r="AB252" s="572"/>
      <c r="AC252" s="572"/>
      <c r="AD252" s="572"/>
      <c r="AE252" s="572"/>
      <c r="AF252" s="572"/>
      <c r="AG252" s="572"/>
      <c r="AH252" s="572"/>
      <c r="AI252" s="572"/>
      <c r="AJ252" s="572"/>
      <c r="AK252" s="572"/>
      <c r="AL252" s="572"/>
      <c r="AM252" s="572"/>
      <c r="AN252" s="572"/>
      <c r="AO252" s="572"/>
      <c r="AP252" s="572"/>
      <c r="AQ252" s="572"/>
      <c r="AR252" s="572"/>
      <c r="AS252" s="572"/>
      <c r="AT252" s="572"/>
      <c r="AU252" s="572"/>
      <c r="AV252" s="572"/>
      <c r="AW252" s="572"/>
      <c r="AX252" s="572"/>
      <c r="AY252" s="572"/>
      <c r="AZ252" s="572"/>
      <c r="BA252" s="370"/>
      <c r="BB252" s="230"/>
      <c r="BC252" s="370"/>
      <c r="BD252" s="370"/>
      <c r="BE252" s="370"/>
      <c r="BF252" s="370"/>
      <c r="BG252" s="370"/>
      <c r="BH252" s="370"/>
      <c r="BI252" s="370"/>
      <c r="BJ252" s="370"/>
      <c r="BK252" s="370"/>
      <c r="BL252" s="370"/>
      <c r="BM252" s="370"/>
      <c r="BN252" s="370"/>
      <c r="BO252" s="370"/>
      <c r="BP252" s="370"/>
      <c r="BQ252" s="370"/>
      <c r="BR252" s="370"/>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75" customFormat="true" ht="12.75" x14ac:dyDescent="0.2">
      <c r="S253" s="572"/>
      <c r="T253" s="572"/>
      <c r="U253" s="572"/>
      <c r="V253" s="572"/>
      <c r="W253" s="572"/>
      <c r="X253" s="572"/>
      <c r="Y253" s="572"/>
      <c r="Z253" s="572"/>
      <c r="AA253" s="572"/>
      <c r="AB253" s="572"/>
      <c r="AC253" s="572"/>
      <c r="AD253" s="572"/>
      <c r="AE253" s="572"/>
      <c r="AF253" s="572"/>
      <c r="AG253" s="572"/>
      <c r="AH253" s="572"/>
      <c r="AI253" s="572"/>
      <c r="AJ253" s="572"/>
      <c r="AK253" s="572"/>
      <c r="AL253" s="572"/>
      <c r="AM253" s="572"/>
      <c r="AN253" s="572"/>
      <c r="AO253" s="572"/>
      <c r="AP253" s="572"/>
      <c r="AQ253" s="572"/>
      <c r="AR253" s="572"/>
      <c r="AS253" s="572"/>
      <c r="AT253" s="572"/>
      <c r="AU253" s="572"/>
      <c r="AV253" s="572"/>
      <c r="AW253" s="572"/>
      <c r="AX253" s="572"/>
      <c r="AY253" s="572"/>
      <c r="AZ253" s="572"/>
      <c r="BA253" s="370"/>
      <c r="BB253" s="230"/>
      <c r="BC253" s="370"/>
      <c r="BD253" s="370"/>
      <c r="BE253" s="370"/>
      <c r="BF253" s="370"/>
      <c r="BG253" s="370"/>
      <c r="BH253" s="370"/>
      <c r="BI253" s="370"/>
      <c r="BJ253" s="370"/>
      <c r="BK253" s="370"/>
      <c r="BL253" s="370"/>
      <c r="BM253" s="370"/>
      <c r="BN253" s="370"/>
      <c r="BO253" s="370"/>
      <c r="BP253" s="370"/>
      <c r="BQ253" s="370"/>
      <c r="BR253" s="370"/>
      <c r="BS253" s="203"/>
      <c r="BT253" s="203"/>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75" customFormat="true" ht="12.75" x14ac:dyDescent="0.2">
      <c r="S254" s="572"/>
      <c r="T254" s="572"/>
      <c r="U254" s="572"/>
      <c r="V254" s="572"/>
      <c r="W254" s="572"/>
      <c r="X254" s="572"/>
      <c r="Y254" s="572"/>
      <c r="Z254" s="572"/>
      <c r="AA254" s="572"/>
      <c r="AB254" s="572"/>
      <c r="AC254" s="572"/>
      <c r="AD254" s="572"/>
      <c r="AE254" s="572"/>
      <c r="AF254" s="572"/>
      <c r="AG254" s="572"/>
      <c r="AH254" s="572"/>
      <c r="AI254" s="572"/>
      <c r="AJ254" s="572"/>
      <c r="AK254" s="572"/>
      <c r="AL254" s="572"/>
      <c r="AM254" s="572"/>
      <c r="AN254" s="572"/>
      <c r="AO254" s="572"/>
      <c r="AP254" s="572"/>
      <c r="AQ254" s="572"/>
      <c r="AR254" s="572"/>
      <c r="AS254" s="572"/>
      <c r="AT254" s="572"/>
      <c r="AU254" s="572"/>
      <c r="AV254" s="572"/>
      <c r="AW254" s="572"/>
      <c r="AX254" s="572"/>
      <c r="AY254" s="572"/>
      <c r="AZ254" s="572"/>
      <c r="BA254" s="370"/>
      <c r="BB254" s="230"/>
      <c r="BC254" s="370"/>
      <c r="BD254" s="370"/>
      <c r="BE254" s="370"/>
      <c r="BF254" s="370"/>
      <c r="BG254" s="370"/>
      <c r="BH254" s="370"/>
      <c r="BI254" s="370"/>
      <c r="BJ254" s="370"/>
      <c r="BK254" s="370"/>
      <c r="BL254" s="370"/>
      <c r="BM254" s="370"/>
      <c r="BN254" s="370"/>
      <c r="BO254" s="370"/>
      <c r="BP254" s="370"/>
      <c r="BQ254" s="370"/>
      <c r="BR254" s="370"/>
      <c r="BS254" s="203"/>
      <c r="BT254" s="203"/>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75" customFormat="true" ht="12.75" x14ac:dyDescent="0.2">
      <c r="S255" s="572"/>
      <c r="T255" s="572"/>
      <c r="U255" s="572"/>
      <c r="V255" s="572"/>
      <c r="W255" s="572"/>
      <c r="X255" s="572"/>
      <c r="Y255" s="572"/>
      <c r="Z255" s="572"/>
      <c r="AA255" s="572"/>
      <c r="AB255" s="572"/>
      <c r="AC255" s="572"/>
      <c r="AD255" s="572"/>
      <c r="AE255" s="572"/>
      <c r="AF255" s="572"/>
      <c r="AG255" s="572"/>
      <c r="AH255" s="572"/>
      <c r="AI255" s="572"/>
      <c r="AJ255" s="572"/>
      <c r="AK255" s="572"/>
      <c r="AL255" s="572"/>
      <c r="AM255" s="572"/>
      <c r="AN255" s="572"/>
      <c r="AO255" s="572"/>
      <c r="AP255" s="572"/>
      <c r="AQ255" s="572"/>
      <c r="AR255" s="572"/>
      <c r="AS255" s="572"/>
      <c r="AT255" s="572"/>
      <c r="AU255" s="572"/>
      <c r="AV255" s="572"/>
      <c r="AW255" s="572"/>
      <c r="AX255" s="572"/>
      <c r="AY255" s="572"/>
      <c r="AZ255" s="572"/>
      <c r="BA255" s="370"/>
      <c r="BB255" s="230"/>
      <c r="BC255" s="370"/>
      <c r="BD255" s="370"/>
      <c r="BE255" s="370"/>
      <c r="BF255" s="370"/>
      <c r="BG255" s="370"/>
      <c r="BH255" s="370"/>
      <c r="BI255" s="370"/>
      <c r="BJ255" s="370"/>
      <c r="BK255" s="370"/>
      <c r="BL255" s="370"/>
      <c r="BM255" s="370"/>
      <c r="BN255" s="370"/>
      <c r="BO255" s="370"/>
      <c r="BP255" s="370"/>
      <c r="BQ255" s="370"/>
      <c r="BR255" s="370"/>
      <c r="BS255" s="203"/>
      <c r="BT255" s="203"/>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75" customFormat="true" ht="12.75" x14ac:dyDescent="0.2">
      <c r="S256" s="572"/>
      <c r="T256" s="572"/>
      <c r="U256" s="572"/>
      <c r="V256" s="572"/>
      <c r="W256" s="572"/>
      <c r="X256" s="572"/>
      <c r="Y256" s="572"/>
      <c r="Z256" s="572"/>
      <c r="AA256" s="572"/>
      <c r="AB256" s="572"/>
      <c r="AC256" s="572"/>
      <c r="AD256" s="572"/>
      <c r="AE256" s="572"/>
      <c r="AF256" s="572"/>
      <c r="AG256" s="572"/>
      <c r="AH256" s="572"/>
      <c r="AI256" s="572"/>
      <c r="AJ256" s="572"/>
      <c r="AK256" s="572"/>
      <c r="AL256" s="572"/>
      <c r="AM256" s="572"/>
      <c r="AN256" s="572"/>
      <c r="AO256" s="572"/>
      <c r="AP256" s="572"/>
      <c r="AQ256" s="572"/>
      <c r="AR256" s="572"/>
      <c r="AS256" s="572"/>
      <c r="AT256" s="572"/>
      <c r="AU256" s="572"/>
      <c r="AV256" s="572"/>
      <c r="AW256" s="572"/>
      <c r="AX256" s="572"/>
      <c r="AY256" s="572"/>
      <c r="AZ256" s="572"/>
      <c r="BA256" s="370"/>
      <c r="BB256" s="230"/>
      <c r="BC256" s="370"/>
      <c r="BD256" s="370"/>
      <c r="BE256" s="370"/>
      <c r="BF256" s="370"/>
      <c r="BG256" s="370"/>
      <c r="BH256" s="370"/>
      <c r="BI256" s="370"/>
      <c r="BJ256" s="370"/>
      <c r="BK256" s="370"/>
      <c r="BL256" s="370"/>
      <c r="BM256" s="370"/>
      <c r="BN256" s="370"/>
      <c r="BO256" s="370"/>
      <c r="BP256" s="370"/>
      <c r="BQ256" s="370"/>
      <c r="BR256" s="370"/>
      <c r="BS256" s="203"/>
      <c r="BT256" s="203"/>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75" customFormat="true" ht="18" customHeight="true" x14ac:dyDescent="0.2">
      <c r="S257" s="572"/>
      <c r="T257" s="572"/>
      <c r="U257" s="572"/>
      <c r="V257" s="572"/>
      <c r="W257" s="572"/>
      <c r="X257" s="572"/>
      <c r="Y257" s="572"/>
      <c r="Z257" s="572"/>
      <c r="AA257" s="572"/>
      <c r="AB257" s="572"/>
      <c r="AC257" s="572"/>
      <c r="AD257" s="572"/>
      <c r="AE257" s="572"/>
      <c r="AF257" s="572"/>
      <c r="AG257" s="572"/>
      <c r="AH257" s="572"/>
      <c r="AI257" s="572"/>
      <c r="AJ257" s="572"/>
      <c r="AK257" s="572"/>
      <c r="AL257" s="572"/>
      <c r="AM257" s="572"/>
      <c r="AN257" s="572"/>
      <c r="AO257" s="572"/>
      <c r="AP257" s="572"/>
      <c r="AQ257" s="572"/>
      <c r="AR257" s="572"/>
      <c r="AS257" s="572"/>
      <c r="AT257" s="572"/>
      <c r="AU257" s="572"/>
      <c r="AV257" s="572"/>
      <c r="AW257" s="572"/>
      <c r="AX257" s="572"/>
      <c r="AY257" s="572"/>
      <c r="AZ257" s="572"/>
      <c r="BA257" s="370"/>
      <c r="BB257" s="230"/>
      <c r="BC257" s="370"/>
      <c r="BD257" s="370"/>
      <c r="BE257" s="370"/>
      <c r="BF257" s="370"/>
      <c r="BG257" s="370"/>
      <c r="BH257" s="370"/>
      <c r="BI257" s="370"/>
      <c r="BJ257" s="370"/>
      <c r="BK257" s="370"/>
      <c r="BL257" s="370"/>
      <c r="BM257" s="370"/>
      <c r="BN257" s="370"/>
      <c r="BO257" s="370"/>
      <c r="BP257" s="370"/>
      <c r="BQ257" s="370"/>
      <c r="BR257" s="370"/>
      <c r="BS257" s="203"/>
      <c r="BT257" s="203"/>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75" customFormat="true" ht="18" customHeight="true" x14ac:dyDescent="0.2">
      <c r="S258" s="572"/>
      <c r="T258" s="572"/>
      <c r="U258" s="572"/>
      <c r="V258" s="572"/>
      <c r="W258" s="572"/>
      <c r="X258" s="572"/>
      <c r="Y258" s="572"/>
      <c r="Z258" s="572"/>
      <c r="AA258" s="572"/>
      <c r="AB258" s="572"/>
      <c r="AC258" s="572"/>
      <c r="AD258" s="572"/>
      <c r="AE258" s="572"/>
      <c r="AF258" s="572"/>
      <c r="AG258" s="572"/>
      <c r="AH258" s="572"/>
      <c r="AI258" s="572"/>
      <c r="AJ258" s="572"/>
      <c r="AK258" s="572"/>
      <c r="AL258" s="572"/>
      <c r="AM258" s="572"/>
      <c r="AN258" s="572"/>
      <c r="AO258" s="572"/>
      <c r="AP258" s="572"/>
      <c r="AQ258" s="572"/>
      <c r="AR258" s="572"/>
      <c r="AS258" s="572"/>
      <c r="AT258" s="572"/>
      <c r="AU258" s="572"/>
      <c r="AV258" s="572"/>
      <c r="AW258" s="572"/>
      <c r="AX258" s="572"/>
      <c r="AY258" s="572"/>
      <c r="AZ258" s="572"/>
      <c r="BA258" s="370"/>
      <c r="BB258" s="230"/>
      <c r="BC258" s="370"/>
      <c r="BD258" s="370"/>
      <c r="BE258" s="370"/>
      <c r="BF258" s="370"/>
      <c r="BG258" s="370"/>
      <c r="BH258" s="370"/>
      <c r="BI258" s="370"/>
      <c r="BJ258" s="370"/>
      <c r="BK258" s="370"/>
      <c r="BL258" s="370"/>
      <c r="BM258" s="370"/>
      <c r="BN258" s="370"/>
      <c r="BO258" s="370"/>
      <c r="BP258" s="370"/>
      <c r="BQ258" s="370"/>
      <c r="BR258" s="370"/>
      <c r="BS258" s="203"/>
      <c r="BT258" s="203"/>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135" customFormat="true" ht="15" customHeight="true" x14ac:dyDescent="0.2">
      <c r="S259" s="606"/>
      <c r="T259" s="606"/>
      <c r="U259" s="606"/>
      <c r="V259" s="606"/>
      <c r="W259" s="606"/>
      <c r="X259" s="606"/>
      <c r="Y259" s="606"/>
      <c r="Z259" s="606"/>
      <c r="AA259" s="606"/>
      <c r="AB259" s="606"/>
      <c r="AC259" s="606"/>
      <c r="AD259" s="606"/>
      <c r="AE259" s="606"/>
      <c r="AF259" s="606"/>
      <c r="AG259" s="606"/>
      <c r="AH259" s="606"/>
      <c r="AI259" s="606"/>
      <c r="AJ259" s="606"/>
      <c r="AK259" s="606"/>
      <c r="AL259" s="606"/>
      <c r="AM259" s="606"/>
      <c r="AN259" s="606"/>
      <c r="AO259" s="606"/>
      <c r="AP259" s="606"/>
      <c r="AQ259" s="606"/>
      <c r="AR259" s="606"/>
      <c r="AS259" s="606"/>
      <c r="AT259" s="606"/>
      <c r="AU259" s="606"/>
      <c r="AV259" s="606"/>
      <c r="AW259" s="606"/>
      <c r="AX259" s="606"/>
      <c r="AY259" s="606"/>
      <c r="AZ259" s="606"/>
      <c r="BA259" s="209" t="s">
        <v>128</v>
      </c>
      <c r="BB259" s="137" t="s">
        <v>85</v>
      </c>
      <c r="BC259" s="2204" t="s">
        <v>114</v>
      </c>
      <c r="BD259" s="2205"/>
      <c r="BE259" s="2205"/>
      <c r="BF259" s="2205"/>
      <c r="BG259" s="2206"/>
      <c r="BH259" s="2207" t="s">
        <v>38</v>
      </c>
      <c r="BI259" s="2205"/>
      <c r="BJ259" s="2205"/>
      <c r="BK259" s="2205"/>
      <c r="BL259" s="2206"/>
      <c r="BM259" s="2207" t="s">
        <v>37</v>
      </c>
      <c r="BN259" s="2205"/>
      <c r="BO259" s="2205"/>
      <c r="BP259" s="2205"/>
      <c r="BQ259" s="2208"/>
      <c r="BR259" s="1668" t="s">
        <v>137</v>
      </c>
      <c r="BS259" s="1832"/>
      <c r="BT259" s="1832"/>
      <c r="BU259" s="1832"/>
      <c r="BV259" s="1832"/>
      <c r="BW259" s="1832"/>
      <c r="BX259" s="1832"/>
      <c r="BY259" s="1833"/>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135" customFormat="true" ht="12.75" x14ac:dyDescent="0.2">
      <c r="S260" s="606"/>
      <c r="T260" s="606"/>
      <c r="U260" s="606"/>
      <c r="V260" s="606"/>
      <c r="W260" s="606"/>
      <c r="X260" s="606"/>
      <c r="Y260" s="606"/>
      <c r="Z260" s="606"/>
      <c r="AA260" s="606"/>
      <c r="AB260" s="606"/>
      <c r="AC260" s="606"/>
      <c r="AD260" s="606"/>
      <c r="AE260" s="606"/>
      <c r="AF260" s="606"/>
      <c r="AG260" s="606"/>
      <c r="AH260" s="606"/>
      <c r="AI260" s="606"/>
      <c r="AJ260" s="606"/>
      <c r="AK260" s="606"/>
      <c r="AL260" s="606"/>
      <c r="AM260" s="606"/>
      <c r="AN260" s="606"/>
      <c r="AO260" s="606"/>
      <c r="AP260" s="606"/>
      <c r="AQ260" s="606"/>
      <c r="AR260" s="606"/>
      <c r="AS260" s="606"/>
      <c r="AT260" s="606"/>
      <c r="AU260" s="606"/>
      <c r="AV260" s="606"/>
      <c r="AW260" s="606"/>
      <c r="AX260" s="606"/>
      <c r="AY260" s="606"/>
      <c r="AZ260" s="606"/>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1760" t="s">
        <v>147</v>
      </c>
      <c r="BS260" s="1834"/>
      <c r="BT260" s="1834"/>
      <c r="BU260" s="1834"/>
      <c r="BV260" s="1834"/>
      <c r="BW260" s="1834"/>
      <c r="BX260" s="1834"/>
      <c r="BY260" s="1835"/>
      <c r="BZ260" s="1835"/>
      <c r="CA260" s="1835"/>
      <c r="CB260" s="1835"/>
      <c r="CC260" s="1835"/>
      <c r="CD260" s="1835"/>
      <c r="CE260" s="1835"/>
      <c r="CF260" s="1835"/>
      <c r="CG260" s="1835"/>
      <c r="CH260" s="1835"/>
      <c r="CI260" s="1835"/>
      <c r="CJ260" s="1835"/>
      <c r="CK260" s="1835"/>
      <c r="CL260" s="1835"/>
      <c r="CM260" s="1835"/>
      <c r="CN260" s="1835"/>
      <c r="CO260" s="1835"/>
      <c r="CP260" s="1835"/>
      <c r="CQ260" s="1835"/>
      <c r="CR260" s="1835"/>
      <c r="CS260" s="1835"/>
      <c r="CT260" s="1835"/>
      <c r="CU260" s="1835"/>
      <c r="CV260" s="1835"/>
      <c r="CW260" s="1835"/>
      <c r="CX260" s="1835"/>
      <c r="CY260" s="1835"/>
      <c r="CZ260" s="1835"/>
    </row>
    <row r="261" s="135" customFormat="true" ht="15" customHeight="true" x14ac:dyDescent="0.2">
      <c r="S261" s="606"/>
      <c r="T261" s="606"/>
      <c r="U261" s="606"/>
      <c r="V261" s="606"/>
      <c r="W261" s="606"/>
      <c r="X261" s="606"/>
      <c r="Y261" s="606"/>
      <c r="Z261" s="606"/>
      <c r="AA261" s="606"/>
      <c r="AB261" s="606"/>
      <c r="AC261" s="606"/>
      <c r="AD261" s="606"/>
      <c r="AE261" s="606"/>
      <c r="AF261" s="606"/>
      <c r="AG261" s="606"/>
      <c r="AH261" s="606"/>
      <c r="AI261" s="606"/>
      <c r="AJ261" s="606"/>
      <c r="AK261" s="606"/>
      <c r="AL261" s="606"/>
      <c r="AM261" s="606"/>
      <c r="AN261" s="606"/>
      <c r="AO261" s="606"/>
      <c r="AP261" s="606"/>
      <c r="AQ261" s="606"/>
      <c r="AR261" s="606"/>
      <c r="AS261" s="606"/>
      <c r="AT261" s="606"/>
      <c r="AU261" s="606"/>
      <c r="AV261" s="606"/>
      <c r="AW261" s="606"/>
      <c r="AX261" s="606"/>
      <c r="AY261" s="606"/>
      <c r="AZ261" s="606"/>
      <c r="BA261" s="2209" t="s">
        <v>73</v>
      </c>
      <c r="BB261" s="286" t="s">
        <v>49</v>
      </c>
      <c r="BC261" s="1082" t="s">
        <v>35</v>
      </c>
      <c r="BD261" s="1102" t="s">
        <v>35</v>
      </c>
      <c r="BE261" s="1102" t="s">
        <v>35</v>
      </c>
      <c r="BF261" s="1102" t="s">
        <v>35</v>
      </c>
      <c r="BG261" s="1123" t="s">
        <v>35</v>
      </c>
      <c r="BH261" s="1144" t="s">
        <v>35</v>
      </c>
      <c r="BI261" s="1102" t="s">
        <v>35</v>
      </c>
      <c r="BJ261" s="1102" t="s">
        <v>35</v>
      </c>
      <c r="BK261" s="1102" t="s">
        <v>35</v>
      </c>
      <c r="BL261" s="1123" t="s">
        <v>35</v>
      </c>
      <c r="BM261" s="1144" t="s">
        <v>35</v>
      </c>
      <c r="BN261" s="1102" t="s">
        <v>35</v>
      </c>
      <c r="BO261" s="1102" t="s">
        <v>35</v>
      </c>
      <c r="BP261" s="1102" t="s">
        <v>35</v>
      </c>
      <c r="BQ261" s="1123" t="s">
        <v>35</v>
      </c>
      <c r="BR261" s="1761" t="s">
        <v>35</v>
      </c>
      <c r="BS261" s="1836"/>
      <c r="BT261" s="1836"/>
      <c r="BU261" s="1836"/>
      <c r="BV261" s="1836"/>
      <c r="BW261" s="1836"/>
      <c r="BX261" s="1836"/>
      <c r="BY261" s="1837"/>
      <c r="BZ261" s="1837"/>
      <c r="CA261" s="1837"/>
      <c r="CB261" s="1837"/>
      <c r="CC261" s="1837"/>
      <c r="CD261" s="1837"/>
      <c r="CE261" s="1837"/>
      <c r="CF261" s="1837"/>
      <c r="CG261" s="1837"/>
      <c r="CH261" s="1837"/>
      <c r="CI261" s="1837"/>
      <c r="CJ261" s="1837"/>
      <c r="CK261" s="1837"/>
      <c r="CL261" s="1837"/>
      <c r="CM261" s="1837"/>
      <c r="CN261" s="1837"/>
      <c r="CO261" s="1837"/>
      <c r="CP261" s="1837"/>
      <c r="CQ261" s="1837"/>
      <c r="CR261" s="1837"/>
      <c r="CS261" s="1837"/>
      <c r="CT261" s="1837"/>
      <c r="CU261" s="1837"/>
      <c r="CV261" s="1837"/>
      <c r="CW261" s="1837"/>
      <c r="CX261" s="1837"/>
      <c r="CY261" s="1837"/>
      <c r="CZ261" s="1837"/>
    </row>
    <row r="262" s="135" customFormat="true" ht="15" customHeight="true" x14ac:dyDescent="0.2">
      <c r="S262" s="606"/>
      <c r="T262" s="606"/>
      <c r="U262" s="606"/>
      <c r="V262" s="606"/>
      <c r="W262" s="606"/>
      <c r="X262" s="606"/>
      <c r="Y262" s="606"/>
      <c r="Z262" s="606"/>
      <c r="AA262" s="606"/>
      <c r="AB262" s="606"/>
      <c r="AC262" s="606"/>
      <c r="AD262" s="606"/>
      <c r="AE262" s="606"/>
      <c r="AF262" s="606"/>
      <c r="AG262" s="606"/>
      <c r="AH262" s="606"/>
      <c r="AI262" s="606"/>
      <c r="AJ262" s="606"/>
      <c r="AK262" s="606"/>
      <c r="AL262" s="606"/>
      <c r="AM262" s="606"/>
      <c r="AN262" s="606"/>
      <c r="AO262" s="606"/>
      <c r="AP262" s="606"/>
      <c r="AQ262" s="606"/>
      <c r="AR262" s="606"/>
      <c r="AS262" s="606"/>
      <c r="AT262" s="606"/>
      <c r="AU262" s="606"/>
      <c r="AV262" s="606"/>
      <c r="AW262" s="606"/>
      <c r="AX262" s="606"/>
      <c r="AY262" s="606"/>
      <c r="AZ262" s="606"/>
      <c r="BA262" s="2210"/>
      <c r="BB262" s="287" t="s">
        <v>48</v>
      </c>
      <c r="BC262" s="1083" t="s">
        <v>35</v>
      </c>
      <c r="BD262" s="1103" t="s">
        <v>35</v>
      </c>
      <c r="BE262" s="1103" t="s">
        <v>35</v>
      </c>
      <c r="BF262" s="1103" t="s">
        <v>35</v>
      </c>
      <c r="BG262" s="1124" t="s">
        <v>35</v>
      </c>
      <c r="BH262" s="1145" t="s">
        <v>35</v>
      </c>
      <c r="BI262" s="1103" t="s">
        <v>35</v>
      </c>
      <c r="BJ262" s="1103" t="s">
        <v>35</v>
      </c>
      <c r="BK262" s="1103" t="s">
        <v>35</v>
      </c>
      <c r="BL262" s="1124" t="s">
        <v>35</v>
      </c>
      <c r="BM262" s="1145" t="s">
        <v>35</v>
      </c>
      <c r="BN262" s="1103" t="s">
        <v>35</v>
      </c>
      <c r="BO262" s="1103" t="s">
        <v>35</v>
      </c>
      <c r="BP262" s="1103" t="s">
        <v>35</v>
      </c>
      <c r="BQ262" s="1124" t="s">
        <v>35</v>
      </c>
      <c r="BR262" s="1762" t="s">
        <v>35</v>
      </c>
      <c r="BS262" s="1838"/>
      <c r="BT262" s="1838"/>
      <c r="BU262" s="1838"/>
      <c r="BV262" s="1838"/>
      <c r="BW262" s="1838"/>
      <c r="BX262" s="1838"/>
      <c r="BY262" s="1839"/>
      <c r="BZ262" s="1839"/>
      <c r="CA262" s="1839"/>
      <c r="CB262" s="1839"/>
      <c r="CC262" s="1839"/>
      <c r="CD262" s="1839"/>
      <c r="CE262" s="1839"/>
      <c r="CF262" s="1839"/>
      <c r="CG262" s="1839"/>
      <c r="CH262" s="1839"/>
      <c r="CI262" s="1839"/>
      <c r="CJ262" s="1839"/>
      <c r="CK262" s="1839"/>
      <c r="CL262" s="1839"/>
      <c r="CM262" s="1839"/>
      <c r="CN262" s="1839"/>
      <c r="CO262" s="1839"/>
      <c r="CP262" s="1839"/>
      <c r="CQ262" s="1839"/>
      <c r="CR262" s="1839"/>
      <c r="CS262" s="1839"/>
      <c r="CT262" s="1839"/>
      <c r="CU262" s="1839"/>
      <c r="CV262" s="1839"/>
      <c r="CW262" s="1839"/>
      <c r="CX262" s="1839"/>
      <c r="CY262" s="1839"/>
      <c r="CZ262" s="1839"/>
    </row>
    <row r="263" s="135" customFormat="true" ht="15" customHeight="true" x14ac:dyDescent="0.2">
      <c r="S263" s="606"/>
      <c r="T263" s="606"/>
      <c r="U263" s="606"/>
      <c r="V263" s="606"/>
      <c r="W263" s="606"/>
      <c r="X263" s="606"/>
      <c r="Y263" s="606"/>
      <c r="Z263" s="606"/>
      <c r="AA263" s="606"/>
      <c r="AB263" s="606"/>
      <c r="AC263" s="606"/>
      <c r="AD263" s="606"/>
      <c r="AE263" s="606"/>
      <c r="AF263" s="606"/>
      <c r="AG263" s="606"/>
      <c r="AH263" s="606"/>
      <c r="AI263" s="606"/>
      <c r="AJ263" s="606"/>
      <c r="AK263" s="606"/>
      <c r="AL263" s="606"/>
      <c r="AM263" s="606"/>
      <c r="AN263" s="606"/>
      <c r="AO263" s="606"/>
      <c r="AP263" s="606"/>
      <c r="AQ263" s="606"/>
      <c r="AR263" s="606"/>
      <c r="AS263" s="606"/>
      <c r="AT263" s="606"/>
      <c r="AU263" s="606"/>
      <c r="AV263" s="606"/>
      <c r="AW263" s="606"/>
      <c r="AX263" s="606"/>
      <c r="AY263" s="606"/>
      <c r="AZ263" s="606"/>
      <c r="BA263" s="2210"/>
      <c r="BB263" s="287" t="s">
        <v>112</v>
      </c>
      <c r="BC263" s="1083" t="s">
        <v>35</v>
      </c>
      <c r="BD263" s="1103" t="s">
        <v>35</v>
      </c>
      <c r="BE263" s="1103" t="s">
        <v>35</v>
      </c>
      <c r="BF263" s="1103" t="s">
        <v>35</v>
      </c>
      <c r="BG263" s="1124" t="s">
        <v>35</v>
      </c>
      <c r="BH263" s="1145" t="s">
        <v>35</v>
      </c>
      <c r="BI263" s="1103" t="s">
        <v>35</v>
      </c>
      <c r="BJ263" s="1103" t="s">
        <v>35</v>
      </c>
      <c r="BK263" s="1103" t="s">
        <v>35</v>
      </c>
      <c r="BL263" s="1124" t="s">
        <v>35</v>
      </c>
      <c r="BM263" s="1145" t="s">
        <v>35</v>
      </c>
      <c r="BN263" s="1103" t="s">
        <v>35</v>
      </c>
      <c r="BO263" s="1103" t="s">
        <v>35</v>
      </c>
      <c r="BP263" s="1103" t="s">
        <v>35</v>
      </c>
      <c r="BQ263" s="1124" t="s">
        <v>35</v>
      </c>
      <c r="BR263" s="1762" t="s">
        <v>35</v>
      </c>
      <c r="BS263" s="1838"/>
      <c r="BT263" s="1838"/>
      <c r="BU263" s="1838"/>
      <c r="BV263" s="1838"/>
      <c r="BW263" s="1838"/>
      <c r="BX263" s="1838"/>
      <c r="BY263" s="1839"/>
      <c r="BZ263" s="1839"/>
      <c r="CA263" s="1839"/>
      <c r="CB263" s="1839"/>
      <c r="CC263" s="1839"/>
      <c r="CD263" s="1839"/>
      <c r="CE263" s="1839"/>
      <c r="CF263" s="1839"/>
      <c r="CG263" s="1839"/>
      <c r="CH263" s="1839"/>
      <c r="CI263" s="1839"/>
      <c r="CJ263" s="1839"/>
      <c r="CK263" s="1839"/>
      <c r="CL263" s="1839"/>
      <c r="CM263" s="1839"/>
      <c r="CN263" s="1839"/>
      <c r="CO263" s="1839"/>
      <c r="CP263" s="1839"/>
      <c r="CQ263" s="1839"/>
      <c r="CR263" s="1839"/>
      <c r="CS263" s="1839"/>
      <c r="CT263" s="1839"/>
      <c r="CU263" s="1839"/>
      <c r="CV263" s="1839"/>
      <c r="CW263" s="1839"/>
      <c r="CX263" s="1839"/>
      <c r="CY263" s="1839"/>
      <c r="CZ263" s="1839"/>
    </row>
    <row r="264" s="135" customFormat="true" ht="15" customHeight="true" x14ac:dyDescent="0.2">
      <c r="S264" s="606"/>
      <c r="T264" s="606"/>
      <c r="U264" s="606"/>
      <c r="V264" s="606"/>
      <c r="W264" s="606"/>
      <c r="X264" s="606"/>
      <c r="Y264" s="606"/>
      <c r="Z264" s="606"/>
      <c r="AA264" s="606"/>
      <c r="AB264" s="606"/>
      <c r="AC264" s="606"/>
      <c r="AD264" s="606"/>
      <c r="AE264" s="606"/>
      <c r="AF264" s="606"/>
      <c r="AG264" s="606"/>
      <c r="AH264" s="606"/>
      <c r="AI264" s="606"/>
      <c r="AJ264" s="606"/>
      <c r="AK264" s="606"/>
      <c r="AL264" s="606"/>
      <c r="AM264" s="606"/>
      <c r="AN264" s="606"/>
      <c r="AO264" s="606"/>
      <c r="AP264" s="606"/>
      <c r="AQ264" s="606"/>
      <c r="AR264" s="606"/>
      <c r="AS264" s="606"/>
      <c r="AT264" s="606"/>
      <c r="AU264" s="606"/>
      <c r="AV264" s="606"/>
      <c r="AW264" s="606"/>
      <c r="AX264" s="606"/>
      <c r="AY264" s="606"/>
      <c r="AZ264" s="606"/>
      <c r="BA264" s="2210" t="s">
        <v>74</v>
      </c>
      <c r="BB264" s="287" t="s">
        <v>88</v>
      </c>
      <c r="BC264" s="1083" t="s">
        <v>35</v>
      </c>
      <c r="BD264" s="1103" t="s">
        <v>35</v>
      </c>
      <c r="BE264" s="1103" t="s">
        <v>35</v>
      </c>
      <c r="BF264" s="1103" t="s">
        <v>35</v>
      </c>
      <c r="BG264" s="1124" t="s">
        <v>35</v>
      </c>
      <c r="BH264" s="1145" t="s">
        <v>35</v>
      </c>
      <c r="BI264" s="1103" t="s">
        <v>35</v>
      </c>
      <c r="BJ264" s="1103" t="s">
        <v>35</v>
      </c>
      <c r="BK264" s="1103" t="s">
        <v>35</v>
      </c>
      <c r="BL264" s="1124" t="s">
        <v>35</v>
      </c>
      <c r="BM264" s="1145" t="s">
        <v>35</v>
      </c>
      <c r="BN264" s="1103" t="s">
        <v>35</v>
      </c>
      <c r="BO264" s="1103" t="s">
        <v>35</v>
      </c>
      <c r="BP264" s="1103" t="s">
        <v>35</v>
      </c>
      <c r="BQ264" s="1124" t="s">
        <v>35</v>
      </c>
      <c r="BR264" s="1762" t="s">
        <v>35</v>
      </c>
      <c r="BS264" s="1838"/>
      <c r="BT264" s="1838"/>
      <c r="BU264" s="1838"/>
      <c r="BV264" s="1838"/>
      <c r="BW264" s="1838"/>
      <c r="BX264" s="1838"/>
      <c r="BY264" s="1839"/>
      <c r="BZ264" s="1839"/>
      <c r="CA264" s="1839"/>
      <c r="CB264" s="1839"/>
      <c r="CC264" s="1839"/>
      <c r="CD264" s="1839"/>
      <c r="CE264" s="1839"/>
      <c r="CF264" s="1839"/>
      <c r="CG264" s="1839"/>
      <c r="CH264" s="1839"/>
      <c r="CI264" s="1839"/>
      <c r="CJ264" s="1839"/>
      <c r="CK264" s="1839"/>
      <c r="CL264" s="1839"/>
      <c r="CM264" s="1839"/>
      <c r="CN264" s="1839"/>
      <c r="CO264" s="1839"/>
      <c r="CP264" s="1839"/>
      <c r="CQ264" s="1839"/>
      <c r="CR264" s="1839"/>
      <c r="CS264" s="1839"/>
      <c r="CT264" s="1839"/>
      <c r="CU264" s="1839"/>
      <c r="CV264" s="1839"/>
      <c r="CW264" s="1839"/>
      <c r="CX264" s="1839"/>
      <c r="CY264" s="1839"/>
      <c r="CZ264" s="1839"/>
    </row>
    <row r="265" s="135" customFormat="true" ht="15" customHeight="true" x14ac:dyDescent="0.2">
      <c r="S265" s="606"/>
      <c r="T265" s="606"/>
      <c r="U265" s="606"/>
      <c r="V265" s="606"/>
      <c r="W265" s="606"/>
      <c r="X265" s="606"/>
      <c r="Y265" s="606"/>
      <c r="Z265" s="606"/>
      <c r="AA265" s="606"/>
      <c r="AB265" s="606"/>
      <c r="AC265" s="606"/>
      <c r="AD265" s="606"/>
      <c r="AE265" s="606"/>
      <c r="AF265" s="606"/>
      <c r="AG265" s="606"/>
      <c r="AH265" s="606"/>
      <c r="AI265" s="606"/>
      <c r="AJ265" s="606"/>
      <c r="AK265" s="606"/>
      <c r="AL265" s="606"/>
      <c r="AM265" s="606"/>
      <c r="AN265" s="606"/>
      <c r="AO265" s="606"/>
      <c r="AP265" s="606"/>
      <c r="AQ265" s="606"/>
      <c r="AR265" s="606"/>
      <c r="AS265" s="606"/>
      <c r="AT265" s="606"/>
      <c r="AU265" s="606"/>
      <c r="AV265" s="606"/>
      <c r="AW265" s="606"/>
      <c r="AX265" s="606"/>
      <c r="AY265" s="606"/>
      <c r="AZ265" s="606"/>
      <c r="BA265" s="2210"/>
      <c r="BB265" s="287" t="s">
        <v>89</v>
      </c>
      <c r="BC265" s="1083" t="s">
        <v>35</v>
      </c>
      <c r="BD265" s="1103" t="s">
        <v>35</v>
      </c>
      <c r="BE265" s="1103" t="s">
        <v>35</v>
      </c>
      <c r="BF265" s="1103" t="s">
        <v>35</v>
      </c>
      <c r="BG265" s="1124" t="s">
        <v>35</v>
      </c>
      <c r="BH265" s="1145" t="s">
        <v>35</v>
      </c>
      <c r="BI265" s="1103" t="s">
        <v>35</v>
      </c>
      <c r="BJ265" s="1103" t="s">
        <v>35</v>
      </c>
      <c r="BK265" s="1103" t="s">
        <v>35</v>
      </c>
      <c r="BL265" s="1124" t="s">
        <v>35</v>
      </c>
      <c r="BM265" s="1145" t="s">
        <v>35</v>
      </c>
      <c r="BN265" s="1103" t="s">
        <v>35</v>
      </c>
      <c r="BO265" s="1103" t="s">
        <v>35</v>
      </c>
      <c r="BP265" s="1103" t="s">
        <v>35</v>
      </c>
      <c r="BQ265" s="1124" t="s">
        <v>35</v>
      </c>
      <c r="BR265" s="1762" t="s">
        <v>35</v>
      </c>
      <c r="BS265" s="1838"/>
      <c r="BT265" s="1838"/>
      <c r="BU265" s="1838"/>
      <c r="BV265" s="1838"/>
      <c r="BW265" s="1838"/>
      <c r="BX265" s="1838"/>
      <c r="BY265" s="1839"/>
      <c r="BZ265" s="1839"/>
      <c r="CA265" s="1839"/>
      <c r="CB265" s="1839"/>
      <c r="CC265" s="1839"/>
      <c r="CD265" s="1839"/>
      <c r="CE265" s="1839"/>
      <c r="CF265" s="1839"/>
      <c r="CG265" s="1839"/>
      <c r="CH265" s="1839"/>
      <c r="CI265" s="1839"/>
      <c r="CJ265" s="1839"/>
      <c r="CK265" s="1839"/>
      <c r="CL265" s="1839"/>
      <c r="CM265" s="1839"/>
      <c r="CN265" s="1839"/>
      <c r="CO265" s="1839"/>
      <c r="CP265" s="1839"/>
      <c r="CQ265" s="1839"/>
      <c r="CR265" s="1839"/>
      <c r="CS265" s="1839"/>
      <c r="CT265" s="1839"/>
      <c r="CU265" s="1839"/>
      <c r="CV265" s="1839"/>
      <c r="CW265" s="1839"/>
      <c r="CX265" s="1839"/>
      <c r="CY265" s="1839"/>
      <c r="CZ265" s="1839"/>
    </row>
    <row r="266" s="135" customFormat="true" ht="15" customHeight="true" x14ac:dyDescent="0.2">
      <c r="S266" s="606"/>
      <c r="T266" s="606"/>
      <c r="U266" s="606"/>
      <c r="V266" s="606"/>
      <c r="W266" s="606"/>
      <c r="X266" s="606"/>
      <c r="Y266" s="606"/>
      <c r="Z266" s="606"/>
      <c r="AA266" s="606"/>
      <c r="AB266" s="606"/>
      <c r="AC266" s="606"/>
      <c r="AD266" s="606"/>
      <c r="AE266" s="606"/>
      <c r="AF266" s="606"/>
      <c r="AG266" s="606"/>
      <c r="AH266" s="606"/>
      <c r="AI266" s="606"/>
      <c r="AJ266" s="606"/>
      <c r="AK266" s="606"/>
      <c r="AL266" s="606"/>
      <c r="AM266" s="606"/>
      <c r="AN266" s="606"/>
      <c r="AO266" s="606"/>
      <c r="AP266" s="606"/>
      <c r="AQ266" s="606"/>
      <c r="AR266" s="606"/>
      <c r="AS266" s="606"/>
      <c r="AT266" s="606"/>
      <c r="AU266" s="606"/>
      <c r="AV266" s="606"/>
      <c r="AW266" s="606"/>
      <c r="AX266" s="606"/>
      <c r="AY266" s="606"/>
      <c r="AZ266" s="606"/>
      <c r="BA266" s="2210"/>
      <c r="BB266" s="287" t="s">
        <v>90</v>
      </c>
      <c r="BC266" s="1083" t="s">
        <v>35</v>
      </c>
      <c r="BD266" s="1103" t="s">
        <v>35</v>
      </c>
      <c r="BE266" s="1103" t="s">
        <v>35</v>
      </c>
      <c r="BF266" s="1103" t="s">
        <v>35</v>
      </c>
      <c r="BG266" s="1124" t="s">
        <v>35</v>
      </c>
      <c r="BH266" s="1145" t="s">
        <v>35</v>
      </c>
      <c r="BI266" s="1103" t="s">
        <v>35</v>
      </c>
      <c r="BJ266" s="1103" t="s">
        <v>35</v>
      </c>
      <c r="BK266" s="1103" t="s">
        <v>35</v>
      </c>
      <c r="BL266" s="1124" t="s">
        <v>35</v>
      </c>
      <c r="BM266" s="1145" t="s">
        <v>35</v>
      </c>
      <c r="BN266" s="1103" t="s">
        <v>35</v>
      </c>
      <c r="BO266" s="1103" t="s">
        <v>35</v>
      </c>
      <c r="BP266" s="1103" t="s">
        <v>35</v>
      </c>
      <c r="BQ266" s="1124" t="s">
        <v>35</v>
      </c>
      <c r="BR266" s="1762" t="s">
        <v>35</v>
      </c>
      <c r="BS266" s="1838"/>
      <c r="BT266" s="1838"/>
      <c r="BU266" s="1838"/>
      <c r="BV266" s="1838"/>
      <c r="BW266" s="1838"/>
      <c r="BX266" s="1838"/>
      <c r="BY266" s="1839"/>
      <c r="BZ266" s="1839"/>
      <c r="CA266" s="1839"/>
      <c r="CB266" s="1839"/>
      <c r="CC266" s="1839"/>
      <c r="CD266" s="1839"/>
      <c r="CE266" s="1839"/>
      <c r="CF266" s="1839"/>
      <c r="CG266" s="1839"/>
      <c r="CH266" s="1839"/>
      <c r="CI266" s="1839"/>
      <c r="CJ266" s="1839"/>
      <c r="CK266" s="1839"/>
      <c r="CL266" s="1839"/>
      <c r="CM266" s="1839"/>
      <c r="CN266" s="1839"/>
      <c r="CO266" s="1839"/>
      <c r="CP266" s="1839"/>
      <c r="CQ266" s="1839"/>
      <c r="CR266" s="1839"/>
      <c r="CS266" s="1839"/>
      <c r="CT266" s="1839"/>
      <c r="CU266" s="1839"/>
      <c r="CV266" s="1839"/>
      <c r="CW266" s="1839"/>
      <c r="CX266" s="1839"/>
      <c r="CY266" s="1839"/>
      <c r="CZ266" s="1839"/>
    </row>
    <row r="267" s="135" customFormat="true" ht="15" customHeight="true" x14ac:dyDescent="0.2">
      <c r="S267" s="606"/>
      <c r="T267" s="606"/>
      <c r="U267" s="606"/>
      <c r="V267" s="606"/>
      <c r="W267" s="606"/>
      <c r="X267" s="606"/>
      <c r="Y267" s="606"/>
      <c r="Z267" s="606"/>
      <c r="AA267" s="606"/>
      <c r="AB267" s="606"/>
      <c r="AC267" s="606"/>
      <c r="AD267" s="606"/>
      <c r="AE267" s="606"/>
      <c r="AF267" s="606"/>
      <c r="AG267" s="606"/>
      <c r="AH267" s="606"/>
      <c r="AI267" s="606"/>
      <c r="AJ267" s="606"/>
      <c r="AK267" s="606"/>
      <c r="AL267" s="606"/>
      <c r="AM267" s="606"/>
      <c r="AN267" s="606"/>
      <c r="AO267" s="606"/>
      <c r="AP267" s="606"/>
      <c r="AQ267" s="606"/>
      <c r="AR267" s="606"/>
      <c r="AS267" s="606"/>
      <c r="AT267" s="606"/>
      <c r="AU267" s="606"/>
      <c r="AV267" s="606"/>
      <c r="AW267" s="606"/>
      <c r="AX267" s="606"/>
      <c r="AY267" s="606"/>
      <c r="AZ267" s="606"/>
      <c r="BA267" s="2210"/>
      <c r="BB267" s="287" t="s">
        <v>112</v>
      </c>
      <c r="BC267" s="1083" t="s">
        <v>35</v>
      </c>
      <c r="BD267" s="1103" t="s">
        <v>35</v>
      </c>
      <c r="BE267" s="1103" t="s">
        <v>35</v>
      </c>
      <c r="BF267" s="1103" t="s">
        <v>35</v>
      </c>
      <c r="BG267" s="1124" t="s">
        <v>35</v>
      </c>
      <c r="BH267" s="1145" t="s">
        <v>35</v>
      </c>
      <c r="BI267" s="1103" t="s">
        <v>35</v>
      </c>
      <c r="BJ267" s="1103" t="s">
        <v>35</v>
      </c>
      <c r="BK267" s="1103" t="s">
        <v>35</v>
      </c>
      <c r="BL267" s="1124" t="s">
        <v>35</v>
      </c>
      <c r="BM267" s="1145" t="s">
        <v>35</v>
      </c>
      <c r="BN267" s="1103" t="s">
        <v>35</v>
      </c>
      <c r="BO267" s="1103" t="s">
        <v>35</v>
      </c>
      <c r="BP267" s="1103" t="s">
        <v>35</v>
      </c>
      <c r="BQ267" s="1124" t="s">
        <v>35</v>
      </c>
      <c r="BR267" s="1762" t="s">
        <v>35</v>
      </c>
      <c r="BS267" s="1838"/>
      <c r="BT267" s="1838"/>
      <c r="BU267" s="1838"/>
      <c r="BV267" s="1838"/>
      <c r="BW267" s="1838"/>
      <c r="BX267" s="1838"/>
      <c r="BY267" s="1839"/>
      <c r="BZ267" s="1839"/>
      <c r="CA267" s="1839"/>
      <c r="CB267" s="1839"/>
      <c r="CC267" s="1839"/>
      <c r="CD267" s="1839"/>
      <c r="CE267" s="1839"/>
      <c r="CF267" s="1839"/>
      <c r="CG267" s="1839"/>
      <c r="CH267" s="1839"/>
      <c r="CI267" s="1839"/>
      <c r="CJ267" s="1839"/>
      <c r="CK267" s="1839"/>
      <c r="CL267" s="1839"/>
      <c r="CM267" s="1839"/>
      <c r="CN267" s="1839"/>
      <c r="CO267" s="1839"/>
      <c r="CP267" s="1839"/>
      <c r="CQ267" s="1839"/>
      <c r="CR267" s="1839"/>
      <c r="CS267" s="1839"/>
      <c r="CT267" s="1839"/>
      <c r="CU267" s="1839"/>
      <c r="CV267" s="1839"/>
      <c r="CW267" s="1839"/>
      <c r="CX267" s="1839"/>
      <c r="CY267" s="1839"/>
      <c r="CZ267" s="1839"/>
    </row>
    <row r="268" s="135" customFormat="true" ht="15" customHeight="true" x14ac:dyDescent="0.2">
      <c r="S268" s="606"/>
      <c r="T268" s="606"/>
      <c r="U268" s="606"/>
      <c r="V268" s="606"/>
      <c r="W268" s="606"/>
      <c r="X268" s="606"/>
      <c r="Y268" s="606"/>
      <c r="Z268" s="606"/>
      <c r="AA268" s="606"/>
      <c r="AB268" s="606"/>
      <c r="AC268" s="606"/>
      <c r="AD268" s="606"/>
      <c r="AE268" s="606"/>
      <c r="AF268" s="606"/>
      <c r="AG268" s="606"/>
      <c r="AH268" s="606"/>
      <c r="AI268" s="606"/>
      <c r="AJ268" s="606"/>
      <c r="AK268" s="606"/>
      <c r="AL268" s="606"/>
      <c r="AM268" s="606"/>
      <c r="AN268" s="606"/>
      <c r="AO268" s="606"/>
      <c r="AP268" s="606"/>
      <c r="AQ268" s="606"/>
      <c r="AR268" s="606"/>
      <c r="AS268" s="606"/>
      <c r="AT268" s="606"/>
      <c r="AU268" s="606"/>
      <c r="AV268" s="606"/>
      <c r="AW268" s="606"/>
      <c r="AX268" s="606"/>
      <c r="AY268" s="606"/>
      <c r="AZ268" s="606"/>
      <c r="BA268" s="2210" t="s">
        <v>115</v>
      </c>
      <c r="BB268" s="287" t="s">
        <v>88</v>
      </c>
      <c r="BC268" s="1083" t="s">
        <v>35</v>
      </c>
      <c r="BD268" s="1103" t="s">
        <v>35</v>
      </c>
      <c r="BE268" s="1103" t="s">
        <v>35</v>
      </c>
      <c r="BF268" s="1103" t="s">
        <v>35</v>
      </c>
      <c r="BG268" s="1124" t="s">
        <v>35</v>
      </c>
      <c r="BH268" s="1145" t="s">
        <v>35</v>
      </c>
      <c r="BI268" s="1103" t="s">
        <v>35</v>
      </c>
      <c r="BJ268" s="1103" t="s">
        <v>35</v>
      </c>
      <c r="BK268" s="1103" t="s">
        <v>35</v>
      </c>
      <c r="BL268" s="1124" t="s">
        <v>35</v>
      </c>
      <c r="BM268" s="1145" t="s">
        <v>35</v>
      </c>
      <c r="BN268" s="1103" t="s">
        <v>35</v>
      </c>
      <c r="BO268" s="1103" t="s">
        <v>35</v>
      </c>
      <c r="BP268" s="1103" t="s">
        <v>35</v>
      </c>
      <c r="BQ268" s="1124" t="s">
        <v>35</v>
      </c>
      <c r="BR268" s="1762" t="s">
        <v>35</v>
      </c>
      <c r="BS268" s="1838"/>
      <c r="BT268" s="1838"/>
      <c r="BU268" s="1838"/>
      <c r="BV268" s="1838"/>
      <c r="BW268" s="1838"/>
      <c r="BX268" s="1838"/>
      <c r="BY268" s="1839"/>
      <c r="BZ268" s="1839"/>
      <c r="CA268" s="1839"/>
      <c r="CB268" s="1839"/>
      <c r="CC268" s="1839"/>
      <c r="CD268" s="1839"/>
      <c r="CE268" s="1839"/>
      <c r="CF268" s="1839"/>
      <c r="CG268" s="1839"/>
      <c r="CH268" s="1839"/>
      <c r="CI268" s="1839"/>
      <c r="CJ268" s="1839"/>
      <c r="CK268" s="1839"/>
      <c r="CL268" s="1839"/>
      <c r="CM268" s="1839"/>
      <c r="CN268" s="1839"/>
      <c r="CO268" s="1839"/>
      <c r="CP268" s="1839"/>
      <c r="CQ268" s="1839"/>
      <c r="CR268" s="1839"/>
      <c r="CS268" s="1839"/>
      <c r="CT268" s="1839"/>
      <c r="CU268" s="1839"/>
      <c r="CV268" s="1839"/>
      <c r="CW268" s="1839"/>
      <c r="CX268" s="1839"/>
      <c r="CY268" s="1839"/>
      <c r="CZ268" s="1839"/>
    </row>
    <row r="269" s="135" customFormat="true" ht="15" customHeight="true" x14ac:dyDescent="0.2">
      <c r="S269" s="606"/>
      <c r="T269" s="606"/>
      <c r="U269" s="606"/>
      <c r="V269" s="606"/>
      <c r="W269" s="606"/>
      <c r="X269" s="606"/>
      <c r="Y269" s="606"/>
      <c r="Z269" s="606"/>
      <c r="AA269" s="606"/>
      <c r="AB269" s="606"/>
      <c r="AC269" s="606"/>
      <c r="AD269" s="606"/>
      <c r="AE269" s="606"/>
      <c r="AF269" s="606"/>
      <c r="AG269" s="606"/>
      <c r="AH269" s="606"/>
      <c r="AI269" s="606"/>
      <c r="AJ269" s="606"/>
      <c r="AK269" s="606"/>
      <c r="AL269" s="606"/>
      <c r="AM269" s="606"/>
      <c r="AN269" s="606"/>
      <c r="AO269" s="606"/>
      <c r="AP269" s="606"/>
      <c r="AQ269" s="606"/>
      <c r="AR269" s="606"/>
      <c r="AS269" s="606"/>
      <c r="AT269" s="606"/>
      <c r="AU269" s="606"/>
      <c r="AV269" s="606"/>
      <c r="AW269" s="606"/>
      <c r="AX269" s="606"/>
      <c r="AY269" s="606"/>
      <c r="AZ269" s="606"/>
      <c r="BA269" s="2210"/>
      <c r="BB269" s="287" t="s">
        <v>89</v>
      </c>
      <c r="BC269" s="1083" t="s">
        <v>35</v>
      </c>
      <c r="BD269" s="1103" t="s">
        <v>35</v>
      </c>
      <c r="BE269" s="1103" t="s">
        <v>35</v>
      </c>
      <c r="BF269" s="1103" t="s">
        <v>35</v>
      </c>
      <c r="BG269" s="1124" t="s">
        <v>35</v>
      </c>
      <c r="BH269" s="1145" t="s">
        <v>35</v>
      </c>
      <c r="BI269" s="1103" t="s">
        <v>35</v>
      </c>
      <c r="BJ269" s="1103" t="s">
        <v>35</v>
      </c>
      <c r="BK269" s="1103" t="s">
        <v>35</v>
      </c>
      <c r="BL269" s="1124" t="s">
        <v>35</v>
      </c>
      <c r="BM269" s="1145" t="s">
        <v>35</v>
      </c>
      <c r="BN269" s="1103" t="s">
        <v>35</v>
      </c>
      <c r="BO269" s="1103" t="s">
        <v>35</v>
      </c>
      <c r="BP269" s="1103" t="s">
        <v>35</v>
      </c>
      <c r="BQ269" s="1124" t="s">
        <v>35</v>
      </c>
      <c r="BR269" s="1762" t="s">
        <v>35</v>
      </c>
      <c r="BS269" s="1838"/>
      <c r="BT269" s="1838"/>
      <c r="BU269" s="1838"/>
      <c r="BV269" s="1838"/>
      <c r="BW269" s="1838"/>
      <c r="BX269" s="1838"/>
      <c r="BY269" s="1839"/>
      <c r="BZ269" s="1839"/>
      <c r="CA269" s="1839"/>
      <c r="CB269" s="1839"/>
      <c r="CC269" s="1839"/>
      <c r="CD269" s="1839"/>
      <c r="CE269" s="1839"/>
      <c r="CF269" s="1839"/>
      <c r="CG269" s="1839"/>
      <c r="CH269" s="1839"/>
      <c r="CI269" s="1839"/>
      <c r="CJ269" s="1839"/>
      <c r="CK269" s="1839"/>
      <c r="CL269" s="1839"/>
      <c r="CM269" s="1839"/>
      <c r="CN269" s="1839"/>
      <c r="CO269" s="1839"/>
      <c r="CP269" s="1839"/>
      <c r="CQ269" s="1839"/>
      <c r="CR269" s="1839"/>
      <c r="CS269" s="1839"/>
      <c r="CT269" s="1839"/>
      <c r="CU269" s="1839"/>
      <c r="CV269" s="1839"/>
      <c r="CW269" s="1839"/>
      <c r="CX269" s="1839"/>
      <c r="CY269" s="1839"/>
      <c r="CZ269" s="1839"/>
    </row>
    <row r="270" s="135" customFormat="true" ht="15" customHeight="true" x14ac:dyDescent="0.2">
      <c r="S270" s="606"/>
      <c r="T270" s="606"/>
      <c r="U270" s="606"/>
      <c r="V270" s="606"/>
      <c r="W270" s="606"/>
      <c r="X270" s="606"/>
      <c r="Y270" s="606"/>
      <c r="Z270" s="606"/>
      <c r="AA270" s="606"/>
      <c r="AB270" s="606"/>
      <c r="AC270" s="606"/>
      <c r="AD270" s="606"/>
      <c r="AE270" s="606"/>
      <c r="AF270" s="606"/>
      <c r="AG270" s="606"/>
      <c r="AH270" s="606"/>
      <c r="AI270" s="606"/>
      <c r="AJ270" s="606"/>
      <c r="AK270" s="606"/>
      <c r="AL270" s="606"/>
      <c r="AM270" s="606"/>
      <c r="AN270" s="606"/>
      <c r="AO270" s="606"/>
      <c r="AP270" s="606"/>
      <c r="AQ270" s="606"/>
      <c r="AR270" s="606"/>
      <c r="AS270" s="606"/>
      <c r="AT270" s="606"/>
      <c r="AU270" s="606"/>
      <c r="AV270" s="606"/>
      <c r="AW270" s="606"/>
      <c r="AX270" s="606"/>
      <c r="AY270" s="606"/>
      <c r="AZ270" s="606"/>
      <c r="BA270" s="2210"/>
      <c r="BB270" s="287" t="s">
        <v>90</v>
      </c>
      <c r="BC270" s="1083" t="s">
        <v>35</v>
      </c>
      <c r="BD270" s="1103" t="s">
        <v>35</v>
      </c>
      <c r="BE270" s="1103" t="s">
        <v>35</v>
      </c>
      <c r="BF270" s="1103" t="s">
        <v>35</v>
      </c>
      <c r="BG270" s="1124" t="s">
        <v>35</v>
      </c>
      <c r="BH270" s="1145" t="s">
        <v>35</v>
      </c>
      <c r="BI270" s="1103" t="s">
        <v>35</v>
      </c>
      <c r="BJ270" s="1103" t="s">
        <v>35</v>
      </c>
      <c r="BK270" s="1103" t="s">
        <v>35</v>
      </c>
      <c r="BL270" s="1124" t="s">
        <v>35</v>
      </c>
      <c r="BM270" s="1145" t="s">
        <v>35</v>
      </c>
      <c r="BN270" s="1103" t="s">
        <v>35</v>
      </c>
      <c r="BO270" s="1103" t="s">
        <v>35</v>
      </c>
      <c r="BP270" s="1103" t="s">
        <v>35</v>
      </c>
      <c r="BQ270" s="1124" t="s">
        <v>35</v>
      </c>
      <c r="BR270" s="1762" t="s">
        <v>35</v>
      </c>
      <c r="BS270" s="1838"/>
      <c r="BT270" s="1838"/>
      <c r="BU270" s="1838"/>
      <c r="BV270" s="1838"/>
      <c r="BW270" s="1838"/>
      <c r="BX270" s="1838"/>
      <c r="BY270" s="1839"/>
      <c r="BZ270" s="1839"/>
      <c r="CA270" s="1839"/>
      <c r="CB270" s="1839"/>
      <c r="CC270" s="1839"/>
      <c r="CD270" s="1839"/>
      <c r="CE270" s="1839"/>
      <c r="CF270" s="1839"/>
      <c r="CG270" s="1839"/>
      <c r="CH270" s="1839"/>
      <c r="CI270" s="1839"/>
      <c r="CJ270" s="1839"/>
      <c r="CK270" s="1839"/>
      <c r="CL270" s="1839"/>
      <c r="CM270" s="1839"/>
      <c r="CN270" s="1839"/>
      <c r="CO270" s="1839"/>
      <c r="CP270" s="1839"/>
      <c r="CQ270" s="1839"/>
      <c r="CR270" s="1839"/>
      <c r="CS270" s="1839"/>
      <c r="CT270" s="1839"/>
      <c r="CU270" s="1839"/>
      <c r="CV270" s="1839"/>
      <c r="CW270" s="1839"/>
      <c r="CX270" s="1839"/>
      <c r="CY270" s="1839"/>
      <c r="CZ270" s="1839"/>
    </row>
    <row r="271" s="135" customFormat="true" ht="15" customHeight="true" x14ac:dyDescent="0.2">
      <c r="S271" s="606"/>
      <c r="T271" s="606"/>
      <c r="U271" s="606"/>
      <c r="V271" s="606"/>
      <c r="W271" s="606"/>
      <c r="X271" s="606"/>
      <c r="Y271" s="606"/>
      <c r="Z271" s="606"/>
      <c r="AA271" s="606"/>
      <c r="AB271" s="606"/>
      <c r="AC271" s="606"/>
      <c r="AD271" s="606"/>
      <c r="AE271" s="606"/>
      <c r="AF271" s="606"/>
      <c r="AG271" s="606"/>
      <c r="AH271" s="606"/>
      <c r="AI271" s="606"/>
      <c r="AJ271" s="606"/>
      <c r="AK271" s="606"/>
      <c r="AL271" s="606"/>
      <c r="AM271" s="606"/>
      <c r="AN271" s="606"/>
      <c r="AO271" s="606"/>
      <c r="AP271" s="606"/>
      <c r="AQ271" s="606"/>
      <c r="AR271" s="606"/>
      <c r="AS271" s="606"/>
      <c r="AT271" s="606"/>
      <c r="AU271" s="606"/>
      <c r="AV271" s="606"/>
      <c r="AW271" s="606"/>
      <c r="AX271" s="606"/>
      <c r="AY271" s="606"/>
      <c r="AZ271" s="606"/>
      <c r="BA271" s="2210" t="s">
        <v>75</v>
      </c>
      <c r="BB271" s="287" t="s">
        <v>49</v>
      </c>
      <c r="BC271" s="1083" t="s">
        <v>35</v>
      </c>
      <c r="BD271" s="1104" t="s">
        <v>35</v>
      </c>
      <c r="BE271" s="1104" t="s">
        <v>35</v>
      </c>
      <c r="BF271" s="1104" t="s">
        <v>35</v>
      </c>
      <c r="BG271" s="1125" t="s">
        <v>35</v>
      </c>
      <c r="BH271" s="1083" t="s">
        <v>35</v>
      </c>
      <c r="BI271" s="1104" t="s">
        <v>35</v>
      </c>
      <c r="BJ271" s="1104" t="s">
        <v>35</v>
      </c>
      <c r="BK271" s="1104" t="s">
        <v>35</v>
      </c>
      <c r="BL271" s="1125" t="s">
        <v>35</v>
      </c>
      <c r="BM271" s="1083" t="s">
        <v>35</v>
      </c>
      <c r="BN271" s="1104" t="s">
        <v>35</v>
      </c>
      <c r="BO271" s="1104" t="s">
        <v>35</v>
      </c>
      <c r="BP271" s="1104" t="s">
        <v>35</v>
      </c>
      <c r="BQ271" s="1125" t="s">
        <v>35</v>
      </c>
      <c r="BR271" s="1763" t="s">
        <v>35</v>
      </c>
      <c r="BS271" s="1840"/>
      <c r="BT271" s="1840"/>
      <c r="BU271" s="1840"/>
      <c r="BV271" s="1840"/>
      <c r="BW271" s="1840"/>
      <c r="BX271" s="1840"/>
      <c r="BY271" s="1840"/>
      <c r="BZ271" s="1840"/>
      <c r="CA271" s="1840"/>
      <c r="CB271" s="1840"/>
      <c r="CC271" s="1840"/>
      <c r="CD271" s="1840"/>
      <c r="CE271" s="1840"/>
      <c r="CF271" s="1840"/>
      <c r="CG271" s="1840"/>
      <c r="CH271" s="1840"/>
      <c r="CI271" s="1840"/>
      <c r="CJ271" s="1840"/>
      <c r="CK271" s="1840"/>
      <c r="CL271" s="1840"/>
      <c r="CM271" s="1840"/>
      <c r="CN271" s="1840"/>
      <c r="CO271" s="1840"/>
      <c r="CP271" s="1840"/>
      <c r="CQ271" s="1840"/>
      <c r="CR271" s="1840"/>
      <c r="CS271" s="1840"/>
      <c r="CT271" s="1840"/>
      <c r="CU271" s="1840"/>
      <c r="CV271" s="1840"/>
      <c r="CW271" s="1840"/>
      <c r="CX271" s="1840"/>
      <c r="CY271" s="1840"/>
      <c r="CZ271" s="1840"/>
    </row>
    <row r="272" s="135" customFormat="true" ht="15" customHeight="true" x14ac:dyDescent="0.2">
      <c r="S272" s="606"/>
      <c r="T272" s="606"/>
      <c r="U272" s="606"/>
      <c r="V272" s="606"/>
      <c r="W272" s="606"/>
      <c r="X272" s="606"/>
      <c r="Y272" s="606"/>
      <c r="Z272" s="606"/>
      <c r="AA272" s="606"/>
      <c r="AB272" s="606"/>
      <c r="AC272" s="606"/>
      <c r="AD272" s="606"/>
      <c r="AE272" s="606"/>
      <c r="AF272" s="606"/>
      <c r="AG272" s="606"/>
      <c r="AH272" s="606"/>
      <c r="AI272" s="606"/>
      <c r="AJ272" s="606"/>
      <c r="AK272" s="606"/>
      <c r="AL272" s="606"/>
      <c r="AM272" s="606"/>
      <c r="AN272" s="606"/>
      <c r="AO272" s="606"/>
      <c r="AP272" s="606"/>
      <c r="AQ272" s="606"/>
      <c r="AR272" s="606"/>
      <c r="AS272" s="606"/>
      <c r="AT272" s="606"/>
      <c r="AU272" s="606"/>
      <c r="AV272" s="606"/>
      <c r="AW272" s="606"/>
      <c r="AX272" s="606"/>
      <c r="AY272" s="606"/>
      <c r="AZ272" s="606"/>
      <c r="BA272" s="2210"/>
      <c r="BB272" s="287" t="s">
        <v>48</v>
      </c>
      <c r="BC272" s="1083" t="s">
        <v>35</v>
      </c>
      <c r="BD272" s="1104" t="s">
        <v>35</v>
      </c>
      <c r="BE272" s="1104" t="s">
        <v>35</v>
      </c>
      <c r="BF272" s="1104" t="s">
        <v>35</v>
      </c>
      <c r="BG272" s="1125" t="s">
        <v>35</v>
      </c>
      <c r="BH272" s="1083" t="s">
        <v>35</v>
      </c>
      <c r="BI272" s="1104" t="s">
        <v>35</v>
      </c>
      <c r="BJ272" s="1104" t="s">
        <v>35</v>
      </c>
      <c r="BK272" s="1104" t="s">
        <v>35</v>
      </c>
      <c r="BL272" s="1125" t="s">
        <v>35</v>
      </c>
      <c r="BM272" s="1083" t="s">
        <v>35</v>
      </c>
      <c r="BN272" s="1104" t="s">
        <v>35</v>
      </c>
      <c r="BO272" s="1104" t="s">
        <v>35</v>
      </c>
      <c r="BP272" s="1104" t="s">
        <v>35</v>
      </c>
      <c r="BQ272" s="1125" t="s">
        <v>35</v>
      </c>
      <c r="BR272" s="1763" t="s">
        <v>35</v>
      </c>
      <c r="BS272" s="1840"/>
      <c r="BT272" s="1840"/>
      <c r="BU272" s="1840"/>
      <c r="BV272" s="1840"/>
      <c r="BW272" s="1840"/>
      <c r="BX272" s="1840"/>
      <c r="BY272" s="1840"/>
      <c r="BZ272" s="1840"/>
      <c r="CA272" s="1840"/>
      <c r="CB272" s="1840"/>
      <c r="CC272" s="1840"/>
      <c r="CD272" s="1840"/>
      <c r="CE272" s="1840"/>
      <c r="CF272" s="1840"/>
      <c r="CG272" s="1840"/>
      <c r="CH272" s="1840"/>
      <c r="CI272" s="1840"/>
      <c r="CJ272" s="1840"/>
      <c r="CK272" s="1840"/>
      <c r="CL272" s="1840"/>
      <c r="CM272" s="1840"/>
      <c r="CN272" s="1840"/>
      <c r="CO272" s="1840"/>
      <c r="CP272" s="1840"/>
      <c r="CQ272" s="1840"/>
      <c r="CR272" s="1840"/>
      <c r="CS272" s="1840"/>
      <c r="CT272" s="1840"/>
      <c r="CU272" s="1840"/>
      <c r="CV272" s="1840"/>
      <c r="CW272" s="1840"/>
      <c r="CX272" s="1840"/>
      <c r="CY272" s="1840"/>
      <c r="CZ272" s="1840"/>
    </row>
    <row r="273" s="135" customFormat="true" ht="15" customHeight="true" x14ac:dyDescent="0.2">
      <c r="S273" s="606"/>
      <c r="T273" s="606"/>
      <c r="U273" s="606"/>
      <c r="V273" s="606"/>
      <c r="W273" s="606"/>
      <c r="X273" s="606"/>
      <c r="Y273" s="606"/>
      <c r="Z273" s="606"/>
      <c r="AA273" s="606"/>
      <c r="AB273" s="606"/>
      <c r="AC273" s="606"/>
      <c r="AD273" s="606"/>
      <c r="AE273" s="606"/>
      <c r="AF273" s="606"/>
      <c r="AG273" s="606"/>
      <c r="AH273" s="606"/>
      <c r="AI273" s="606"/>
      <c r="AJ273" s="606"/>
      <c r="AK273" s="606"/>
      <c r="AL273" s="606"/>
      <c r="AM273" s="606"/>
      <c r="AN273" s="606"/>
      <c r="AO273" s="606"/>
      <c r="AP273" s="606"/>
      <c r="AQ273" s="606"/>
      <c r="AR273" s="606"/>
      <c r="AS273" s="606"/>
      <c r="AT273" s="606"/>
      <c r="AU273" s="606"/>
      <c r="AV273" s="606"/>
      <c r="AW273" s="606"/>
      <c r="AX273" s="606"/>
      <c r="AY273" s="606"/>
      <c r="AZ273" s="606"/>
      <c r="BA273" s="2210"/>
      <c r="BB273" s="287" t="s">
        <v>112</v>
      </c>
      <c r="BC273" s="1083" t="s">
        <v>35</v>
      </c>
      <c r="BD273" s="1104" t="s">
        <v>35</v>
      </c>
      <c r="BE273" s="1104" t="s">
        <v>35</v>
      </c>
      <c r="BF273" s="1104" t="s">
        <v>35</v>
      </c>
      <c r="BG273" s="1125" t="s">
        <v>35</v>
      </c>
      <c r="BH273" s="1083" t="s">
        <v>35</v>
      </c>
      <c r="BI273" s="1104" t="s">
        <v>35</v>
      </c>
      <c r="BJ273" s="1104" t="s">
        <v>35</v>
      </c>
      <c r="BK273" s="1104" t="s">
        <v>35</v>
      </c>
      <c r="BL273" s="1125" t="s">
        <v>35</v>
      </c>
      <c r="BM273" s="1083" t="s">
        <v>35</v>
      </c>
      <c r="BN273" s="1104" t="s">
        <v>35</v>
      </c>
      <c r="BO273" s="1104" t="s">
        <v>35</v>
      </c>
      <c r="BP273" s="1104" t="s">
        <v>35</v>
      </c>
      <c r="BQ273" s="1125" t="s">
        <v>35</v>
      </c>
      <c r="BR273" s="1763" t="s">
        <v>35</v>
      </c>
      <c r="BS273" s="1840"/>
      <c r="BT273" s="1840"/>
      <c r="BU273" s="1840"/>
      <c r="BV273" s="1840"/>
      <c r="BW273" s="1840"/>
      <c r="BX273" s="1840"/>
      <c r="BY273" s="1840"/>
      <c r="BZ273" s="1840"/>
      <c r="CA273" s="1840"/>
      <c r="CB273" s="1840"/>
      <c r="CC273" s="1840"/>
      <c r="CD273" s="1840"/>
      <c r="CE273" s="1840"/>
      <c r="CF273" s="1840"/>
      <c r="CG273" s="1840"/>
      <c r="CH273" s="1840"/>
      <c r="CI273" s="1840"/>
      <c r="CJ273" s="1840"/>
      <c r="CK273" s="1840"/>
      <c r="CL273" s="1840"/>
      <c r="CM273" s="1840"/>
      <c r="CN273" s="1840"/>
      <c r="CO273" s="1840"/>
      <c r="CP273" s="1840"/>
      <c r="CQ273" s="1840"/>
      <c r="CR273" s="1840"/>
      <c r="CS273" s="1840"/>
      <c r="CT273" s="1840"/>
      <c r="CU273" s="1840"/>
      <c r="CV273" s="1840"/>
      <c r="CW273" s="1840"/>
      <c r="CX273" s="1840"/>
      <c r="CY273" s="1840"/>
      <c r="CZ273" s="1840"/>
    </row>
    <row r="274" s="135" customFormat="true" ht="15" customHeight="true" x14ac:dyDescent="0.2">
      <c r="S274" s="606"/>
      <c r="T274" s="606"/>
      <c r="U274" s="606"/>
      <c r="V274" s="606"/>
      <c r="W274" s="606"/>
      <c r="X274" s="606"/>
      <c r="Y274" s="606"/>
      <c r="Z274" s="606"/>
      <c r="AA274" s="606"/>
      <c r="AB274" s="606"/>
      <c r="AC274" s="606"/>
      <c r="AD274" s="606"/>
      <c r="AE274" s="606"/>
      <c r="AF274" s="606"/>
      <c r="AG274" s="606"/>
      <c r="AH274" s="606"/>
      <c r="AI274" s="606"/>
      <c r="AJ274" s="606"/>
      <c r="AK274" s="606"/>
      <c r="AL274" s="606"/>
      <c r="AM274" s="606"/>
      <c r="AN274" s="606"/>
      <c r="AO274" s="606"/>
      <c r="AP274" s="606"/>
      <c r="AQ274" s="606"/>
      <c r="AR274" s="606"/>
      <c r="AS274" s="606"/>
      <c r="AT274" s="606"/>
      <c r="AU274" s="606"/>
      <c r="AV274" s="606"/>
      <c r="AW274" s="606"/>
      <c r="AX274" s="606"/>
      <c r="AY274" s="606"/>
      <c r="AZ274" s="606"/>
      <c r="BA274" s="2210" t="s">
        <v>76</v>
      </c>
      <c r="BB274" s="287" t="s">
        <v>49</v>
      </c>
      <c r="BC274" s="1083" t="s">
        <v>35</v>
      </c>
      <c r="BD274" s="1103" t="s">
        <v>35</v>
      </c>
      <c r="BE274" s="1103" t="s">
        <v>35</v>
      </c>
      <c r="BF274" s="1103" t="s">
        <v>35</v>
      </c>
      <c r="BG274" s="1124" t="s">
        <v>35</v>
      </c>
      <c r="BH274" s="1145" t="s">
        <v>35</v>
      </c>
      <c r="BI274" s="1103" t="s">
        <v>35</v>
      </c>
      <c r="BJ274" s="1103" t="s">
        <v>35</v>
      </c>
      <c r="BK274" s="1103" t="s">
        <v>35</v>
      </c>
      <c r="BL274" s="1124" t="s">
        <v>35</v>
      </c>
      <c r="BM274" s="1145" t="s">
        <v>35</v>
      </c>
      <c r="BN274" s="1103" t="s">
        <v>35</v>
      </c>
      <c r="BO274" s="1103" t="s">
        <v>35</v>
      </c>
      <c r="BP274" s="1103" t="s">
        <v>35</v>
      </c>
      <c r="BQ274" s="1124" t="s">
        <v>35</v>
      </c>
      <c r="BR274" s="1762" t="s">
        <v>35</v>
      </c>
      <c r="BS274" s="1838"/>
      <c r="BT274" s="1838"/>
      <c r="BU274" s="1838"/>
      <c r="BV274" s="1838"/>
      <c r="BW274" s="1838"/>
      <c r="BX274" s="1838"/>
      <c r="BY274" s="1839"/>
      <c r="BZ274" s="1839"/>
      <c r="CA274" s="1839"/>
      <c r="CB274" s="1839"/>
      <c r="CC274" s="1839"/>
      <c r="CD274" s="1839"/>
      <c r="CE274" s="1839"/>
      <c r="CF274" s="1839"/>
      <c r="CG274" s="1839"/>
      <c r="CH274" s="1839"/>
      <c r="CI274" s="1839"/>
      <c r="CJ274" s="1839"/>
      <c r="CK274" s="1839"/>
      <c r="CL274" s="1839"/>
      <c r="CM274" s="1839"/>
      <c r="CN274" s="1839"/>
      <c r="CO274" s="1839"/>
      <c r="CP274" s="1839"/>
      <c r="CQ274" s="1839"/>
      <c r="CR274" s="1839"/>
      <c r="CS274" s="1839"/>
      <c r="CT274" s="1839"/>
      <c r="CU274" s="1839"/>
      <c r="CV274" s="1839"/>
      <c r="CW274" s="1839"/>
      <c r="CX274" s="1839"/>
      <c r="CY274" s="1839"/>
      <c r="CZ274" s="1839"/>
    </row>
    <row r="275" s="135" customFormat="true" ht="15" customHeight="true" x14ac:dyDescent="0.2">
      <c r="S275" s="606"/>
      <c r="T275" s="606"/>
      <c r="U275" s="606"/>
      <c r="V275" s="606"/>
      <c r="W275" s="606"/>
      <c r="X275" s="606"/>
      <c r="Y275" s="606"/>
      <c r="Z275" s="606"/>
      <c r="AA275" s="606"/>
      <c r="AB275" s="606"/>
      <c r="AC275" s="606"/>
      <c r="AD275" s="606"/>
      <c r="AE275" s="606"/>
      <c r="AF275" s="606"/>
      <c r="AG275" s="606"/>
      <c r="AH275" s="606"/>
      <c r="AI275" s="606"/>
      <c r="AJ275" s="606"/>
      <c r="AK275" s="606"/>
      <c r="AL275" s="606"/>
      <c r="AM275" s="606"/>
      <c r="AN275" s="606"/>
      <c r="AO275" s="606"/>
      <c r="AP275" s="606"/>
      <c r="AQ275" s="606"/>
      <c r="AR275" s="606"/>
      <c r="AS275" s="606"/>
      <c r="AT275" s="606"/>
      <c r="AU275" s="606"/>
      <c r="AV275" s="606"/>
      <c r="AW275" s="606"/>
      <c r="AX275" s="606"/>
      <c r="AY275" s="606"/>
      <c r="AZ275" s="606"/>
      <c r="BA275" s="2210"/>
      <c r="BB275" s="287" t="s">
        <v>48</v>
      </c>
      <c r="BC275" s="1083" t="s">
        <v>35</v>
      </c>
      <c r="BD275" s="1103" t="s">
        <v>35</v>
      </c>
      <c r="BE275" s="1103" t="s">
        <v>35</v>
      </c>
      <c r="BF275" s="1103" t="s">
        <v>35</v>
      </c>
      <c r="BG275" s="1124" t="s">
        <v>35</v>
      </c>
      <c r="BH275" s="1145" t="s">
        <v>35</v>
      </c>
      <c r="BI275" s="1103" t="s">
        <v>35</v>
      </c>
      <c r="BJ275" s="1103" t="s">
        <v>35</v>
      </c>
      <c r="BK275" s="1103" t="s">
        <v>35</v>
      </c>
      <c r="BL275" s="1124" t="s">
        <v>35</v>
      </c>
      <c r="BM275" s="1145" t="s">
        <v>35</v>
      </c>
      <c r="BN275" s="1103" t="s">
        <v>35</v>
      </c>
      <c r="BO275" s="1103" t="s">
        <v>35</v>
      </c>
      <c r="BP275" s="1103" t="s">
        <v>35</v>
      </c>
      <c r="BQ275" s="1124" t="s">
        <v>35</v>
      </c>
      <c r="BR275" s="1762" t="s">
        <v>35</v>
      </c>
      <c r="BS275" s="1838"/>
      <c r="BT275" s="1838"/>
      <c r="BU275" s="1838"/>
      <c r="BV275" s="1838"/>
      <c r="BW275" s="1838"/>
      <c r="BX275" s="1838"/>
      <c r="BY275" s="1839"/>
      <c r="BZ275" s="1839"/>
      <c r="CA275" s="1839"/>
      <c r="CB275" s="1839"/>
      <c r="CC275" s="1839"/>
      <c r="CD275" s="1839"/>
      <c r="CE275" s="1839"/>
      <c r="CF275" s="1839"/>
      <c r="CG275" s="1839"/>
      <c r="CH275" s="1839"/>
      <c r="CI275" s="1839"/>
      <c r="CJ275" s="1839"/>
      <c r="CK275" s="1839"/>
      <c r="CL275" s="1839"/>
      <c r="CM275" s="1839"/>
      <c r="CN275" s="1839"/>
      <c r="CO275" s="1839"/>
      <c r="CP275" s="1839"/>
      <c r="CQ275" s="1839"/>
      <c r="CR275" s="1839"/>
      <c r="CS275" s="1839"/>
      <c r="CT275" s="1839"/>
      <c r="CU275" s="1839"/>
      <c r="CV275" s="1839"/>
      <c r="CW275" s="1839"/>
      <c r="CX275" s="1839"/>
      <c r="CY275" s="1839"/>
      <c r="CZ275" s="1839"/>
    </row>
    <row r="276" s="135" customFormat="true" ht="15" customHeight="true" x14ac:dyDescent="0.2">
      <c r="S276" s="606"/>
      <c r="T276" s="606"/>
      <c r="U276" s="606"/>
      <c r="V276" s="606"/>
      <c r="W276" s="606"/>
      <c r="X276" s="606"/>
      <c r="Y276" s="606"/>
      <c r="Z276" s="606"/>
      <c r="AA276" s="606"/>
      <c r="AB276" s="606"/>
      <c r="AC276" s="606"/>
      <c r="AD276" s="606"/>
      <c r="AE276" s="606"/>
      <c r="AF276" s="606"/>
      <c r="AG276" s="606"/>
      <c r="AH276" s="606"/>
      <c r="AI276" s="606"/>
      <c r="AJ276" s="606"/>
      <c r="AK276" s="606"/>
      <c r="AL276" s="606"/>
      <c r="AM276" s="606"/>
      <c r="AN276" s="606"/>
      <c r="AO276" s="606"/>
      <c r="AP276" s="606"/>
      <c r="AQ276" s="606"/>
      <c r="AR276" s="606"/>
      <c r="AS276" s="606"/>
      <c r="AT276" s="606"/>
      <c r="AU276" s="606"/>
      <c r="AV276" s="606"/>
      <c r="AW276" s="606"/>
      <c r="AX276" s="606"/>
      <c r="AY276" s="606"/>
      <c r="AZ276" s="606"/>
      <c r="BA276" s="2210"/>
      <c r="BB276" s="287" t="s">
        <v>113</v>
      </c>
      <c r="BC276" s="1083" t="s">
        <v>35</v>
      </c>
      <c r="BD276" s="1103" t="s">
        <v>35</v>
      </c>
      <c r="BE276" s="1103" t="s">
        <v>35</v>
      </c>
      <c r="BF276" s="1103" t="s">
        <v>35</v>
      </c>
      <c r="BG276" s="1124" t="s">
        <v>35</v>
      </c>
      <c r="BH276" s="1145" t="s">
        <v>35</v>
      </c>
      <c r="BI276" s="1103" t="s">
        <v>35</v>
      </c>
      <c r="BJ276" s="1103" t="s">
        <v>35</v>
      </c>
      <c r="BK276" s="1103" t="s">
        <v>35</v>
      </c>
      <c r="BL276" s="1124" t="s">
        <v>35</v>
      </c>
      <c r="BM276" s="1145" t="s">
        <v>35</v>
      </c>
      <c r="BN276" s="1103" t="s">
        <v>35</v>
      </c>
      <c r="BO276" s="1103" t="s">
        <v>35</v>
      </c>
      <c r="BP276" s="1103" t="s">
        <v>35</v>
      </c>
      <c r="BQ276" s="1124" t="s">
        <v>35</v>
      </c>
      <c r="BR276" s="1762" t="s">
        <v>35</v>
      </c>
      <c r="BS276" s="1838"/>
      <c r="BT276" s="1838"/>
      <c r="BU276" s="1838"/>
      <c r="BV276" s="1838"/>
      <c r="BW276" s="1838"/>
      <c r="BX276" s="1838"/>
      <c r="BY276" s="1839"/>
      <c r="BZ276" s="1839"/>
      <c r="CA276" s="1839"/>
      <c r="CB276" s="1839"/>
      <c r="CC276" s="1839"/>
      <c r="CD276" s="1839"/>
      <c r="CE276" s="1839"/>
      <c r="CF276" s="1839"/>
      <c r="CG276" s="1839"/>
      <c r="CH276" s="1839"/>
      <c r="CI276" s="1839"/>
      <c r="CJ276" s="1839"/>
      <c r="CK276" s="1839"/>
      <c r="CL276" s="1839"/>
      <c r="CM276" s="1839"/>
      <c r="CN276" s="1839"/>
      <c r="CO276" s="1839"/>
      <c r="CP276" s="1839"/>
      <c r="CQ276" s="1839"/>
      <c r="CR276" s="1839"/>
      <c r="CS276" s="1839"/>
      <c r="CT276" s="1839"/>
      <c r="CU276" s="1839"/>
      <c r="CV276" s="1839"/>
      <c r="CW276" s="1839"/>
      <c r="CX276" s="1839"/>
      <c r="CY276" s="1839"/>
      <c r="CZ276" s="1839"/>
    </row>
    <row r="277" s="135" customFormat="true" ht="15" customHeight="true" x14ac:dyDescent="0.2">
      <c r="S277" s="606"/>
      <c r="T277" s="606"/>
      <c r="U277" s="606"/>
      <c r="V277" s="606"/>
      <c r="W277" s="606"/>
      <c r="X277" s="606"/>
      <c r="Y277" s="606"/>
      <c r="Z277" s="606"/>
      <c r="AA277" s="606"/>
      <c r="AB277" s="606"/>
      <c r="AC277" s="606"/>
      <c r="AD277" s="606"/>
      <c r="AE277" s="606"/>
      <c r="AF277" s="606"/>
      <c r="AG277" s="606"/>
      <c r="AH277" s="606"/>
      <c r="AI277" s="606"/>
      <c r="AJ277" s="606"/>
      <c r="AK277" s="606"/>
      <c r="AL277" s="606"/>
      <c r="AM277" s="606"/>
      <c r="AN277" s="606"/>
      <c r="AO277" s="606"/>
      <c r="AP277" s="606"/>
      <c r="AQ277" s="606"/>
      <c r="AR277" s="606"/>
      <c r="AS277" s="606"/>
      <c r="AT277" s="606"/>
      <c r="AU277" s="606"/>
      <c r="AV277" s="606"/>
      <c r="AW277" s="606"/>
      <c r="AX277" s="606"/>
      <c r="AY277" s="606"/>
      <c r="AZ277" s="606"/>
      <c r="BA277" s="2210" t="s">
        <v>77</v>
      </c>
      <c r="BB277" s="287" t="s">
        <v>78</v>
      </c>
      <c r="BC277" s="1083" t="s">
        <v>35</v>
      </c>
      <c r="BD277" s="1103" t="s">
        <v>35</v>
      </c>
      <c r="BE277" s="1103" t="s">
        <v>35</v>
      </c>
      <c r="BF277" s="1103" t="s">
        <v>35</v>
      </c>
      <c r="BG277" s="1124" t="s">
        <v>35</v>
      </c>
      <c r="BH277" s="1145" t="s">
        <v>35</v>
      </c>
      <c r="BI277" s="1103" t="s">
        <v>35</v>
      </c>
      <c r="BJ277" s="1103" t="s">
        <v>35</v>
      </c>
      <c r="BK277" s="1103" t="s">
        <v>35</v>
      </c>
      <c r="BL277" s="1124" t="s">
        <v>35</v>
      </c>
      <c r="BM277" s="1145" t="s">
        <v>35</v>
      </c>
      <c r="BN277" s="1103" t="s">
        <v>35</v>
      </c>
      <c r="BO277" s="1103" t="s">
        <v>35</v>
      </c>
      <c r="BP277" s="1103" t="s">
        <v>35</v>
      </c>
      <c r="BQ277" s="1124" t="s">
        <v>35</v>
      </c>
      <c r="BR277" s="1762" t="s">
        <v>35</v>
      </c>
      <c r="BS277" s="1838"/>
      <c r="BT277" s="1838"/>
      <c r="BU277" s="1838"/>
      <c r="BV277" s="1838"/>
      <c r="BW277" s="1838"/>
      <c r="BX277" s="1838"/>
      <c r="BY277" s="1839"/>
      <c r="BZ277" s="1839"/>
      <c r="CA277" s="1839"/>
      <c r="CB277" s="1839"/>
      <c r="CC277" s="1839"/>
      <c r="CD277" s="1839"/>
      <c r="CE277" s="1839"/>
      <c r="CF277" s="1839"/>
      <c r="CG277" s="1839"/>
      <c r="CH277" s="1839"/>
      <c r="CI277" s="1839"/>
      <c r="CJ277" s="1839"/>
      <c r="CK277" s="1839"/>
      <c r="CL277" s="1839"/>
      <c r="CM277" s="1839"/>
      <c r="CN277" s="1839"/>
      <c r="CO277" s="1839"/>
      <c r="CP277" s="1839"/>
      <c r="CQ277" s="1839"/>
      <c r="CR277" s="1839"/>
      <c r="CS277" s="1839"/>
      <c r="CT277" s="1839"/>
      <c r="CU277" s="1839"/>
      <c r="CV277" s="1839"/>
      <c r="CW277" s="1839"/>
      <c r="CX277" s="1839"/>
      <c r="CY277" s="1839"/>
      <c r="CZ277" s="1839"/>
    </row>
    <row r="278" s="135" customFormat="true" ht="15" customHeight="true" x14ac:dyDescent="0.2">
      <c r="S278" s="606"/>
      <c r="T278" s="606"/>
      <c r="U278" s="606"/>
      <c r="V278" s="606"/>
      <c r="W278" s="606"/>
      <c r="X278" s="606"/>
      <c r="Y278" s="606"/>
      <c r="Z278" s="606"/>
      <c r="AA278" s="606"/>
      <c r="AB278" s="606"/>
      <c r="AC278" s="606"/>
      <c r="AD278" s="606"/>
      <c r="AE278" s="606"/>
      <c r="AF278" s="606"/>
      <c r="AG278" s="606"/>
      <c r="AH278" s="606"/>
      <c r="AI278" s="606"/>
      <c r="AJ278" s="606"/>
      <c r="AK278" s="606"/>
      <c r="AL278" s="606"/>
      <c r="AM278" s="606"/>
      <c r="AN278" s="606"/>
      <c r="AO278" s="606"/>
      <c r="AP278" s="606"/>
      <c r="AQ278" s="606"/>
      <c r="AR278" s="606"/>
      <c r="AS278" s="606"/>
      <c r="AT278" s="606"/>
      <c r="AU278" s="606"/>
      <c r="AV278" s="606"/>
      <c r="AW278" s="606"/>
      <c r="AX278" s="606"/>
      <c r="AY278" s="606"/>
      <c r="AZ278" s="606"/>
      <c r="BA278" s="2210"/>
      <c r="BB278" s="287" t="s">
        <v>79</v>
      </c>
      <c r="BC278" s="1083" t="s">
        <v>35</v>
      </c>
      <c r="BD278" s="1103" t="s">
        <v>35</v>
      </c>
      <c r="BE278" s="1103" t="s">
        <v>35</v>
      </c>
      <c r="BF278" s="1103" t="s">
        <v>35</v>
      </c>
      <c r="BG278" s="1124" t="s">
        <v>35</v>
      </c>
      <c r="BH278" s="1145" t="s">
        <v>35</v>
      </c>
      <c r="BI278" s="1103" t="s">
        <v>35</v>
      </c>
      <c r="BJ278" s="1103" t="s">
        <v>35</v>
      </c>
      <c r="BK278" s="1103" t="s">
        <v>35</v>
      </c>
      <c r="BL278" s="1124" t="s">
        <v>35</v>
      </c>
      <c r="BM278" s="1145" t="s">
        <v>35</v>
      </c>
      <c r="BN278" s="1103" t="s">
        <v>35</v>
      </c>
      <c r="BO278" s="1103" t="s">
        <v>35</v>
      </c>
      <c r="BP278" s="1103" t="s">
        <v>35</v>
      </c>
      <c r="BQ278" s="1124" t="s">
        <v>35</v>
      </c>
      <c r="BR278" s="1762" t="s">
        <v>35</v>
      </c>
      <c r="BS278" s="1838"/>
      <c r="BT278" s="1838"/>
      <c r="BU278" s="1838"/>
      <c r="BV278" s="1838"/>
      <c r="BW278" s="1838"/>
      <c r="BX278" s="1838"/>
      <c r="BY278" s="1839"/>
      <c r="BZ278" s="1839"/>
      <c r="CA278" s="1839"/>
      <c r="CB278" s="1839"/>
      <c r="CC278" s="1839"/>
      <c r="CD278" s="1839"/>
      <c r="CE278" s="1839"/>
      <c r="CF278" s="1839"/>
      <c r="CG278" s="1839"/>
      <c r="CH278" s="1839"/>
      <c r="CI278" s="1839"/>
      <c r="CJ278" s="1839"/>
      <c r="CK278" s="1839"/>
      <c r="CL278" s="1839"/>
      <c r="CM278" s="1839"/>
      <c r="CN278" s="1839"/>
      <c r="CO278" s="1839"/>
      <c r="CP278" s="1839"/>
      <c r="CQ278" s="1839"/>
      <c r="CR278" s="1839"/>
      <c r="CS278" s="1839"/>
      <c r="CT278" s="1839"/>
      <c r="CU278" s="1839"/>
      <c r="CV278" s="1839"/>
      <c r="CW278" s="1839"/>
      <c r="CX278" s="1839"/>
      <c r="CY278" s="1839"/>
      <c r="CZ278" s="1839"/>
    </row>
    <row r="279" s="135" customFormat="true" ht="15" customHeight="true" x14ac:dyDescent="0.2">
      <c r="S279" s="606"/>
      <c r="T279" s="606"/>
      <c r="U279" s="606"/>
      <c r="V279" s="606"/>
      <c r="W279" s="606"/>
      <c r="X279" s="606"/>
      <c r="Y279" s="606"/>
      <c r="Z279" s="606"/>
      <c r="AA279" s="606"/>
      <c r="AB279" s="606"/>
      <c r="AC279" s="606"/>
      <c r="AD279" s="606"/>
      <c r="AE279" s="606"/>
      <c r="AF279" s="606"/>
      <c r="AG279" s="606"/>
      <c r="AH279" s="606"/>
      <c r="AI279" s="606"/>
      <c r="AJ279" s="606"/>
      <c r="AK279" s="606"/>
      <c r="AL279" s="606"/>
      <c r="AM279" s="606"/>
      <c r="AN279" s="606"/>
      <c r="AO279" s="606"/>
      <c r="AP279" s="606"/>
      <c r="AQ279" s="606"/>
      <c r="AR279" s="606"/>
      <c r="AS279" s="606"/>
      <c r="AT279" s="606"/>
      <c r="AU279" s="606"/>
      <c r="AV279" s="606"/>
      <c r="AW279" s="606"/>
      <c r="AX279" s="606"/>
      <c r="AY279" s="606"/>
      <c r="AZ279" s="606"/>
      <c r="BA279" s="2210"/>
      <c r="BB279" s="287" t="s">
        <v>80</v>
      </c>
      <c r="BC279" s="1083" t="s">
        <v>35</v>
      </c>
      <c r="BD279" s="1104" t="s">
        <v>35</v>
      </c>
      <c r="BE279" s="1104" t="s">
        <v>35</v>
      </c>
      <c r="BF279" s="1104" t="s">
        <v>35</v>
      </c>
      <c r="BG279" s="1125" t="s">
        <v>35</v>
      </c>
      <c r="BH279" s="1083" t="s">
        <v>35</v>
      </c>
      <c r="BI279" s="1104" t="s">
        <v>35</v>
      </c>
      <c r="BJ279" s="1104" t="s">
        <v>35</v>
      </c>
      <c r="BK279" s="1104" t="s">
        <v>35</v>
      </c>
      <c r="BL279" s="1125" t="s">
        <v>35</v>
      </c>
      <c r="BM279" s="1083" t="s">
        <v>35</v>
      </c>
      <c r="BN279" s="1104" t="s">
        <v>35</v>
      </c>
      <c r="BO279" s="1104" t="s">
        <v>35</v>
      </c>
      <c r="BP279" s="1104" t="s">
        <v>35</v>
      </c>
      <c r="BQ279" s="1125" t="s">
        <v>35</v>
      </c>
      <c r="BR279" s="1763" t="s">
        <v>35</v>
      </c>
      <c r="BS279" s="1840"/>
      <c r="BT279" s="1840"/>
      <c r="BU279" s="1840"/>
      <c r="BV279" s="1840"/>
      <c r="BW279" s="1840"/>
      <c r="BX279" s="1840"/>
      <c r="BY279" s="1840"/>
      <c r="BZ279" s="1840"/>
      <c r="CA279" s="1840"/>
      <c r="CB279" s="1840"/>
      <c r="CC279" s="1840"/>
      <c r="CD279" s="1840"/>
      <c r="CE279" s="1840"/>
      <c r="CF279" s="1840"/>
      <c r="CG279" s="1840"/>
      <c r="CH279" s="1840"/>
      <c r="CI279" s="1840"/>
      <c r="CJ279" s="1840"/>
      <c r="CK279" s="1840"/>
      <c r="CL279" s="1840"/>
      <c r="CM279" s="1840"/>
      <c r="CN279" s="1840"/>
      <c r="CO279" s="1840"/>
      <c r="CP279" s="1840"/>
      <c r="CQ279" s="1840"/>
      <c r="CR279" s="1840"/>
      <c r="CS279" s="1840"/>
      <c r="CT279" s="1840"/>
      <c r="CU279" s="1840"/>
      <c r="CV279" s="1840"/>
      <c r="CW279" s="1840"/>
      <c r="CX279" s="1840"/>
      <c r="CY279" s="1840"/>
      <c r="CZ279" s="1840"/>
    </row>
    <row r="280" s="378" customFormat="true" ht="15" customHeight="true" x14ac:dyDescent="0.2">
      <c r="B280" s="417"/>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10"/>
      <c r="BB280" s="287" t="s">
        <v>81</v>
      </c>
      <c r="BC280" s="1083" t="s">
        <v>35</v>
      </c>
      <c r="BD280" s="1104" t="s">
        <v>35</v>
      </c>
      <c r="BE280" s="1104" t="s">
        <v>35</v>
      </c>
      <c r="BF280" s="1104" t="s">
        <v>35</v>
      </c>
      <c r="BG280" s="1125" t="s">
        <v>35</v>
      </c>
      <c r="BH280" s="1083" t="s">
        <v>35</v>
      </c>
      <c r="BI280" s="1104" t="s">
        <v>35</v>
      </c>
      <c r="BJ280" s="1104" t="s">
        <v>35</v>
      </c>
      <c r="BK280" s="1104" t="s">
        <v>35</v>
      </c>
      <c r="BL280" s="1125" t="s">
        <v>35</v>
      </c>
      <c r="BM280" s="1083" t="s">
        <v>35</v>
      </c>
      <c r="BN280" s="1104" t="s">
        <v>35</v>
      </c>
      <c r="BO280" s="1104" t="s">
        <v>35</v>
      </c>
      <c r="BP280" s="1104" t="s">
        <v>35</v>
      </c>
      <c r="BQ280" s="1125" t="s">
        <v>35</v>
      </c>
      <c r="BR280" s="1763" t="s">
        <v>35</v>
      </c>
      <c r="BS280" s="1840"/>
      <c r="BT280" s="1840"/>
      <c r="BU280" s="1840"/>
      <c r="BV280" s="1840"/>
      <c r="BW280" s="1840"/>
      <c r="BX280" s="1840"/>
      <c r="BY280" s="1840"/>
      <c r="BZ280" s="1840"/>
      <c r="CA280" s="1840"/>
      <c r="CB280" s="1840"/>
      <c r="CC280" s="1840"/>
      <c r="CD280" s="1840"/>
      <c r="CE280" s="1840"/>
      <c r="CF280" s="1840"/>
      <c r="CG280" s="1840"/>
      <c r="CH280" s="1840"/>
      <c r="CI280" s="1840"/>
      <c r="CJ280" s="1840"/>
      <c r="CK280" s="1840"/>
      <c r="CL280" s="1840"/>
      <c r="CM280" s="1840"/>
      <c r="CN280" s="1840"/>
      <c r="CO280" s="1840"/>
      <c r="CP280" s="1840"/>
      <c r="CQ280" s="1840"/>
      <c r="CR280" s="1840"/>
      <c r="CS280" s="1840"/>
      <c r="CT280" s="1840"/>
      <c r="CU280" s="1840"/>
      <c r="CV280" s="1840"/>
      <c r="CW280" s="1840"/>
      <c r="CX280" s="1840"/>
      <c r="CY280" s="1840"/>
      <c r="CZ280" s="1840"/>
    </row>
    <row r="281" s="378" customFormat="true" ht="15" customHeight="true" x14ac:dyDescent="0.2">
      <c r="B281" s="417"/>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10"/>
      <c r="BB281" s="287" t="s">
        <v>82</v>
      </c>
      <c r="BC281" s="1083" t="s">
        <v>35</v>
      </c>
      <c r="BD281" s="1104" t="s">
        <v>35</v>
      </c>
      <c r="BE281" s="1104" t="s">
        <v>35</v>
      </c>
      <c r="BF281" s="1104" t="s">
        <v>35</v>
      </c>
      <c r="BG281" s="1125" t="s">
        <v>35</v>
      </c>
      <c r="BH281" s="1083" t="s">
        <v>35</v>
      </c>
      <c r="BI281" s="1104" t="s">
        <v>35</v>
      </c>
      <c r="BJ281" s="1104" t="s">
        <v>35</v>
      </c>
      <c r="BK281" s="1104" t="s">
        <v>35</v>
      </c>
      <c r="BL281" s="1125" t="s">
        <v>35</v>
      </c>
      <c r="BM281" s="1083" t="s">
        <v>35</v>
      </c>
      <c r="BN281" s="1104" t="s">
        <v>35</v>
      </c>
      <c r="BO281" s="1104" t="s">
        <v>35</v>
      </c>
      <c r="BP281" s="1104" t="s">
        <v>35</v>
      </c>
      <c r="BQ281" s="1125" t="s">
        <v>35</v>
      </c>
      <c r="BR281" s="1763" t="s">
        <v>35</v>
      </c>
      <c r="BS281" s="1840"/>
      <c r="BT281" s="1840"/>
      <c r="BU281" s="1840"/>
      <c r="BV281" s="1840"/>
      <c r="BW281" s="1840"/>
      <c r="BX281" s="1840"/>
      <c r="BY281" s="1840"/>
      <c r="BZ281" s="1840"/>
      <c r="CA281" s="1840"/>
      <c r="CB281" s="1840"/>
      <c r="CC281" s="1840"/>
      <c r="CD281" s="1840"/>
      <c r="CE281" s="1840"/>
      <c r="CF281" s="1840"/>
      <c r="CG281" s="1840"/>
      <c r="CH281" s="1840"/>
      <c r="CI281" s="1840"/>
      <c r="CJ281" s="1840"/>
      <c r="CK281" s="1840"/>
      <c r="CL281" s="1840"/>
      <c r="CM281" s="1840"/>
      <c r="CN281" s="1840"/>
      <c r="CO281" s="1840"/>
      <c r="CP281" s="1840"/>
      <c r="CQ281" s="1840"/>
      <c r="CR281" s="1840"/>
      <c r="CS281" s="1840"/>
      <c r="CT281" s="1840"/>
      <c r="CU281" s="1840"/>
      <c r="CV281" s="1840"/>
      <c r="CW281" s="1840"/>
      <c r="CX281" s="1840"/>
      <c r="CY281" s="1840"/>
      <c r="CZ281" s="1840"/>
    </row>
    <row r="282" s="378" customFormat="true" ht="15" customHeight="true" x14ac:dyDescent="0.2">
      <c r="B282" s="417"/>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10"/>
      <c r="BB282" s="287" t="s">
        <v>83</v>
      </c>
      <c r="BC282" s="1083" t="s">
        <v>35</v>
      </c>
      <c r="BD282" s="1104" t="s">
        <v>35</v>
      </c>
      <c r="BE282" s="1104" t="s">
        <v>35</v>
      </c>
      <c r="BF282" s="1104" t="s">
        <v>35</v>
      </c>
      <c r="BG282" s="1125" t="s">
        <v>35</v>
      </c>
      <c r="BH282" s="1083" t="s">
        <v>35</v>
      </c>
      <c r="BI282" s="1104" t="s">
        <v>35</v>
      </c>
      <c r="BJ282" s="1104" t="s">
        <v>35</v>
      </c>
      <c r="BK282" s="1104" t="s">
        <v>35</v>
      </c>
      <c r="BL282" s="1125" t="s">
        <v>35</v>
      </c>
      <c r="BM282" s="1083" t="s">
        <v>35</v>
      </c>
      <c r="BN282" s="1104" t="s">
        <v>35</v>
      </c>
      <c r="BO282" s="1104" t="s">
        <v>35</v>
      </c>
      <c r="BP282" s="1104" t="s">
        <v>35</v>
      </c>
      <c r="BQ282" s="1125" t="s">
        <v>35</v>
      </c>
      <c r="BR282" s="1763" t="s">
        <v>35</v>
      </c>
      <c r="BS282" s="1840"/>
      <c r="BT282" s="1840"/>
      <c r="BU282" s="1840"/>
      <c r="BV282" s="1840"/>
      <c r="BW282" s="1840"/>
      <c r="BX282" s="1840"/>
      <c r="BY282" s="1840"/>
      <c r="BZ282" s="1840"/>
      <c r="CA282" s="1840"/>
      <c r="CB282" s="1840"/>
      <c r="CC282" s="1840"/>
      <c r="CD282" s="1840"/>
      <c r="CE282" s="1840"/>
      <c r="CF282" s="1840"/>
      <c r="CG282" s="1840"/>
      <c r="CH282" s="1840"/>
      <c r="CI282" s="1840"/>
      <c r="CJ282" s="1840"/>
      <c r="CK282" s="1840"/>
      <c r="CL282" s="1840"/>
      <c r="CM282" s="1840"/>
      <c r="CN282" s="1840"/>
      <c r="CO282" s="1840"/>
      <c r="CP282" s="1840"/>
      <c r="CQ282" s="1840"/>
      <c r="CR282" s="1840"/>
      <c r="CS282" s="1840"/>
      <c r="CT282" s="1840"/>
      <c r="CU282" s="1840"/>
      <c r="CV282" s="1840"/>
      <c r="CW282" s="1840"/>
      <c r="CX282" s="1840"/>
      <c r="CY282" s="1840"/>
      <c r="CZ282" s="1840"/>
    </row>
    <row r="283" s="378" customFormat="true" ht="15" customHeight="true" x14ac:dyDescent="0.2">
      <c r="B283" s="417"/>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10"/>
      <c r="BB283" s="287" t="s">
        <v>84</v>
      </c>
      <c r="BC283" s="1083" t="s">
        <v>35</v>
      </c>
      <c r="BD283" s="1104" t="s">
        <v>35</v>
      </c>
      <c r="BE283" s="1104" t="s">
        <v>35</v>
      </c>
      <c r="BF283" s="1104" t="s">
        <v>35</v>
      </c>
      <c r="BG283" s="1125" t="s">
        <v>35</v>
      </c>
      <c r="BH283" s="1083" t="s">
        <v>35</v>
      </c>
      <c r="BI283" s="1104" t="s">
        <v>35</v>
      </c>
      <c r="BJ283" s="1104" t="s">
        <v>35</v>
      </c>
      <c r="BK283" s="1104" t="s">
        <v>35</v>
      </c>
      <c r="BL283" s="1125" t="s">
        <v>35</v>
      </c>
      <c r="BM283" s="1083" t="s">
        <v>35</v>
      </c>
      <c r="BN283" s="1104" t="s">
        <v>35</v>
      </c>
      <c r="BO283" s="1104" t="s">
        <v>35</v>
      </c>
      <c r="BP283" s="1104" t="s">
        <v>35</v>
      </c>
      <c r="BQ283" s="1125" t="s">
        <v>35</v>
      </c>
      <c r="BR283" s="1763" t="s">
        <v>35</v>
      </c>
      <c r="BS283" s="1840"/>
      <c r="BT283" s="1840"/>
      <c r="BU283" s="1840"/>
      <c r="BV283" s="1840"/>
      <c r="BW283" s="1840"/>
      <c r="BX283" s="1840"/>
      <c r="BY283" s="1840"/>
      <c r="BZ283" s="1840"/>
      <c r="CA283" s="1840"/>
      <c r="CB283" s="1840"/>
      <c r="CC283" s="1840"/>
      <c r="CD283" s="1840"/>
      <c r="CE283" s="1840"/>
      <c r="CF283" s="1840"/>
      <c r="CG283" s="1840"/>
      <c r="CH283" s="1840"/>
      <c r="CI283" s="1840"/>
      <c r="CJ283" s="1840"/>
      <c r="CK283" s="1840"/>
      <c r="CL283" s="1840"/>
      <c r="CM283" s="1840"/>
      <c r="CN283" s="1840"/>
      <c r="CO283" s="1840"/>
      <c r="CP283" s="1840"/>
      <c r="CQ283" s="1840"/>
      <c r="CR283" s="1840"/>
      <c r="CS283" s="1840"/>
      <c r="CT283" s="1840"/>
      <c r="CU283" s="1840"/>
      <c r="CV283" s="1840"/>
      <c r="CW283" s="1840"/>
      <c r="CX283" s="1840"/>
      <c r="CY283" s="1840"/>
      <c r="CZ283" s="1840"/>
    </row>
    <row r="284" s="378" customFormat="true" ht="15" customHeight="true" x14ac:dyDescent="0.2">
      <c r="B284" s="417"/>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11"/>
      <c r="BB284" s="288" t="s">
        <v>113</v>
      </c>
      <c r="BC284" s="1084" t="s">
        <v>35</v>
      </c>
      <c r="BD284" s="1105" t="s">
        <v>35</v>
      </c>
      <c r="BE284" s="1105" t="s">
        <v>35</v>
      </c>
      <c r="BF284" s="1105" t="s">
        <v>35</v>
      </c>
      <c r="BG284" s="1126" t="s">
        <v>35</v>
      </c>
      <c r="BH284" s="1146" t="s">
        <v>35</v>
      </c>
      <c r="BI284" s="1105" t="s">
        <v>35</v>
      </c>
      <c r="BJ284" s="1105" t="s">
        <v>35</v>
      </c>
      <c r="BK284" s="1105" t="s">
        <v>35</v>
      </c>
      <c r="BL284" s="1126" t="s">
        <v>35</v>
      </c>
      <c r="BM284" s="1146" t="s">
        <v>35</v>
      </c>
      <c r="BN284" s="1105" t="s">
        <v>35</v>
      </c>
      <c r="BO284" s="1105" t="s">
        <v>35</v>
      </c>
      <c r="BP284" s="1105" t="s">
        <v>35</v>
      </c>
      <c r="BQ284" s="1126" t="s">
        <v>35</v>
      </c>
      <c r="BR284" s="1764" t="s">
        <v>35</v>
      </c>
      <c r="BS284" s="1841"/>
      <c r="BT284" s="1841"/>
      <c r="BU284" s="1841"/>
      <c r="BV284" s="1841"/>
      <c r="BW284" s="1841"/>
      <c r="BX284" s="1841"/>
      <c r="BY284" s="1842"/>
      <c r="BZ284" s="1842"/>
      <c r="CA284" s="1842"/>
      <c r="CB284" s="1842"/>
      <c r="CC284" s="1842"/>
      <c r="CD284" s="1842"/>
      <c r="CE284" s="1842"/>
      <c r="CF284" s="1842"/>
      <c r="CG284" s="1842"/>
      <c r="CH284" s="1842"/>
      <c r="CI284" s="1842"/>
      <c r="CJ284" s="1842"/>
      <c r="CK284" s="1842"/>
      <c r="CL284" s="1842"/>
      <c r="CM284" s="1842"/>
      <c r="CN284" s="1842"/>
      <c r="CO284" s="1842"/>
      <c r="CP284" s="1842"/>
      <c r="CQ284" s="1842"/>
      <c r="CR284" s="1842"/>
      <c r="CS284" s="1842"/>
      <c r="CT284" s="1842"/>
      <c r="CU284" s="1842"/>
      <c r="CV284" s="1842"/>
      <c r="CW284" s="1842"/>
      <c r="CX284" s="1842"/>
      <c r="CY284" s="1842"/>
      <c r="CZ284" s="1842"/>
    </row>
    <row r="285" s="378" customFormat="true" ht="15" customHeight="true" x14ac:dyDescent="0.2">
      <c r="B285" s="417"/>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2"/>
      <c r="BS285" s="207"/>
      <c r="BT285" s="207"/>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8" customFormat="true" ht="15" customHeight="true" x14ac:dyDescent="0.2">
      <c r="B286" s="417"/>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2"/>
      <c r="BS286" s="207"/>
      <c r="BT286" s="207"/>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8" customFormat="true" ht="15" customHeight="true" x14ac:dyDescent="0.2">
      <c r="B287" s="417"/>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2"/>
      <c r="BS287" s="207"/>
      <c r="BT287" s="207"/>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8" customFormat="true" ht="15" customHeight="true" x14ac:dyDescent="0.2">
      <c r="B288" s="417"/>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2"/>
      <c r="BS288" s="207"/>
      <c r="BT288" s="207"/>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8" customFormat="true" ht="15" customHeight="true" x14ac:dyDescent="0.2">
      <c r="A289" s="388"/>
      <c r="B289" s="389"/>
      <c r="C289" s="390"/>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2"/>
      <c r="BS289" s="207"/>
      <c r="BT289" s="207"/>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8" customFormat="true" ht="15" customHeight="true" x14ac:dyDescent="0.2">
      <c r="A290" s="621"/>
      <c r="B290" s="622"/>
      <c r="C290" s="623"/>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2"/>
      <c r="BS290" s="207"/>
      <c r="BT290" s="207"/>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8" customFormat="true" ht="15" customHeight="true" x14ac:dyDescent="0.2">
      <c r="A291" s="624"/>
      <c r="B291" s="625"/>
      <c r="C291" s="626"/>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2"/>
      <c r="BS291" s="207"/>
      <c r="BT291" s="207"/>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8" customFormat="true" ht="15" customHeight="true" x14ac:dyDescent="0.2">
      <c r="A292" s="627"/>
      <c r="B292" s="628"/>
      <c r="C292" s="629"/>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2"/>
      <c r="BS292" s="207"/>
      <c r="BT292" s="207"/>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8" customFormat="true" ht="15" customHeight="true" x14ac:dyDescent="0.2">
      <c r="A293" s="630"/>
      <c r="B293" s="631"/>
      <c r="C293" s="632"/>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2"/>
      <c r="BS293" s="207"/>
      <c r="BT293" s="207"/>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8" customFormat="true" ht="15" customHeight="true" x14ac:dyDescent="0.2">
      <c r="A294" s="633"/>
      <c r="B294" s="634"/>
      <c r="C294" s="635"/>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2"/>
      <c r="BS294" s="207"/>
      <c r="BT294" s="207"/>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8" customFormat="true" ht="15" customHeight="true" x14ac:dyDescent="0.2">
      <c r="A295" s="633"/>
      <c r="B295" s="634"/>
      <c r="C295" s="635"/>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2"/>
      <c r="BS295" s="207"/>
      <c r="BT295" s="207"/>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8" customFormat="true" ht="15" customHeight="true" x14ac:dyDescent="0.2">
      <c r="A296" s="633"/>
      <c r="B296" s="636"/>
      <c r="C296" s="635"/>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2"/>
      <c r="BS296" s="207"/>
      <c r="BT296" s="207"/>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8" customFormat="true" ht="15" customHeight="true" x14ac:dyDescent="0.2">
      <c r="A297" s="637"/>
      <c r="B297" s="638"/>
      <c r="C297" s="639"/>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2"/>
      <c r="BS297" s="207"/>
      <c r="BT297" s="207"/>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8" customFormat="true" ht="15" customHeight="true" x14ac:dyDescent="0.2">
      <c r="B298" s="417"/>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2"/>
      <c r="BS298" s="207"/>
      <c r="BT298" s="207"/>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8" customFormat="true" ht="15" customHeight="true" x14ac:dyDescent="0.2">
      <c r="A299" s="391"/>
      <c r="B299" s="392"/>
      <c r="C299" s="393"/>
      <c r="D299" s="394"/>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2"/>
      <c r="BS299" s="207"/>
      <c r="BT299" s="207"/>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8" customFormat="true" ht="15" customHeight="true" x14ac:dyDescent="0.2">
      <c r="A300" s="640"/>
      <c r="B300" s="641"/>
      <c r="C300" s="642"/>
      <c r="D300" s="643"/>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2"/>
      <c r="BS300" s="207"/>
      <c r="BT300" s="207"/>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8" customFormat="true" ht="15" customHeight="true" x14ac:dyDescent="0.2">
      <c r="A301" s="644"/>
      <c r="B301" s="645"/>
      <c r="C301" s="646"/>
      <c r="D301" s="647"/>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2"/>
      <c r="BS301" s="207"/>
      <c r="BT301" s="207"/>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8" customFormat="true" ht="15" customHeight="true" x14ac:dyDescent="0.2">
      <c r="A302" s="648"/>
      <c r="B302" s="649"/>
      <c r="C302" s="650"/>
      <c r="D302" s="651"/>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2"/>
      <c r="BS302" s="207"/>
      <c r="BT302" s="207"/>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8" customFormat="true" ht="15" customHeight="true" x14ac:dyDescent="0.2">
      <c r="A303" s="652"/>
      <c r="B303" s="653"/>
      <c r="C303" s="654"/>
      <c r="D303" s="655"/>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2"/>
      <c r="BS303" s="207"/>
      <c r="BT303" s="207"/>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8" customFormat="true" ht="15" customHeight="true" x14ac:dyDescent="0.2">
      <c r="A304" s="656"/>
      <c r="B304" s="657"/>
      <c r="C304" s="658"/>
      <c r="D304" s="659"/>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2"/>
      <c r="BS304" s="207"/>
      <c r="BT304" s="207"/>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8" customFormat="true" ht="15" customHeight="true" x14ac:dyDescent="0.2">
      <c r="A305" s="660"/>
      <c r="B305" s="661"/>
      <c r="C305" s="662"/>
      <c r="D305" s="663"/>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2"/>
      <c r="BS305" s="207"/>
      <c r="BT305" s="207"/>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8" customFormat="true" ht="15" customHeight="true" x14ac:dyDescent="0.2">
      <c r="B306" s="417"/>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2"/>
      <c r="BS306" s="207"/>
      <c r="BT306" s="207"/>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8" customFormat="true" ht="15" customHeight="true" x14ac:dyDescent="0.2">
      <c r="B307" s="417"/>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2"/>
      <c r="BS307" s="207"/>
      <c r="BT307" s="207"/>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8" customFormat="true" ht="15" customHeight="true" x14ac:dyDescent="0.2">
      <c r="B308" s="417"/>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2"/>
      <c r="BS308" s="207"/>
      <c r="BT308" s="207"/>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8" customFormat="true" ht="15" customHeight="true" x14ac:dyDescent="0.2">
      <c r="B309" s="417"/>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2"/>
      <c r="BS309" s="207"/>
      <c r="BT309" s="207"/>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8" customFormat="true" ht="15" customHeight="true" x14ac:dyDescent="0.2">
      <c r="B310" s="417"/>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2"/>
      <c r="BS310" s="207"/>
      <c r="BT310" s="207"/>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8" customFormat="true" ht="15" customHeight="true" x14ac:dyDescent="0.2">
      <c r="B311" s="417"/>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2"/>
      <c r="BS311" s="207"/>
      <c r="BT311" s="207"/>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8" customFormat="true" ht="15" customHeight="true" x14ac:dyDescent="0.2">
      <c r="B312" s="417"/>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2"/>
      <c r="BS312" s="207"/>
      <c r="BT312" s="207"/>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8" customFormat="true" ht="15" customHeight="true" x14ac:dyDescent="0.2">
      <c r="B313" s="417"/>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2"/>
      <c r="BS313" s="207"/>
      <c r="BT313" s="207"/>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8" customFormat="true" ht="15" customHeight="true" x14ac:dyDescent="0.2">
      <c r="B314" s="417"/>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2"/>
      <c r="BS314" s="207"/>
      <c r="BT314" s="207"/>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8" customFormat="true" ht="15" customHeight="true" x14ac:dyDescent="0.2">
      <c r="B315" s="417"/>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2"/>
      <c r="BS315" s="207"/>
      <c r="BT315" s="207"/>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8" customFormat="true" ht="15" customHeight="true" x14ac:dyDescent="0.2">
      <c r="B316" s="417"/>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2"/>
      <c r="BS316" s="207"/>
      <c r="BT316" s="207"/>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8" customFormat="true" ht="15" customHeight="true" x14ac:dyDescent="0.2">
      <c r="B317" s="417"/>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2"/>
      <c r="BS317" s="207"/>
      <c r="BT317" s="207"/>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8" customFormat="true" ht="15" customHeight="true" x14ac:dyDescent="0.2">
      <c r="B318" s="417"/>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2"/>
      <c r="BS318" s="207"/>
      <c r="BT318" s="207"/>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8" customFormat="true" ht="15" customHeight="true" x14ac:dyDescent="0.2">
      <c r="B319" s="417"/>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2"/>
      <c r="BS319" s="207"/>
      <c r="BT319" s="207"/>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8" customFormat="true" ht="15" customHeight="true" x14ac:dyDescent="0.2">
      <c r="B320" s="417"/>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2"/>
      <c r="BS320" s="207"/>
      <c r="BT320" s="207"/>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8" customFormat="true" ht="15" customHeight="true" x14ac:dyDescent="0.2">
      <c r="B321" s="417"/>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2"/>
      <c r="BS321" s="207"/>
      <c r="BT321" s="207"/>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8" customFormat="true" ht="15" customHeight="true" x14ac:dyDescent="0.2">
      <c r="B322" s="417"/>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2"/>
      <c r="BS322" s="207"/>
      <c r="BT322" s="207"/>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8" customFormat="true" ht="15" customHeight="true" x14ac:dyDescent="0.2">
      <c r="B323" s="417"/>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2"/>
      <c r="BS323" s="207"/>
      <c r="BT323" s="207"/>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8" customFormat="true" ht="15" customHeight="true" x14ac:dyDescent="0.2">
      <c r="B324" s="417"/>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2"/>
      <c r="BS324" s="207"/>
      <c r="BT324" s="207"/>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8" customFormat="true" ht="15" customHeight="true" x14ac:dyDescent="0.2">
      <c r="B325" s="417"/>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2"/>
      <c r="BS325" s="207"/>
      <c r="BT325" s="207"/>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8" customFormat="true" ht="15" customHeight="true" x14ac:dyDescent="0.2">
      <c r="B326" s="417"/>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2"/>
      <c r="BS326" s="207"/>
      <c r="BT326" s="207"/>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8" customFormat="true" ht="15" customHeight="true" x14ac:dyDescent="0.2">
      <c r="B327" s="417"/>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2"/>
      <c r="BS327" s="207"/>
      <c r="BT327" s="207"/>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8" customFormat="true" ht="15" customHeight="true" x14ac:dyDescent="0.2">
      <c r="B328" s="417"/>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2"/>
      <c r="BS328" s="207"/>
      <c r="BT328" s="207"/>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8" customFormat="true" ht="250.15" customHeight="true" x14ac:dyDescent="0.2">
      <c r="B329" s="417"/>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2"/>
      <c r="BS329" s="207"/>
      <c r="BT329" s="207"/>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203"/>
      <c r="BT330" s="203"/>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203"/>
      <c r="BT331" s="203"/>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203"/>
      <c r="BT332" s="203"/>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203"/>
      <c r="BT333" s="203"/>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203"/>
      <c r="BT334" s="203"/>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203"/>
      <c r="BT335" s="203"/>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8" customFormat="true" ht="15" customHeight="true" x14ac:dyDescent="0.2">
      <c r="B339" s="417"/>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212" t="s">
        <v>114</v>
      </c>
      <c r="BD339" s="2213"/>
      <c r="BE339" s="2213"/>
      <c r="BF339" s="2213"/>
      <c r="BG339" s="2214"/>
      <c r="BH339" s="2215" t="s">
        <v>38</v>
      </c>
      <c r="BI339" s="2213"/>
      <c r="BJ339" s="2213"/>
      <c r="BK339" s="2213"/>
      <c r="BL339" s="2214"/>
      <c r="BM339" s="2215" t="s">
        <v>37</v>
      </c>
      <c r="BN339" s="2213"/>
      <c r="BO339" s="2213"/>
      <c r="BP339" s="2213"/>
      <c r="BQ339" s="2216"/>
      <c r="BR339" s="1670" t="s">
        <v>137</v>
      </c>
      <c r="BS339" s="1843"/>
      <c r="BT339" s="1843"/>
      <c r="BU339" s="1843"/>
      <c r="BV339" s="1843"/>
      <c r="BW339" s="1843"/>
      <c r="BX339" s="1843"/>
      <c r="BY339" s="1844"/>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8" customFormat="true" ht="12.75" x14ac:dyDescent="0.2">
      <c r="B340" s="417"/>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1765" t="s">
        <v>147</v>
      </c>
      <c r="BS340" s="1845"/>
      <c r="BT340" s="1845"/>
      <c r="BU340" s="1845"/>
      <c r="BV340" s="1845"/>
      <c r="BW340" s="1845"/>
      <c r="BX340" s="1845"/>
      <c r="BY340" s="1846"/>
      <c r="BZ340" s="1846"/>
      <c r="CA340" s="1846"/>
      <c r="CB340" s="1846"/>
      <c r="CC340" s="1846"/>
      <c r="CD340" s="1846"/>
      <c r="CE340" s="1846"/>
      <c r="CF340" s="1846"/>
      <c r="CG340" s="1846"/>
      <c r="CH340" s="1846"/>
      <c r="CI340" s="1846"/>
      <c r="CJ340" s="1846"/>
      <c r="CK340" s="1846"/>
      <c r="CL340" s="1846"/>
      <c r="CM340" s="1846"/>
      <c r="CN340" s="1846"/>
      <c r="CO340" s="1846"/>
      <c r="CP340" s="1846"/>
      <c r="CQ340" s="1846"/>
      <c r="CR340" s="1846"/>
      <c r="CS340" s="1846"/>
      <c r="CT340" s="1846"/>
      <c r="CU340" s="1846"/>
      <c r="CV340" s="1846"/>
      <c r="CW340" s="1846"/>
      <c r="CX340" s="1846"/>
      <c r="CY340" s="1846"/>
      <c r="CZ340" s="1846"/>
    </row>
    <row r="341" s="378" customFormat="true" ht="15" customHeight="true" x14ac:dyDescent="0.2">
      <c r="B341" s="417"/>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90" t="s">
        <v>144</v>
      </c>
      <c r="BB341" s="162" t="s">
        <v>49</v>
      </c>
      <c r="BC341" s="1085" t="s">
        <v>35</v>
      </c>
      <c r="BD341" s="1106" t="s">
        <v>35</v>
      </c>
      <c r="BE341" s="1106" t="s">
        <v>35</v>
      </c>
      <c r="BF341" s="1106" t="s">
        <v>35</v>
      </c>
      <c r="BG341" s="1127" t="s">
        <v>35</v>
      </c>
      <c r="BH341" s="1147" t="s">
        <v>35</v>
      </c>
      <c r="BI341" s="1106" t="s">
        <v>35</v>
      </c>
      <c r="BJ341" s="1106" t="s">
        <v>35</v>
      </c>
      <c r="BK341" s="1106" t="s">
        <v>35</v>
      </c>
      <c r="BL341" s="1127" t="s">
        <v>35</v>
      </c>
      <c r="BM341" s="1147" t="s">
        <v>35</v>
      </c>
      <c r="BN341" s="1106" t="s">
        <v>35</v>
      </c>
      <c r="BO341" s="1106" t="s">
        <v>35</v>
      </c>
      <c r="BP341" s="1106" t="s">
        <v>35</v>
      </c>
      <c r="BQ341" s="1127" t="s">
        <v>35</v>
      </c>
      <c r="BR341" s="1766" t="s">
        <v>35</v>
      </c>
      <c r="BS341" s="1847"/>
      <c r="BT341" s="1847"/>
      <c r="BU341" s="1847"/>
      <c r="BV341" s="1847"/>
      <c r="BW341" s="1847"/>
      <c r="BX341" s="1847"/>
      <c r="BY341" s="1848"/>
      <c r="BZ341" s="1848"/>
      <c r="CA341" s="1848"/>
      <c r="CB341" s="1848"/>
      <c r="CC341" s="1848"/>
      <c r="CD341" s="1848"/>
      <c r="CE341" s="1848"/>
      <c r="CF341" s="1848"/>
      <c r="CG341" s="1848"/>
      <c r="CH341" s="1848"/>
      <c r="CI341" s="1848"/>
      <c r="CJ341" s="1848"/>
      <c r="CK341" s="1848"/>
      <c r="CL341" s="1848"/>
      <c r="CM341" s="1848"/>
      <c r="CN341" s="1848"/>
      <c r="CO341" s="1848"/>
      <c r="CP341" s="1848"/>
      <c r="CQ341" s="1848"/>
      <c r="CR341" s="1848"/>
      <c r="CS341" s="1848"/>
      <c r="CT341" s="1848"/>
      <c r="CU341" s="1848"/>
      <c r="CV341" s="1848"/>
      <c r="CW341" s="1848"/>
      <c r="CX341" s="1848"/>
      <c r="CY341" s="1848"/>
      <c r="CZ341" s="1848"/>
    </row>
    <row r="342" s="378" customFormat="true" ht="15" customHeight="true" x14ac:dyDescent="0.2">
      <c r="B342" s="417"/>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91"/>
      <c r="BB342" s="163" t="s">
        <v>48</v>
      </c>
      <c r="BC342" s="1086" t="s">
        <v>35</v>
      </c>
      <c r="BD342" s="1107" t="s">
        <v>35</v>
      </c>
      <c r="BE342" s="1107" t="s">
        <v>35</v>
      </c>
      <c r="BF342" s="1107" t="s">
        <v>35</v>
      </c>
      <c r="BG342" s="1128" t="s">
        <v>35</v>
      </c>
      <c r="BH342" s="1148" t="s">
        <v>35</v>
      </c>
      <c r="BI342" s="1107" t="s">
        <v>35</v>
      </c>
      <c r="BJ342" s="1107" t="s">
        <v>35</v>
      </c>
      <c r="BK342" s="1107" t="s">
        <v>35</v>
      </c>
      <c r="BL342" s="1128" t="s">
        <v>35</v>
      </c>
      <c r="BM342" s="1148" t="s">
        <v>35</v>
      </c>
      <c r="BN342" s="1107" t="s">
        <v>35</v>
      </c>
      <c r="BO342" s="1107" t="s">
        <v>35</v>
      </c>
      <c r="BP342" s="1107" t="s">
        <v>35</v>
      </c>
      <c r="BQ342" s="1128" t="s">
        <v>35</v>
      </c>
      <c r="BR342" s="1767" t="s">
        <v>35</v>
      </c>
      <c r="BS342" s="1849"/>
      <c r="BT342" s="1849"/>
      <c r="BU342" s="1849"/>
      <c r="BV342" s="1849"/>
      <c r="BW342" s="1849"/>
      <c r="BX342" s="1849"/>
      <c r="BY342" s="1850"/>
      <c r="BZ342" s="1850"/>
      <c r="CA342" s="1850"/>
      <c r="CB342" s="1850"/>
      <c r="CC342" s="1850"/>
      <c r="CD342" s="1850"/>
      <c r="CE342" s="1850"/>
      <c r="CF342" s="1850"/>
      <c r="CG342" s="1850"/>
      <c r="CH342" s="1850"/>
      <c r="CI342" s="1850"/>
      <c r="CJ342" s="1850"/>
      <c r="CK342" s="1850"/>
      <c r="CL342" s="1850"/>
      <c r="CM342" s="1850"/>
      <c r="CN342" s="1850"/>
      <c r="CO342" s="1850"/>
      <c r="CP342" s="1850"/>
      <c r="CQ342" s="1850"/>
      <c r="CR342" s="1850"/>
      <c r="CS342" s="1850"/>
      <c r="CT342" s="1850"/>
      <c r="CU342" s="1850"/>
      <c r="CV342" s="1850"/>
      <c r="CW342" s="1850"/>
      <c r="CX342" s="1850"/>
      <c r="CY342" s="1850"/>
      <c r="CZ342" s="1850"/>
    </row>
    <row r="343" s="378" customFormat="true" ht="15" customHeight="true" x14ac:dyDescent="0.2">
      <c r="B343" s="417"/>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92" t="s">
        <v>139</v>
      </c>
      <c r="BB343" s="163" t="s">
        <v>49</v>
      </c>
      <c r="BC343" s="1086" t="s">
        <v>35</v>
      </c>
      <c r="BD343" s="1107" t="s">
        <v>35</v>
      </c>
      <c r="BE343" s="1107" t="s">
        <v>35</v>
      </c>
      <c r="BF343" s="1107" t="s">
        <v>35</v>
      </c>
      <c r="BG343" s="1128" t="s">
        <v>35</v>
      </c>
      <c r="BH343" s="1148" t="s">
        <v>35</v>
      </c>
      <c r="BI343" s="1107" t="s">
        <v>35</v>
      </c>
      <c r="BJ343" s="1107" t="s">
        <v>35</v>
      </c>
      <c r="BK343" s="1107" t="s">
        <v>35</v>
      </c>
      <c r="BL343" s="1128" t="s">
        <v>35</v>
      </c>
      <c r="BM343" s="1148" t="s">
        <v>35</v>
      </c>
      <c r="BN343" s="1107" t="s">
        <v>35</v>
      </c>
      <c r="BO343" s="1107" t="s">
        <v>35</v>
      </c>
      <c r="BP343" s="1107" t="s">
        <v>35</v>
      </c>
      <c r="BQ343" s="1128" t="s">
        <v>35</v>
      </c>
      <c r="BR343" s="1767" t="s">
        <v>35</v>
      </c>
      <c r="BS343" s="1849"/>
      <c r="BT343" s="1849"/>
      <c r="BU343" s="1849"/>
      <c r="BV343" s="1849"/>
      <c r="BW343" s="1849"/>
      <c r="BX343" s="1849"/>
      <c r="BY343" s="1850"/>
      <c r="BZ343" s="1850"/>
      <c r="CA343" s="1850"/>
      <c r="CB343" s="1850"/>
      <c r="CC343" s="1850"/>
      <c r="CD343" s="1850"/>
      <c r="CE343" s="1850"/>
      <c r="CF343" s="1850"/>
      <c r="CG343" s="1850"/>
      <c r="CH343" s="1850"/>
      <c r="CI343" s="1850"/>
      <c r="CJ343" s="1850"/>
      <c r="CK343" s="1850"/>
      <c r="CL343" s="1850"/>
      <c r="CM343" s="1850"/>
      <c r="CN343" s="1850"/>
      <c r="CO343" s="1850"/>
      <c r="CP343" s="1850"/>
      <c r="CQ343" s="1850"/>
      <c r="CR343" s="1850"/>
      <c r="CS343" s="1850"/>
      <c r="CT343" s="1850"/>
      <c r="CU343" s="1850"/>
      <c r="CV343" s="1850"/>
      <c r="CW343" s="1850"/>
      <c r="CX343" s="1850"/>
      <c r="CY343" s="1850"/>
      <c r="CZ343" s="1850"/>
    </row>
    <row r="344" s="378" customFormat="true" ht="15" customHeight="true" x14ac:dyDescent="0.2">
      <c r="B344" s="417"/>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91"/>
      <c r="BB344" s="163" t="s">
        <v>48</v>
      </c>
      <c r="BC344" s="1086" t="s">
        <v>35</v>
      </c>
      <c r="BD344" s="1107" t="s">
        <v>35</v>
      </c>
      <c r="BE344" s="1107" t="s">
        <v>35</v>
      </c>
      <c r="BF344" s="1107" t="s">
        <v>35</v>
      </c>
      <c r="BG344" s="1128" t="s">
        <v>35</v>
      </c>
      <c r="BH344" s="1148" t="s">
        <v>35</v>
      </c>
      <c r="BI344" s="1107" t="s">
        <v>35</v>
      </c>
      <c r="BJ344" s="1107" t="s">
        <v>35</v>
      </c>
      <c r="BK344" s="1107" t="s">
        <v>35</v>
      </c>
      <c r="BL344" s="1128" t="s">
        <v>35</v>
      </c>
      <c r="BM344" s="1148" t="s">
        <v>35</v>
      </c>
      <c r="BN344" s="1107" t="s">
        <v>35</v>
      </c>
      <c r="BO344" s="1107" t="s">
        <v>35</v>
      </c>
      <c r="BP344" s="1107" t="s">
        <v>35</v>
      </c>
      <c r="BQ344" s="1128" t="s">
        <v>35</v>
      </c>
      <c r="BR344" s="1767" t="s">
        <v>35</v>
      </c>
      <c r="BS344" s="1849"/>
      <c r="BT344" s="1849"/>
      <c r="BU344" s="1849"/>
      <c r="BV344" s="1849"/>
      <c r="BW344" s="1849"/>
      <c r="BX344" s="1849"/>
      <c r="BY344" s="1850"/>
      <c r="BZ344" s="1850"/>
      <c r="CA344" s="1850"/>
      <c r="CB344" s="1850"/>
      <c r="CC344" s="1850"/>
      <c r="CD344" s="1850"/>
      <c r="CE344" s="1850"/>
      <c r="CF344" s="1850"/>
      <c r="CG344" s="1850"/>
      <c r="CH344" s="1850"/>
      <c r="CI344" s="1850"/>
      <c r="CJ344" s="1850"/>
      <c r="CK344" s="1850"/>
      <c r="CL344" s="1850"/>
      <c r="CM344" s="1850"/>
      <c r="CN344" s="1850"/>
      <c r="CO344" s="1850"/>
      <c r="CP344" s="1850"/>
      <c r="CQ344" s="1850"/>
      <c r="CR344" s="1850"/>
      <c r="CS344" s="1850"/>
      <c r="CT344" s="1850"/>
      <c r="CU344" s="1850"/>
      <c r="CV344" s="1850"/>
      <c r="CW344" s="1850"/>
      <c r="CX344" s="1850"/>
      <c r="CY344" s="1850"/>
      <c r="CZ344" s="1850"/>
    </row>
    <row r="345" s="378" customFormat="true" ht="15" customHeight="true" x14ac:dyDescent="0.2">
      <c r="B345" s="417"/>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92" t="s">
        <v>140</v>
      </c>
      <c r="BB345" s="163" t="s">
        <v>49</v>
      </c>
      <c r="BC345" s="1086" t="s">
        <v>35</v>
      </c>
      <c r="BD345" s="1107" t="s">
        <v>35</v>
      </c>
      <c r="BE345" s="1107" t="s">
        <v>35</v>
      </c>
      <c r="BF345" s="1107" t="s">
        <v>35</v>
      </c>
      <c r="BG345" s="1128" t="s">
        <v>35</v>
      </c>
      <c r="BH345" s="1148" t="s">
        <v>35</v>
      </c>
      <c r="BI345" s="1107" t="s">
        <v>35</v>
      </c>
      <c r="BJ345" s="1107" t="s">
        <v>35</v>
      </c>
      <c r="BK345" s="1107" t="s">
        <v>35</v>
      </c>
      <c r="BL345" s="1128" t="s">
        <v>35</v>
      </c>
      <c r="BM345" s="1148" t="s">
        <v>35</v>
      </c>
      <c r="BN345" s="1107" t="s">
        <v>35</v>
      </c>
      <c r="BO345" s="1107" t="s">
        <v>35</v>
      </c>
      <c r="BP345" s="1107" t="s">
        <v>35</v>
      </c>
      <c r="BQ345" s="1128" t="s">
        <v>35</v>
      </c>
      <c r="BR345" s="1767" t="s">
        <v>35</v>
      </c>
      <c r="BS345" s="1849"/>
      <c r="BT345" s="1849"/>
      <c r="BU345" s="1849"/>
      <c r="BV345" s="1849"/>
      <c r="BW345" s="1849"/>
      <c r="BX345" s="1849"/>
      <c r="BY345" s="1850"/>
      <c r="BZ345" s="1850"/>
      <c r="CA345" s="1850"/>
      <c r="CB345" s="1850"/>
      <c r="CC345" s="1850"/>
      <c r="CD345" s="1850"/>
      <c r="CE345" s="1850"/>
      <c r="CF345" s="1850"/>
      <c r="CG345" s="1850"/>
      <c r="CH345" s="1850"/>
      <c r="CI345" s="1850"/>
      <c r="CJ345" s="1850"/>
      <c r="CK345" s="1850"/>
      <c r="CL345" s="1850"/>
      <c r="CM345" s="1850"/>
      <c r="CN345" s="1850"/>
      <c r="CO345" s="1850"/>
      <c r="CP345" s="1850"/>
      <c r="CQ345" s="1850"/>
      <c r="CR345" s="1850"/>
      <c r="CS345" s="1850"/>
      <c r="CT345" s="1850"/>
      <c r="CU345" s="1850"/>
      <c r="CV345" s="1850"/>
      <c r="CW345" s="1850"/>
      <c r="CX345" s="1850"/>
      <c r="CY345" s="1850"/>
      <c r="CZ345" s="1850"/>
    </row>
    <row r="346" s="378" customFormat="true" ht="15" customHeight="true" x14ac:dyDescent="0.2">
      <c r="B346" s="417"/>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91"/>
      <c r="BB346" s="163" t="s">
        <v>48</v>
      </c>
      <c r="BC346" s="1086" t="s">
        <v>35</v>
      </c>
      <c r="BD346" s="1107" t="s">
        <v>35</v>
      </c>
      <c r="BE346" s="1107" t="s">
        <v>35</v>
      </c>
      <c r="BF346" s="1107" t="s">
        <v>35</v>
      </c>
      <c r="BG346" s="1128" t="s">
        <v>35</v>
      </c>
      <c r="BH346" s="1148" t="s">
        <v>35</v>
      </c>
      <c r="BI346" s="1107" t="s">
        <v>35</v>
      </c>
      <c r="BJ346" s="1107" t="s">
        <v>35</v>
      </c>
      <c r="BK346" s="1107" t="s">
        <v>35</v>
      </c>
      <c r="BL346" s="1128" t="s">
        <v>35</v>
      </c>
      <c r="BM346" s="1148" t="s">
        <v>35</v>
      </c>
      <c r="BN346" s="1107" t="s">
        <v>35</v>
      </c>
      <c r="BO346" s="1107" t="s">
        <v>35</v>
      </c>
      <c r="BP346" s="1107" t="s">
        <v>35</v>
      </c>
      <c r="BQ346" s="1128" t="s">
        <v>35</v>
      </c>
      <c r="BR346" s="1767" t="s">
        <v>35</v>
      </c>
      <c r="BS346" s="1849"/>
      <c r="BT346" s="1849"/>
      <c r="BU346" s="1849"/>
      <c r="BV346" s="1849"/>
      <c r="BW346" s="1849"/>
      <c r="BX346" s="1849"/>
      <c r="BY346" s="1850"/>
      <c r="BZ346" s="1850"/>
      <c r="CA346" s="1850"/>
      <c r="CB346" s="1850"/>
      <c r="CC346" s="1850"/>
      <c r="CD346" s="1850"/>
      <c r="CE346" s="1850"/>
      <c r="CF346" s="1850"/>
      <c r="CG346" s="1850"/>
      <c r="CH346" s="1850"/>
      <c r="CI346" s="1850"/>
      <c r="CJ346" s="1850"/>
      <c r="CK346" s="1850"/>
      <c r="CL346" s="1850"/>
      <c r="CM346" s="1850"/>
      <c r="CN346" s="1850"/>
      <c r="CO346" s="1850"/>
      <c r="CP346" s="1850"/>
      <c r="CQ346" s="1850"/>
      <c r="CR346" s="1850"/>
      <c r="CS346" s="1850"/>
      <c r="CT346" s="1850"/>
      <c r="CU346" s="1850"/>
      <c r="CV346" s="1850"/>
      <c r="CW346" s="1850"/>
      <c r="CX346" s="1850"/>
      <c r="CY346" s="1850"/>
      <c r="CZ346" s="1850"/>
    </row>
    <row r="347" s="378" customFormat="true" ht="15" customHeight="true" x14ac:dyDescent="0.2">
      <c r="B347" s="417"/>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92" t="s">
        <v>141</v>
      </c>
      <c r="BB347" s="163" t="s">
        <v>49</v>
      </c>
      <c r="BC347" s="1086" t="s">
        <v>35</v>
      </c>
      <c r="BD347" s="1107" t="s">
        <v>35</v>
      </c>
      <c r="BE347" s="1107" t="s">
        <v>35</v>
      </c>
      <c r="BF347" s="1107" t="s">
        <v>35</v>
      </c>
      <c r="BG347" s="1128" t="s">
        <v>35</v>
      </c>
      <c r="BH347" s="1148" t="s">
        <v>35</v>
      </c>
      <c r="BI347" s="1107" t="s">
        <v>35</v>
      </c>
      <c r="BJ347" s="1107" t="s">
        <v>35</v>
      </c>
      <c r="BK347" s="1107" t="s">
        <v>35</v>
      </c>
      <c r="BL347" s="1128" t="s">
        <v>35</v>
      </c>
      <c r="BM347" s="1148" t="s">
        <v>35</v>
      </c>
      <c r="BN347" s="1107" t="s">
        <v>35</v>
      </c>
      <c r="BO347" s="1107" t="s">
        <v>35</v>
      </c>
      <c r="BP347" s="1107" t="s">
        <v>35</v>
      </c>
      <c r="BQ347" s="1128" t="s">
        <v>35</v>
      </c>
      <c r="BR347" s="1767" t="s">
        <v>35</v>
      </c>
      <c r="BS347" s="1849"/>
      <c r="BT347" s="1849"/>
      <c r="BU347" s="1849"/>
      <c r="BV347" s="1849"/>
      <c r="BW347" s="1849"/>
      <c r="BX347" s="1849"/>
      <c r="BY347" s="1850"/>
      <c r="BZ347" s="1850"/>
      <c r="CA347" s="1850"/>
      <c r="CB347" s="1850"/>
      <c r="CC347" s="1850"/>
      <c r="CD347" s="1850"/>
      <c r="CE347" s="1850"/>
      <c r="CF347" s="1850"/>
      <c r="CG347" s="1850"/>
      <c r="CH347" s="1850"/>
      <c r="CI347" s="1850"/>
      <c r="CJ347" s="1850"/>
      <c r="CK347" s="1850"/>
      <c r="CL347" s="1850"/>
      <c r="CM347" s="1850"/>
      <c r="CN347" s="1850"/>
      <c r="CO347" s="1850"/>
      <c r="CP347" s="1850"/>
      <c r="CQ347" s="1850"/>
      <c r="CR347" s="1850"/>
      <c r="CS347" s="1850"/>
      <c r="CT347" s="1850"/>
      <c r="CU347" s="1850"/>
      <c r="CV347" s="1850"/>
      <c r="CW347" s="1850"/>
      <c r="CX347" s="1850"/>
      <c r="CY347" s="1850"/>
      <c r="CZ347" s="1850"/>
    </row>
    <row r="348" s="378" customFormat="true" ht="15" customHeight="true" x14ac:dyDescent="0.2">
      <c r="B348" s="417"/>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91"/>
      <c r="BB348" s="163" t="s">
        <v>48</v>
      </c>
      <c r="BC348" s="1086" t="s">
        <v>35</v>
      </c>
      <c r="BD348" s="1107" t="s">
        <v>35</v>
      </c>
      <c r="BE348" s="1107" t="s">
        <v>35</v>
      </c>
      <c r="BF348" s="1107" t="s">
        <v>35</v>
      </c>
      <c r="BG348" s="1128" t="s">
        <v>35</v>
      </c>
      <c r="BH348" s="1148" t="s">
        <v>35</v>
      </c>
      <c r="BI348" s="1107" t="s">
        <v>35</v>
      </c>
      <c r="BJ348" s="1107" t="s">
        <v>35</v>
      </c>
      <c r="BK348" s="1107" t="s">
        <v>35</v>
      </c>
      <c r="BL348" s="1128" t="s">
        <v>35</v>
      </c>
      <c r="BM348" s="1148" t="s">
        <v>35</v>
      </c>
      <c r="BN348" s="1107" t="s">
        <v>35</v>
      </c>
      <c r="BO348" s="1107" t="s">
        <v>35</v>
      </c>
      <c r="BP348" s="1107" t="s">
        <v>35</v>
      </c>
      <c r="BQ348" s="1128" t="s">
        <v>35</v>
      </c>
      <c r="BR348" s="1767" t="s">
        <v>35</v>
      </c>
      <c r="BS348" s="1849"/>
      <c r="BT348" s="1849"/>
      <c r="BU348" s="1849"/>
      <c r="BV348" s="1849"/>
      <c r="BW348" s="1849"/>
      <c r="BX348" s="1849"/>
      <c r="BY348" s="1850"/>
      <c r="BZ348" s="1850"/>
      <c r="CA348" s="1850"/>
      <c r="CB348" s="1850"/>
      <c r="CC348" s="1850"/>
      <c r="CD348" s="1850"/>
      <c r="CE348" s="1850"/>
      <c r="CF348" s="1850"/>
      <c r="CG348" s="1850"/>
      <c r="CH348" s="1850"/>
      <c r="CI348" s="1850"/>
      <c r="CJ348" s="1850"/>
      <c r="CK348" s="1850"/>
      <c r="CL348" s="1850"/>
      <c r="CM348" s="1850"/>
      <c r="CN348" s="1850"/>
      <c r="CO348" s="1850"/>
      <c r="CP348" s="1850"/>
      <c r="CQ348" s="1850"/>
      <c r="CR348" s="1850"/>
      <c r="CS348" s="1850"/>
      <c r="CT348" s="1850"/>
      <c r="CU348" s="1850"/>
      <c r="CV348" s="1850"/>
      <c r="CW348" s="1850"/>
      <c r="CX348" s="1850"/>
      <c r="CY348" s="1850"/>
      <c r="CZ348" s="1850"/>
    </row>
    <row r="349" s="378" customFormat="true" ht="15" customHeight="true" x14ac:dyDescent="0.2">
      <c r="B349" s="417"/>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92" t="s">
        <v>142</v>
      </c>
      <c r="BB349" s="163" t="s">
        <v>49</v>
      </c>
      <c r="BC349" s="1086" t="s">
        <v>35</v>
      </c>
      <c r="BD349" s="1107" t="s">
        <v>35</v>
      </c>
      <c r="BE349" s="1107" t="s">
        <v>35</v>
      </c>
      <c r="BF349" s="1107" t="s">
        <v>35</v>
      </c>
      <c r="BG349" s="1128" t="s">
        <v>35</v>
      </c>
      <c r="BH349" s="1148" t="s">
        <v>35</v>
      </c>
      <c r="BI349" s="1107" t="s">
        <v>35</v>
      </c>
      <c r="BJ349" s="1107" t="s">
        <v>35</v>
      </c>
      <c r="BK349" s="1107" t="s">
        <v>35</v>
      </c>
      <c r="BL349" s="1128" t="s">
        <v>35</v>
      </c>
      <c r="BM349" s="1148" t="s">
        <v>35</v>
      </c>
      <c r="BN349" s="1107" t="s">
        <v>35</v>
      </c>
      <c r="BO349" s="1107" t="s">
        <v>35</v>
      </c>
      <c r="BP349" s="1107" t="s">
        <v>35</v>
      </c>
      <c r="BQ349" s="1128" t="s">
        <v>35</v>
      </c>
      <c r="BR349" s="1767" t="s">
        <v>35</v>
      </c>
      <c r="BS349" s="1849"/>
      <c r="BT349" s="1849"/>
      <c r="BU349" s="1849"/>
      <c r="BV349" s="1849"/>
      <c r="BW349" s="1849"/>
      <c r="BX349" s="1849"/>
      <c r="BY349" s="1850"/>
      <c r="BZ349" s="1850"/>
      <c r="CA349" s="1850"/>
      <c r="CB349" s="1850"/>
      <c r="CC349" s="1850"/>
      <c r="CD349" s="1850"/>
      <c r="CE349" s="1850"/>
      <c r="CF349" s="1850"/>
      <c r="CG349" s="1850"/>
      <c r="CH349" s="1850"/>
      <c r="CI349" s="1850"/>
      <c r="CJ349" s="1850"/>
      <c r="CK349" s="1850"/>
      <c r="CL349" s="1850"/>
      <c r="CM349" s="1850"/>
      <c r="CN349" s="1850"/>
      <c r="CO349" s="1850"/>
      <c r="CP349" s="1850"/>
      <c r="CQ349" s="1850"/>
      <c r="CR349" s="1850"/>
      <c r="CS349" s="1850"/>
      <c r="CT349" s="1850"/>
      <c r="CU349" s="1850"/>
      <c r="CV349" s="1850"/>
      <c r="CW349" s="1850"/>
      <c r="CX349" s="1850"/>
      <c r="CY349" s="1850"/>
      <c r="CZ349" s="1850"/>
    </row>
    <row r="350" s="378" customFormat="true" ht="15" customHeight="true" x14ac:dyDescent="0.2">
      <c r="B350" s="417"/>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91"/>
      <c r="BB350" s="163" t="s">
        <v>48</v>
      </c>
      <c r="BC350" s="1086" t="s">
        <v>35</v>
      </c>
      <c r="BD350" s="1107" t="s">
        <v>35</v>
      </c>
      <c r="BE350" s="1107" t="s">
        <v>35</v>
      </c>
      <c r="BF350" s="1107" t="s">
        <v>35</v>
      </c>
      <c r="BG350" s="1128" t="s">
        <v>35</v>
      </c>
      <c r="BH350" s="1148" t="s">
        <v>35</v>
      </c>
      <c r="BI350" s="1107" t="s">
        <v>35</v>
      </c>
      <c r="BJ350" s="1107" t="s">
        <v>35</v>
      </c>
      <c r="BK350" s="1107" t="s">
        <v>35</v>
      </c>
      <c r="BL350" s="1128" t="s">
        <v>35</v>
      </c>
      <c r="BM350" s="1148" t="s">
        <v>35</v>
      </c>
      <c r="BN350" s="1107" t="s">
        <v>35</v>
      </c>
      <c r="BO350" s="1107" t="s">
        <v>35</v>
      </c>
      <c r="BP350" s="1107" t="s">
        <v>35</v>
      </c>
      <c r="BQ350" s="1128" t="s">
        <v>35</v>
      </c>
      <c r="BR350" s="1767" t="s">
        <v>35</v>
      </c>
      <c r="BS350" s="1849"/>
      <c r="BT350" s="1849"/>
      <c r="BU350" s="1849"/>
      <c r="BV350" s="1849"/>
      <c r="BW350" s="1849"/>
      <c r="BX350" s="1849"/>
      <c r="BY350" s="1850"/>
      <c r="BZ350" s="1850"/>
      <c r="CA350" s="1850"/>
      <c r="CB350" s="1850"/>
      <c r="CC350" s="1850"/>
      <c r="CD350" s="1850"/>
      <c r="CE350" s="1850"/>
      <c r="CF350" s="1850"/>
      <c r="CG350" s="1850"/>
      <c r="CH350" s="1850"/>
      <c r="CI350" s="1850"/>
      <c r="CJ350" s="1850"/>
      <c r="CK350" s="1850"/>
      <c r="CL350" s="1850"/>
      <c r="CM350" s="1850"/>
      <c r="CN350" s="1850"/>
      <c r="CO350" s="1850"/>
      <c r="CP350" s="1850"/>
      <c r="CQ350" s="1850"/>
      <c r="CR350" s="1850"/>
      <c r="CS350" s="1850"/>
      <c r="CT350" s="1850"/>
      <c r="CU350" s="1850"/>
      <c r="CV350" s="1850"/>
      <c r="CW350" s="1850"/>
      <c r="CX350" s="1850"/>
      <c r="CY350" s="1850"/>
      <c r="CZ350" s="1850"/>
    </row>
    <row r="351" s="378" customFormat="true" ht="15" customHeight="true" x14ac:dyDescent="0.2">
      <c r="B351" s="417"/>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92" t="s">
        <v>143</v>
      </c>
      <c r="BB351" s="163" t="s">
        <v>49</v>
      </c>
      <c r="BC351" s="1086" t="s">
        <v>35</v>
      </c>
      <c r="BD351" s="1107" t="s">
        <v>35</v>
      </c>
      <c r="BE351" s="1107" t="s">
        <v>35</v>
      </c>
      <c r="BF351" s="1107" t="s">
        <v>35</v>
      </c>
      <c r="BG351" s="1128" t="s">
        <v>35</v>
      </c>
      <c r="BH351" s="1148" t="s">
        <v>35</v>
      </c>
      <c r="BI351" s="1107" t="s">
        <v>35</v>
      </c>
      <c r="BJ351" s="1107" t="s">
        <v>35</v>
      </c>
      <c r="BK351" s="1107" t="s">
        <v>35</v>
      </c>
      <c r="BL351" s="1128" t="s">
        <v>35</v>
      </c>
      <c r="BM351" s="1148" t="s">
        <v>35</v>
      </c>
      <c r="BN351" s="1107" t="s">
        <v>35</v>
      </c>
      <c r="BO351" s="1107" t="s">
        <v>35</v>
      </c>
      <c r="BP351" s="1107" t="s">
        <v>35</v>
      </c>
      <c r="BQ351" s="1128" t="s">
        <v>35</v>
      </c>
      <c r="BR351" s="1767" t="s">
        <v>35</v>
      </c>
      <c r="BS351" s="1849"/>
      <c r="BT351" s="1849"/>
      <c r="BU351" s="1849"/>
      <c r="BV351" s="1849"/>
      <c r="BW351" s="1849"/>
      <c r="BX351" s="1849"/>
      <c r="BY351" s="1850"/>
      <c r="BZ351" s="1850"/>
      <c r="CA351" s="1850"/>
      <c r="CB351" s="1850"/>
      <c r="CC351" s="1850"/>
      <c r="CD351" s="1850"/>
      <c r="CE351" s="1850"/>
      <c r="CF351" s="1850"/>
      <c r="CG351" s="1850"/>
      <c r="CH351" s="1850"/>
      <c r="CI351" s="1850"/>
      <c r="CJ351" s="1850"/>
      <c r="CK351" s="1850"/>
      <c r="CL351" s="1850"/>
      <c r="CM351" s="1850"/>
      <c r="CN351" s="1850"/>
      <c r="CO351" s="1850"/>
      <c r="CP351" s="1850"/>
      <c r="CQ351" s="1850"/>
      <c r="CR351" s="1850"/>
      <c r="CS351" s="1850"/>
      <c r="CT351" s="1850"/>
      <c r="CU351" s="1850"/>
      <c r="CV351" s="1850"/>
      <c r="CW351" s="1850"/>
      <c r="CX351" s="1850"/>
      <c r="CY351" s="1850"/>
      <c r="CZ351" s="1850"/>
    </row>
    <row r="352" s="378" customFormat="true" ht="15" customHeight="true" x14ac:dyDescent="0.2">
      <c r="B352" s="417"/>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91"/>
      <c r="BB352" s="163" t="s">
        <v>48</v>
      </c>
      <c r="BC352" s="1086" t="s">
        <v>35</v>
      </c>
      <c r="BD352" s="1107" t="s">
        <v>35</v>
      </c>
      <c r="BE352" s="1107" t="s">
        <v>35</v>
      </c>
      <c r="BF352" s="1107" t="s">
        <v>35</v>
      </c>
      <c r="BG352" s="1128" t="s">
        <v>35</v>
      </c>
      <c r="BH352" s="1148" t="s">
        <v>35</v>
      </c>
      <c r="BI352" s="1107" t="s">
        <v>35</v>
      </c>
      <c r="BJ352" s="1107" t="s">
        <v>35</v>
      </c>
      <c r="BK352" s="1107" t="s">
        <v>35</v>
      </c>
      <c r="BL352" s="1128" t="s">
        <v>35</v>
      </c>
      <c r="BM352" s="1148" t="s">
        <v>35</v>
      </c>
      <c r="BN352" s="1107" t="s">
        <v>35</v>
      </c>
      <c r="BO352" s="1107" t="s">
        <v>35</v>
      </c>
      <c r="BP352" s="1107" t="s">
        <v>35</v>
      </c>
      <c r="BQ352" s="1128" t="s">
        <v>35</v>
      </c>
      <c r="BR352" s="1767" t="s">
        <v>35</v>
      </c>
      <c r="BS352" s="1849"/>
      <c r="BT352" s="1849"/>
      <c r="BU352" s="1849"/>
      <c r="BV352" s="1849"/>
      <c r="BW352" s="1849"/>
      <c r="BX352" s="1849"/>
      <c r="BY352" s="1850"/>
      <c r="BZ352" s="1850"/>
      <c r="CA352" s="1850"/>
      <c r="CB352" s="1850"/>
      <c r="CC352" s="1850"/>
      <c r="CD352" s="1850"/>
      <c r="CE352" s="1850"/>
      <c r="CF352" s="1850"/>
      <c r="CG352" s="1850"/>
      <c r="CH352" s="1850"/>
      <c r="CI352" s="1850"/>
      <c r="CJ352" s="1850"/>
      <c r="CK352" s="1850"/>
      <c r="CL352" s="1850"/>
      <c r="CM352" s="1850"/>
      <c r="CN352" s="1850"/>
      <c r="CO352" s="1850"/>
      <c r="CP352" s="1850"/>
      <c r="CQ352" s="1850"/>
      <c r="CR352" s="1850"/>
      <c r="CS352" s="1850"/>
      <c r="CT352" s="1850"/>
      <c r="CU352" s="1850"/>
      <c r="CV352" s="1850"/>
      <c r="CW352" s="1850"/>
      <c r="CX352" s="1850"/>
      <c r="CY352" s="1850"/>
      <c r="CZ352" s="1850"/>
    </row>
    <row r="353" s="378" customFormat="true" ht="15" customHeight="true" x14ac:dyDescent="0.2">
      <c r="B353" s="417"/>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92" t="s">
        <v>138</v>
      </c>
      <c r="BB353" s="163" t="s">
        <v>49</v>
      </c>
      <c r="BC353" s="1086" t="s">
        <v>35</v>
      </c>
      <c r="BD353" s="1107" t="s">
        <v>35</v>
      </c>
      <c r="BE353" s="1107" t="s">
        <v>35</v>
      </c>
      <c r="BF353" s="1107" t="s">
        <v>35</v>
      </c>
      <c r="BG353" s="1128" t="s">
        <v>35</v>
      </c>
      <c r="BH353" s="1148" t="s">
        <v>35</v>
      </c>
      <c r="BI353" s="1107" t="s">
        <v>35</v>
      </c>
      <c r="BJ353" s="1107" t="s">
        <v>35</v>
      </c>
      <c r="BK353" s="1107" t="s">
        <v>35</v>
      </c>
      <c r="BL353" s="1128" t="s">
        <v>35</v>
      </c>
      <c r="BM353" s="1148" t="s">
        <v>35</v>
      </c>
      <c r="BN353" s="1107" t="s">
        <v>35</v>
      </c>
      <c r="BO353" s="1107" t="s">
        <v>35</v>
      </c>
      <c r="BP353" s="1107" t="s">
        <v>35</v>
      </c>
      <c r="BQ353" s="1128" t="s">
        <v>35</v>
      </c>
      <c r="BR353" s="1767" t="s">
        <v>35</v>
      </c>
      <c r="BS353" s="1849"/>
      <c r="BT353" s="1849"/>
      <c r="BU353" s="1849"/>
      <c r="BV353" s="1849"/>
      <c r="BW353" s="1849"/>
      <c r="BX353" s="1849"/>
      <c r="BY353" s="1850"/>
      <c r="BZ353" s="1850"/>
      <c r="CA353" s="1850"/>
      <c r="CB353" s="1850"/>
      <c r="CC353" s="1850"/>
      <c r="CD353" s="1850"/>
      <c r="CE353" s="1850"/>
      <c r="CF353" s="1850"/>
      <c r="CG353" s="1850"/>
      <c r="CH353" s="1850"/>
      <c r="CI353" s="1850"/>
      <c r="CJ353" s="1850"/>
      <c r="CK353" s="1850"/>
      <c r="CL353" s="1850"/>
      <c r="CM353" s="1850"/>
      <c r="CN353" s="1850"/>
      <c r="CO353" s="1850"/>
      <c r="CP353" s="1850"/>
      <c r="CQ353" s="1850"/>
      <c r="CR353" s="1850"/>
      <c r="CS353" s="1850"/>
      <c r="CT353" s="1850"/>
      <c r="CU353" s="1850"/>
      <c r="CV353" s="1850"/>
      <c r="CW353" s="1850"/>
      <c r="CX353" s="1850"/>
      <c r="CY353" s="1850"/>
      <c r="CZ353" s="1850"/>
    </row>
    <row r="354" s="378" customFormat="true" ht="15" customHeight="true" x14ac:dyDescent="0.2">
      <c r="B354" s="417"/>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93"/>
      <c r="BB354" s="164" t="s">
        <v>48</v>
      </c>
      <c r="BC354" s="1087" t="s">
        <v>35</v>
      </c>
      <c r="BD354" s="1108" t="s">
        <v>35</v>
      </c>
      <c r="BE354" s="1108" t="s">
        <v>35</v>
      </c>
      <c r="BF354" s="1108" t="s">
        <v>35</v>
      </c>
      <c r="BG354" s="1129" t="s">
        <v>35</v>
      </c>
      <c r="BH354" s="1149" t="s">
        <v>35</v>
      </c>
      <c r="BI354" s="1108" t="s">
        <v>35</v>
      </c>
      <c r="BJ354" s="1108" t="s">
        <v>35</v>
      </c>
      <c r="BK354" s="1108" t="s">
        <v>35</v>
      </c>
      <c r="BL354" s="1129" t="s">
        <v>35</v>
      </c>
      <c r="BM354" s="1149" t="s">
        <v>35</v>
      </c>
      <c r="BN354" s="1108" t="s">
        <v>35</v>
      </c>
      <c r="BO354" s="1108" t="s">
        <v>35</v>
      </c>
      <c r="BP354" s="1108" t="s">
        <v>35</v>
      </c>
      <c r="BQ354" s="1129" t="s">
        <v>35</v>
      </c>
      <c r="BR354" s="1768" t="s">
        <v>35</v>
      </c>
      <c r="BS354" s="1851"/>
      <c r="BT354" s="1851"/>
      <c r="BU354" s="1851"/>
      <c r="BV354" s="1851"/>
      <c r="BW354" s="1851"/>
      <c r="BX354" s="1851"/>
      <c r="BY354" s="1852"/>
      <c r="BZ354" s="1852"/>
      <c r="CA354" s="1852"/>
      <c r="CB354" s="1852"/>
      <c r="CC354" s="1852"/>
      <c r="CD354" s="1852"/>
      <c r="CE354" s="1852"/>
      <c r="CF354" s="1852"/>
      <c r="CG354" s="1852"/>
      <c r="CH354" s="1852"/>
      <c r="CI354" s="1852"/>
      <c r="CJ354" s="1852"/>
      <c r="CK354" s="1852"/>
      <c r="CL354" s="1852"/>
      <c r="CM354" s="1852"/>
      <c r="CN354" s="1852"/>
      <c r="CO354" s="1852"/>
      <c r="CP354" s="1852"/>
      <c r="CQ354" s="1852"/>
      <c r="CR354" s="1852"/>
      <c r="CS354" s="1852"/>
      <c r="CT354" s="1852"/>
      <c r="CU354" s="1852"/>
      <c r="CV354" s="1852"/>
      <c r="CW354" s="1852"/>
      <c r="CX354" s="1852"/>
      <c r="CY354" s="1852"/>
      <c r="CZ354" s="1852"/>
    </row>
    <row r="355" s="378" customFormat="true" ht="15" customHeight="true" x14ac:dyDescent="0.2">
      <c r="B355" s="417"/>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8"/>
      <c r="BT355" s="298"/>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378" customFormat="true" ht="15" customHeight="true" x14ac:dyDescent="0.2">
      <c r="B356" s="417"/>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08"/>
      <c r="BT356" s="208"/>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08"/>
      <c r="BT357" s="208"/>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08"/>
      <c r="BT358" s="208"/>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08"/>
      <c r="BT359" s="208"/>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08"/>
      <c r="BT360" s="208"/>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08"/>
      <c r="BT361" s="208"/>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08"/>
      <c r="BT362" s="208"/>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08"/>
      <c r="BT363" s="208"/>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08"/>
      <c r="BT364" s="208"/>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08"/>
      <c r="BT365" s="208"/>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08"/>
      <c r="BT366" s="208"/>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08"/>
      <c r="BT367" s="208"/>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08"/>
      <c r="BT368" s="208"/>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08"/>
      <c r="BT369" s="208"/>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08"/>
      <c r="BT370" s="208"/>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08"/>
      <c r="BT371" s="208"/>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08"/>
      <c r="BT372" s="208"/>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08"/>
      <c r="BT373" s="208"/>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08"/>
      <c r="BT374" s="208"/>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2"/>
      <c r="BS375" s="207"/>
      <c r="BT375" s="207"/>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2"/>
      <c r="BS376" s="207"/>
      <c r="BT376" s="207"/>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2"/>
      <c r="BS377" s="207"/>
      <c r="BT377" s="207"/>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2"/>
      <c r="BS378" s="207"/>
      <c r="BT378" s="207"/>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2"/>
      <c r="BS379" s="207"/>
      <c r="BT379" s="207"/>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2"/>
      <c r="BS380" s="207"/>
      <c r="BT380" s="207"/>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2"/>
      <c r="BS381" s="207"/>
      <c r="BT381" s="207"/>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2"/>
      <c r="BS382" s="207"/>
      <c r="BT382" s="207"/>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2"/>
      <c r="BS383" s="207"/>
      <c r="BT383" s="207"/>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2"/>
      <c r="BS384" s="207"/>
      <c r="BT384" s="207"/>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2"/>
      <c r="BS385" s="207"/>
      <c r="BT385" s="207"/>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2"/>
      <c r="BS386" s="207"/>
      <c r="BT386" s="207"/>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2"/>
      <c r="BS387" s="207"/>
      <c r="BT387" s="207"/>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2"/>
      <c r="BS388" s="207"/>
      <c r="BT388" s="207"/>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2"/>
      <c r="BS389" s="207"/>
      <c r="BT389" s="207"/>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8" customFormat="true" ht="15" customHeight="true" x14ac:dyDescent="0.2">
      <c r="B390" s="417"/>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2"/>
      <c r="BS390" s="207"/>
      <c r="BT390" s="207"/>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8" customFormat="true" ht="15" customHeight="true" x14ac:dyDescent="0.2">
      <c r="B391" s="417"/>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2"/>
      <c r="BS391" s="207"/>
      <c r="BT391" s="207"/>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8" customFormat="true" ht="15" customHeight="true" x14ac:dyDescent="0.2">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2"/>
      <c r="BS392" s="207"/>
      <c r="BT392" s="207"/>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8" customFormat="true" ht="15" customHeight="true" x14ac:dyDescent="0.2">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2"/>
      <c r="BS393" s="207"/>
      <c r="BT393" s="207"/>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8" customFormat="true" ht="15" customHeight="true" x14ac:dyDescent="0.2">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2"/>
      <c r="BS394" s="207"/>
      <c r="BT394" s="207"/>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8" customFormat="true" ht="15" customHeight="true" x14ac:dyDescent="0.2">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2"/>
      <c r="BS395" s="207"/>
      <c r="BT395" s="207"/>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8" customFormat="true" ht="15" customHeight="true" x14ac:dyDescent="0.2">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2"/>
      <c r="BS396" s="207"/>
      <c r="BT396" s="207"/>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8" customFormat="true" ht="15" customHeight="true" x14ac:dyDescent="0.2">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2"/>
      <c r="BS397" s="207"/>
      <c r="BT397" s="207"/>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8" customFormat="true" ht="15" customHeight="true" x14ac:dyDescent="0.2">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2"/>
      <c r="BS398" s="207"/>
      <c r="BT398" s="207"/>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2071" t="s">
        <v>129</v>
      </c>
      <c r="D399" s="2072"/>
      <c r="E399" s="2072"/>
      <c r="F399" s="2072"/>
      <c r="G399" s="136"/>
      <c r="H399" s="2089" t="s">
        <v>130</v>
      </c>
      <c r="I399" s="2090"/>
      <c r="J399" s="2090"/>
      <c r="K399" s="2090"/>
      <c r="M399" s="2089" t="s">
        <v>131</v>
      </c>
      <c r="N399" s="2090"/>
      <c r="O399" s="2090"/>
      <c r="P399" s="2090"/>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S399" s="203"/>
      <c r="BT399" s="203"/>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91" t="s">
        <v>178</v>
      </c>
      <c r="D400" s="2088"/>
      <c r="E400" s="2088"/>
      <c r="F400" s="375"/>
      <c r="G400" s="375"/>
      <c r="H400" s="2092" t="s">
        <v>178</v>
      </c>
      <c r="I400" s="2092"/>
      <c r="J400" s="2092"/>
      <c r="K400" s="375"/>
      <c r="L400" s="375"/>
      <c r="M400" s="2092" t="s">
        <v>178</v>
      </c>
      <c r="N400" s="2092"/>
      <c r="O400" s="2092"/>
      <c r="P400" s="375"/>
      <c r="Q400" s="375"/>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203"/>
      <c r="BT400" s="203"/>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91"/>
      <c r="D401" s="2088"/>
      <c r="E401" s="396" t="s">
        <v>179</v>
      </c>
      <c r="F401" s="375"/>
      <c r="G401" s="375"/>
      <c r="H401" s="2092"/>
      <c r="I401" s="2092"/>
      <c r="J401" s="397" t="s">
        <v>179</v>
      </c>
      <c r="K401" s="375"/>
      <c r="L401" s="375"/>
      <c r="M401" s="2092"/>
      <c r="N401" s="2092"/>
      <c r="O401" s="398" t="s">
        <v>179</v>
      </c>
      <c r="P401" s="375"/>
      <c r="Q401" s="375"/>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203"/>
      <c r="BT401" s="203"/>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87" t="s">
        <v>135</v>
      </c>
      <c r="C402" s="2088"/>
      <c r="D402" s="2088"/>
      <c r="E402" s="399" t="s">
        <v>180</v>
      </c>
      <c r="F402" s="375"/>
      <c r="G402" s="375"/>
      <c r="H402" s="2092"/>
      <c r="I402" s="2092"/>
      <c r="J402" s="400" t="s">
        <v>180</v>
      </c>
      <c r="K402" s="375"/>
      <c r="L402" s="375"/>
      <c r="M402" s="2092"/>
      <c r="N402" s="2092"/>
      <c r="O402" s="401" t="s">
        <v>180</v>
      </c>
      <c r="P402" s="375"/>
      <c r="Q402" s="375"/>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203"/>
      <c r="BT402" s="203"/>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88"/>
      <c r="C403" s="2051" t="s">
        <v>181</v>
      </c>
      <c r="D403" s="2050"/>
      <c r="E403" s="458">
        <v>-0.81406761878325018</v>
      </c>
      <c r="F403" s="457"/>
      <c r="G403" s="457"/>
      <c r="H403" s="2050" t="s">
        <v>181</v>
      </c>
      <c r="I403" s="2050"/>
      <c r="J403" s="459">
        <v>0.77112153530244731</v>
      </c>
      <c r="K403" s="457"/>
      <c r="L403" s="457"/>
      <c r="M403" s="2050" t="s">
        <v>181</v>
      </c>
      <c r="N403" s="2050"/>
      <c r="O403" s="460">
        <v>-0.77431481564773619</v>
      </c>
      <c r="P403" s="457"/>
      <c r="Q403" s="457"/>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6"/>
      <c r="BT403" s="206"/>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88"/>
      <c r="C404" s="2051" t="s">
        <v>182</v>
      </c>
      <c r="D404" s="2050"/>
      <c r="E404" s="461">
        <v>-0.74887028658758392</v>
      </c>
      <c r="F404" s="457"/>
      <c r="G404" s="457"/>
      <c r="H404" s="2050" t="s">
        <v>182</v>
      </c>
      <c r="I404" s="2050"/>
      <c r="J404" s="462">
        <v>0.73276058898747531</v>
      </c>
      <c r="K404" s="457"/>
      <c r="L404" s="457"/>
      <c r="M404" s="2050" t="s">
        <v>182</v>
      </c>
      <c r="N404" s="2050"/>
      <c r="O404" s="463">
        <v>-0.74910634564477108</v>
      </c>
      <c r="P404" s="457"/>
      <c r="Q404" s="457"/>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6"/>
      <c r="BT404" s="206"/>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88"/>
      <c r="C405" s="2051" t="s">
        <v>183</v>
      </c>
      <c r="D405" s="2050"/>
      <c r="E405" s="461">
        <v>-0.7037635571869546</v>
      </c>
      <c r="F405" s="457"/>
      <c r="G405" s="457"/>
      <c r="H405" s="2050" t="s">
        <v>183</v>
      </c>
      <c r="I405" s="2050"/>
      <c r="J405" s="462">
        <v>0.73061424919210627</v>
      </c>
      <c r="K405" s="457"/>
      <c r="L405" s="457"/>
      <c r="M405" s="2050" t="s">
        <v>183</v>
      </c>
      <c r="N405" s="2050"/>
      <c r="O405" s="463">
        <v>-0.6497992991978615</v>
      </c>
      <c r="P405" s="457"/>
      <c r="Q405" s="457"/>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6"/>
      <c r="BT405" s="206"/>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88"/>
      <c r="C406" s="2051" t="s">
        <v>184</v>
      </c>
      <c r="D406" s="2050"/>
      <c r="E406" s="461">
        <v>-0.67822598581969418</v>
      </c>
      <c r="F406" s="457"/>
      <c r="G406" s="457"/>
      <c r="H406" s="2050" t="s">
        <v>185</v>
      </c>
      <c r="I406" s="2050"/>
      <c r="J406" s="462">
        <v>-0.61621209334255911</v>
      </c>
      <c r="K406" s="457"/>
      <c r="L406" s="457"/>
      <c r="M406" s="2050" t="s">
        <v>184</v>
      </c>
      <c r="N406" s="2050"/>
      <c r="O406" s="463">
        <v>-0.61483411160000012</v>
      </c>
      <c r="P406" s="457"/>
      <c r="Q406" s="457"/>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6"/>
      <c r="BT406" s="206"/>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88"/>
      <c r="C407" s="2051" t="s">
        <v>185</v>
      </c>
      <c r="D407" s="2050"/>
      <c r="E407" s="461">
        <v>0.65121473794167428</v>
      </c>
      <c r="F407" s="457"/>
      <c r="G407" s="457"/>
      <c r="H407" s="2050" t="s">
        <v>184</v>
      </c>
      <c r="I407" s="2050"/>
      <c r="J407" s="462">
        <v>0.58764216855765661</v>
      </c>
      <c r="K407" s="457"/>
      <c r="L407" s="457"/>
      <c r="M407" s="2050" t="s">
        <v>185</v>
      </c>
      <c r="N407" s="2050"/>
      <c r="O407" s="463">
        <v>0.59933444438505079</v>
      </c>
      <c r="P407" s="457"/>
      <c r="Q407" s="457"/>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6"/>
      <c r="BT407" s="206"/>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88"/>
      <c r="C408" s="2051" t="s">
        <v>186</v>
      </c>
      <c r="D408" s="2050"/>
      <c r="E408" s="461">
        <v>0.61346414755411338</v>
      </c>
      <c r="F408" s="457"/>
      <c r="G408" s="457"/>
      <c r="H408" s="2050" t="s">
        <v>186</v>
      </c>
      <c r="I408" s="2050"/>
      <c r="J408" s="462">
        <v>-0.54774959106261578</v>
      </c>
      <c r="K408" s="457"/>
      <c r="L408" s="457"/>
      <c r="M408" s="2050" t="s">
        <v>186</v>
      </c>
      <c r="N408" s="2050"/>
      <c r="O408" s="463">
        <v>0.56047605172269144</v>
      </c>
      <c r="P408" s="457"/>
      <c r="Q408" s="457"/>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6"/>
      <c r="BT408" s="206"/>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88"/>
      <c r="C409" s="2051" t="s">
        <v>187</v>
      </c>
      <c r="D409" s="2050"/>
      <c r="E409" s="461">
        <v>0.54512330511833151</v>
      </c>
      <c r="F409" s="457"/>
      <c r="G409" s="457"/>
      <c r="H409" s="2050" t="s">
        <v>187</v>
      </c>
      <c r="I409" s="2050"/>
      <c r="J409" s="462">
        <v>-0.50913640065719223</v>
      </c>
      <c r="K409" s="457"/>
      <c r="L409" s="457"/>
      <c r="M409" s="2050" t="s">
        <v>187</v>
      </c>
      <c r="N409" s="2050"/>
      <c r="O409" s="463">
        <v>0.5145855365792007</v>
      </c>
      <c r="P409" s="457"/>
      <c r="Q409" s="457"/>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6"/>
      <c r="BT409" s="206"/>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88"/>
      <c r="C410" s="2051" t="s">
        <v>188</v>
      </c>
      <c r="D410" s="2050"/>
      <c r="E410" s="461">
        <v>0.38564067555169157</v>
      </c>
      <c r="F410" s="457"/>
      <c r="G410" s="457"/>
      <c r="H410" s="2050" t="s">
        <v>189</v>
      </c>
      <c r="I410" s="2050"/>
      <c r="J410" s="462">
        <v>0.4959131178036974</v>
      </c>
      <c r="K410" s="457"/>
      <c r="L410" s="457"/>
      <c r="M410" s="2050" t="s">
        <v>190</v>
      </c>
      <c r="N410" s="2050"/>
      <c r="O410" s="463">
        <v>-0.45132463771219888</v>
      </c>
      <c r="P410" s="457"/>
      <c r="Q410" s="457"/>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6"/>
      <c r="BT410" s="206"/>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88"/>
      <c r="C411" s="2051" t="s">
        <v>191</v>
      </c>
      <c r="D411" s="2050"/>
      <c r="E411" s="461">
        <v>0.30639488636696732</v>
      </c>
      <c r="F411" s="457"/>
      <c r="G411" s="457"/>
      <c r="H411" s="2050" t="s">
        <v>188</v>
      </c>
      <c r="I411" s="2050"/>
      <c r="J411" s="462">
        <v>-0.45042079038670552</v>
      </c>
      <c r="K411" s="457"/>
      <c r="L411" s="457"/>
      <c r="M411" s="2050" t="s">
        <v>192</v>
      </c>
      <c r="N411" s="2050"/>
      <c r="O411" s="463">
        <v>0.43678216966372607</v>
      </c>
      <c r="P411" s="457"/>
      <c r="Q411" s="457"/>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6"/>
      <c r="BT411" s="206"/>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88"/>
      <c r="C412" s="2051" t="s">
        <v>193</v>
      </c>
      <c r="D412" s="2050"/>
      <c r="E412" s="461">
        <v>0.28302764884129689</v>
      </c>
      <c r="F412" s="457"/>
      <c r="G412" s="457"/>
      <c r="H412" s="2050" t="s">
        <v>193</v>
      </c>
      <c r="I412" s="2050"/>
      <c r="J412" s="462">
        <v>-0.39025777513489779</v>
      </c>
      <c r="K412" s="457"/>
      <c r="L412" s="457"/>
      <c r="M412" s="2050" t="s">
        <v>191</v>
      </c>
      <c r="N412" s="2050"/>
      <c r="O412" s="463">
        <v>0.39357562504454757</v>
      </c>
      <c r="P412" s="457"/>
      <c r="Q412" s="457"/>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6"/>
      <c r="BT412" s="206"/>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88"/>
      <c r="C413" s="2051" t="s">
        <v>190</v>
      </c>
      <c r="D413" s="2050"/>
      <c r="E413" s="461">
        <v>-0.23835585840834772</v>
      </c>
      <c r="F413" s="457"/>
      <c r="G413" s="457"/>
      <c r="H413" s="2050" t="s">
        <v>190</v>
      </c>
      <c r="I413" s="2050"/>
      <c r="J413" s="462">
        <v>0.36521448677072582</v>
      </c>
      <c r="K413" s="457"/>
      <c r="L413" s="457"/>
      <c r="M413" s="2050" t="s">
        <v>188</v>
      </c>
      <c r="N413" s="2050"/>
      <c r="O413" s="463">
        <v>0.359159880503372</v>
      </c>
      <c r="P413" s="457"/>
      <c r="Q413" s="457"/>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6"/>
      <c r="BT413" s="206"/>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88"/>
      <c r="C414" s="2051" t="s">
        <v>189</v>
      </c>
      <c r="D414" s="2050"/>
      <c r="E414" s="461">
        <v>-0.21738302397748105</v>
      </c>
      <c r="F414" s="457"/>
      <c r="G414" s="457"/>
      <c r="H414" s="2050" t="s">
        <v>194</v>
      </c>
      <c r="I414" s="2050"/>
      <c r="J414" s="462">
        <v>-0.27180106644585356</v>
      </c>
      <c r="K414" s="457"/>
      <c r="L414" s="457"/>
      <c r="M414" s="2050" t="s">
        <v>195</v>
      </c>
      <c r="N414" s="2050"/>
      <c r="O414" s="463">
        <v>-0.33071374394746489</v>
      </c>
      <c r="P414" s="457"/>
      <c r="Q414" s="457"/>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6"/>
      <c r="BT414" s="206"/>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88"/>
      <c r="C415" s="2051" t="s">
        <v>194</v>
      </c>
      <c r="D415" s="2050"/>
      <c r="E415" s="461">
        <v>0.19409543066224944</v>
      </c>
      <c r="F415" s="457"/>
      <c r="G415" s="457"/>
      <c r="H415" s="2050" t="s">
        <v>191</v>
      </c>
      <c r="I415" s="2050"/>
      <c r="J415" s="462">
        <v>-0.25800871524011154</v>
      </c>
      <c r="K415" s="457"/>
      <c r="L415" s="457"/>
      <c r="M415" s="2050" t="s">
        <v>196</v>
      </c>
      <c r="N415" s="2050"/>
      <c r="O415" s="463">
        <v>0.20648741513032959</v>
      </c>
      <c r="P415" s="457"/>
      <c r="Q415" s="457"/>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6"/>
      <c r="BT415" s="206"/>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88"/>
      <c r="C416" s="2051" t="s">
        <v>195</v>
      </c>
      <c r="D416" s="2050"/>
      <c r="E416" s="461">
        <v>-0.16626376023374112</v>
      </c>
      <c r="F416" s="457"/>
      <c r="G416" s="457"/>
      <c r="H416" s="2050" t="s">
        <v>195</v>
      </c>
      <c r="I416" s="2050"/>
      <c r="J416" s="462">
        <v>0.20517289209400219</v>
      </c>
      <c r="K416" s="457"/>
      <c r="L416" s="457"/>
      <c r="M416" s="2050" t="s">
        <v>189</v>
      </c>
      <c r="N416" s="2050"/>
      <c r="O416" s="463">
        <v>-0.18420966393498475</v>
      </c>
      <c r="P416" s="457"/>
      <c r="Q416" s="457"/>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6"/>
      <c r="BT416" s="206"/>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88"/>
      <c r="C417" s="2051" t="s">
        <v>197</v>
      </c>
      <c r="D417" s="2050"/>
      <c r="E417" s="461">
        <v>0.16018657484169874</v>
      </c>
      <c r="F417" s="457"/>
      <c r="G417" s="457"/>
      <c r="H417" s="2050" t="s">
        <v>192</v>
      </c>
      <c r="I417" s="2050"/>
      <c r="J417" s="462">
        <v>-0.14509130531127584</v>
      </c>
      <c r="K417" s="457"/>
      <c r="L417" s="457"/>
      <c r="M417" s="2050" t="s">
        <v>194</v>
      </c>
      <c r="N417" s="2050"/>
      <c r="O417" s="463">
        <v>0.15142813075946404</v>
      </c>
      <c r="P417" s="457"/>
      <c r="Q417" s="457"/>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6"/>
      <c r="BT417" s="206"/>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88"/>
      <c r="C418" s="2051" t="s">
        <v>192</v>
      </c>
      <c r="D418" s="2050"/>
      <c r="E418" s="461">
        <v>0.12466735656420498</v>
      </c>
      <c r="F418" s="457"/>
      <c r="G418" s="457"/>
      <c r="H418" s="2050" t="s">
        <v>198</v>
      </c>
      <c r="I418" s="2050"/>
      <c r="J418" s="462">
        <v>0.14291939127446651</v>
      </c>
      <c r="K418" s="457"/>
      <c r="L418" s="457"/>
      <c r="M418" s="2050" t="s">
        <v>199</v>
      </c>
      <c r="N418" s="2050"/>
      <c r="O418" s="463">
        <v>0.14096196659067495</v>
      </c>
      <c r="P418" s="457"/>
      <c r="Q418" s="457"/>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6"/>
      <c r="BT418" s="206"/>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88"/>
      <c r="C419" s="2051" t="s">
        <v>200</v>
      </c>
      <c r="D419" s="2050"/>
      <c r="E419" s="461">
        <v>0.10084522654971409</v>
      </c>
      <c r="F419" s="457"/>
      <c r="G419" s="457"/>
      <c r="H419" s="2050" t="s">
        <v>201</v>
      </c>
      <c r="I419" s="2050"/>
      <c r="J419" s="462">
        <v>-0.12881727500596726</v>
      </c>
      <c r="K419" s="457"/>
      <c r="L419" s="457"/>
      <c r="M419" s="2050" t="s">
        <v>202</v>
      </c>
      <c r="N419" s="2050"/>
      <c r="O419" s="463">
        <v>0.1143422070754886</v>
      </c>
      <c r="P419" s="457"/>
      <c r="Q419" s="457"/>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6"/>
      <c r="BT419" s="206"/>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88"/>
      <c r="C420" s="2051" t="s">
        <v>203</v>
      </c>
      <c r="D420" s="2050"/>
      <c r="E420" s="461">
        <v>9.0378074665079688E-2</v>
      </c>
      <c r="F420" s="457"/>
      <c r="G420" s="457"/>
      <c r="H420" s="2050" t="s">
        <v>203</v>
      </c>
      <c r="I420" s="2050"/>
      <c r="J420" s="462">
        <v>-0.11011846645056322</v>
      </c>
      <c r="K420" s="457"/>
      <c r="L420" s="457"/>
      <c r="M420" s="2050" t="s">
        <v>198</v>
      </c>
      <c r="N420" s="2050"/>
      <c r="O420" s="463">
        <v>0.10177630855628558</v>
      </c>
      <c r="P420" s="457"/>
      <c r="Q420" s="457"/>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6"/>
      <c r="BT420" s="206"/>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88"/>
      <c r="C421" s="2051" t="s">
        <v>204</v>
      </c>
      <c r="D421" s="2050"/>
      <c r="E421" s="461">
        <v>8.861394997807466E-2</v>
      </c>
      <c r="F421" s="457"/>
      <c r="G421" s="457"/>
      <c r="H421" s="2050" t="s">
        <v>205</v>
      </c>
      <c r="I421" s="2050"/>
      <c r="J421" s="462">
        <v>-0.11010189366216715</v>
      </c>
      <c r="K421" s="457"/>
      <c r="L421" s="457"/>
      <c r="M421" s="2050" t="s">
        <v>197</v>
      </c>
      <c r="N421" s="2050"/>
      <c r="O421" s="463">
        <v>7.8673517109865129E-2</v>
      </c>
      <c r="P421" s="457"/>
      <c r="Q421" s="457"/>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6"/>
      <c r="BT421" s="206"/>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88"/>
      <c r="C422" s="2051" t="s">
        <v>199</v>
      </c>
      <c r="D422" s="2050"/>
      <c r="E422" s="461">
        <v>8.1002152996368329E-2</v>
      </c>
      <c r="F422" s="457"/>
      <c r="G422" s="457"/>
      <c r="H422" s="2050" t="s">
        <v>197</v>
      </c>
      <c r="I422" s="2050"/>
      <c r="J422" s="462">
        <v>-0.10952506115387796</v>
      </c>
      <c r="K422" s="457"/>
      <c r="L422" s="457"/>
      <c r="M422" s="2050" t="s">
        <v>204</v>
      </c>
      <c r="N422" s="2050"/>
      <c r="O422" s="463">
        <v>7.836598133092984E-2</v>
      </c>
      <c r="P422" s="457"/>
      <c r="Q422" s="457"/>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6"/>
      <c r="BT422" s="206"/>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88"/>
      <c r="C423" s="2051" t="s">
        <v>206</v>
      </c>
      <c r="D423" s="2050"/>
      <c r="E423" s="461">
        <v>7.7605530298096498E-2</v>
      </c>
      <c r="F423" s="457"/>
      <c r="G423" s="457"/>
      <c r="H423" s="2050" t="s">
        <v>200</v>
      </c>
      <c r="I423" s="2050"/>
      <c r="J423" s="462">
        <v>-0.10417645274974065</v>
      </c>
      <c r="K423" s="457"/>
      <c r="L423" s="457"/>
      <c r="M423" s="2050" t="s">
        <v>206</v>
      </c>
      <c r="N423" s="2050"/>
      <c r="O423" s="463">
        <v>6.2554911316566764E-2</v>
      </c>
      <c r="P423" s="457"/>
      <c r="Q423" s="457"/>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6"/>
      <c r="BT423" s="206"/>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88"/>
      <c r="C424" s="2051" t="s">
        <v>201</v>
      </c>
      <c r="D424" s="2050"/>
      <c r="E424" s="461">
        <v>7.2196396048045508E-2</v>
      </c>
      <c r="F424" s="457"/>
      <c r="G424" s="457"/>
      <c r="H424" s="2050" t="s">
        <v>196</v>
      </c>
      <c r="I424" s="2050"/>
      <c r="J424" s="462">
        <v>-0.10294493551976545</v>
      </c>
      <c r="K424" s="457"/>
      <c r="L424" s="457"/>
      <c r="M424" s="2050" t="s">
        <v>193</v>
      </c>
      <c r="N424" s="2050"/>
      <c r="O424" s="463">
        <v>4.8434161917763355E-2</v>
      </c>
      <c r="P424" s="457"/>
      <c r="Q424" s="457"/>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6"/>
      <c r="BT424" s="206"/>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88"/>
      <c r="C425" s="2051" t="s">
        <v>202</v>
      </c>
      <c r="D425" s="2050"/>
      <c r="E425" s="461">
        <v>6.1221415550872536E-2</v>
      </c>
      <c r="F425" s="457"/>
      <c r="G425" s="457"/>
      <c r="H425" s="2050" t="s">
        <v>206</v>
      </c>
      <c r="I425" s="2050"/>
      <c r="J425" s="462">
        <v>-9.4500441873489133E-2</v>
      </c>
      <c r="K425" s="457"/>
      <c r="L425" s="457"/>
      <c r="M425" s="2050" t="s">
        <v>207</v>
      </c>
      <c r="N425" s="2050"/>
      <c r="O425" s="463">
        <v>4.8055275656107836E-2</v>
      </c>
      <c r="P425" s="457"/>
      <c r="Q425" s="457"/>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6"/>
      <c r="BT425" s="206"/>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88"/>
      <c r="C426" s="2051" t="s">
        <v>208</v>
      </c>
      <c r="D426" s="2050"/>
      <c r="E426" s="461">
        <v>-5.9717225359863763E-2</v>
      </c>
      <c r="F426" s="457"/>
      <c r="G426" s="457"/>
      <c r="H426" s="2050" t="s">
        <v>204</v>
      </c>
      <c r="I426" s="2050"/>
      <c r="J426" s="462">
        <v>-7.2344748417321719E-2</v>
      </c>
      <c r="K426" s="457"/>
      <c r="L426" s="457"/>
      <c r="M426" s="2050" t="s">
        <v>209</v>
      </c>
      <c r="N426" s="2050"/>
      <c r="O426" s="463">
        <v>3.4127387849101458E-2</v>
      </c>
      <c r="P426" s="457"/>
      <c r="Q426" s="457"/>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6"/>
      <c r="BT426" s="206"/>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88"/>
      <c r="C427" s="2051" t="s">
        <v>210</v>
      </c>
      <c r="D427" s="2050"/>
      <c r="E427" s="461">
        <v>5.5134899792073429E-2</v>
      </c>
      <c r="F427" s="457"/>
      <c r="G427" s="457"/>
      <c r="H427" s="2050" t="s">
        <v>199</v>
      </c>
      <c r="I427" s="2050"/>
      <c r="J427" s="462">
        <v>-7.1935611559517804E-2</v>
      </c>
      <c r="K427" s="457"/>
      <c r="L427" s="457"/>
      <c r="M427" s="2050" t="s">
        <v>211</v>
      </c>
      <c r="N427" s="2050"/>
      <c r="O427" s="463">
        <v>3.2476551615351915E-2</v>
      </c>
      <c r="P427" s="457"/>
      <c r="Q427" s="457"/>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6"/>
      <c r="BT427" s="206"/>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88"/>
      <c r="C428" s="2051" t="s">
        <v>205</v>
      </c>
      <c r="D428" s="2050"/>
      <c r="E428" s="461">
        <v>5.336522802743212E-2</v>
      </c>
      <c r="F428" s="457"/>
      <c r="G428" s="457"/>
      <c r="H428" s="2050" t="s">
        <v>208</v>
      </c>
      <c r="I428" s="2050"/>
      <c r="J428" s="462">
        <v>6.2949076766085493E-2</v>
      </c>
      <c r="K428" s="457"/>
      <c r="L428" s="457"/>
      <c r="M428" s="2050" t="s">
        <v>212</v>
      </c>
      <c r="N428" s="2050"/>
      <c r="O428" s="463">
        <v>2.4614969589009685E-2</v>
      </c>
      <c r="P428" s="457"/>
      <c r="Q428" s="457"/>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6"/>
      <c r="BT428" s="206"/>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88"/>
      <c r="C429" s="2051" t="s">
        <v>213</v>
      </c>
      <c r="D429" s="2050"/>
      <c r="E429" s="461">
        <v>-5.082225300207957E-2</v>
      </c>
      <c r="F429" s="457"/>
      <c r="G429" s="457"/>
      <c r="H429" s="2050" t="s">
        <v>213</v>
      </c>
      <c r="I429" s="2050"/>
      <c r="J429" s="462">
        <v>4.9650937394029641E-2</v>
      </c>
      <c r="K429" s="457"/>
      <c r="L429" s="457"/>
      <c r="M429" s="2050" t="s">
        <v>201</v>
      </c>
      <c r="N429" s="2050"/>
      <c r="O429" s="463">
        <v>2.2610627252999924E-2</v>
      </c>
      <c r="P429" s="457"/>
      <c r="Q429" s="457"/>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6"/>
      <c r="BT429" s="206"/>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88"/>
      <c r="C430" s="2051" t="s">
        <v>207</v>
      </c>
      <c r="D430" s="2050"/>
      <c r="E430" s="461">
        <v>2.8563839003687672E-2</v>
      </c>
      <c r="F430" s="457"/>
      <c r="G430" s="457"/>
      <c r="H430" s="2050" t="s">
        <v>207</v>
      </c>
      <c r="I430" s="2050"/>
      <c r="J430" s="462">
        <v>-2.892652172825674E-2</v>
      </c>
      <c r="K430" s="457"/>
      <c r="L430" s="457"/>
      <c r="M430" s="2050" t="s">
        <v>214</v>
      </c>
      <c r="N430" s="2050"/>
      <c r="O430" s="463">
        <v>1.9916070486227375E-2</v>
      </c>
      <c r="P430" s="457"/>
      <c r="Q430" s="457"/>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6"/>
      <c r="BT430" s="206"/>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88"/>
      <c r="C431" s="2051" t="s">
        <v>196</v>
      </c>
      <c r="D431" s="2050"/>
      <c r="E431" s="461">
        <v>2.6964110024693514E-2</v>
      </c>
      <c r="F431" s="457"/>
      <c r="G431" s="457"/>
      <c r="H431" s="2050" t="s">
        <v>210</v>
      </c>
      <c r="I431" s="2050"/>
      <c r="J431" s="462">
        <v>2.8541250401152185E-2</v>
      </c>
      <c r="K431" s="457"/>
      <c r="L431" s="457"/>
      <c r="M431" s="2050" t="s">
        <v>205</v>
      </c>
      <c r="N431" s="2050"/>
      <c r="O431" s="463">
        <v>-1.9696209312781324E-2</v>
      </c>
      <c r="P431" s="457"/>
      <c r="Q431" s="457"/>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6"/>
      <c r="BT431" s="206"/>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88"/>
      <c r="C432" s="2051" t="s">
        <v>209</v>
      </c>
      <c r="D432" s="2050"/>
      <c r="E432" s="461">
        <v>-2.3141488203552118E-2</v>
      </c>
      <c r="F432" s="457"/>
      <c r="G432" s="457"/>
      <c r="H432" s="2050" t="s">
        <v>212</v>
      </c>
      <c r="I432" s="2050"/>
      <c r="J432" s="462">
        <v>2.6583273922516575E-2</v>
      </c>
      <c r="K432" s="457"/>
      <c r="L432" s="457"/>
      <c r="M432" s="2050" t="s">
        <v>213</v>
      </c>
      <c r="N432" s="2050"/>
      <c r="O432" s="463">
        <v>1.2451535638264209E-2</v>
      </c>
      <c r="P432" s="457"/>
      <c r="Q432" s="457"/>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6"/>
      <c r="BT432" s="206"/>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88"/>
      <c r="C433" s="2051" t="s">
        <v>212</v>
      </c>
      <c r="D433" s="2050"/>
      <c r="E433" s="461">
        <v>-1.6611368780103501E-2</v>
      </c>
      <c r="F433" s="457"/>
      <c r="G433" s="457"/>
      <c r="H433" s="2050" t="s">
        <v>214</v>
      </c>
      <c r="I433" s="2050"/>
      <c r="J433" s="462">
        <v>-1.8057542376224485E-2</v>
      </c>
      <c r="K433" s="457"/>
      <c r="L433" s="457"/>
      <c r="M433" s="2050" t="s">
        <v>200</v>
      </c>
      <c r="N433" s="2050"/>
      <c r="O433" s="463">
        <v>1.024630343639008E-2</v>
      </c>
      <c r="P433" s="457"/>
      <c r="Q433" s="457"/>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6"/>
      <c r="BT433" s="206"/>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88"/>
      <c r="C434" s="2051" t="s">
        <v>215</v>
      </c>
      <c r="D434" s="2050"/>
      <c r="E434" s="461">
        <v>7.4718760292285464E-3</v>
      </c>
      <c r="F434" s="457"/>
      <c r="G434" s="457"/>
      <c r="H434" s="2050" t="s">
        <v>209</v>
      </c>
      <c r="I434" s="2050"/>
      <c r="J434" s="462">
        <v>1.5834549328673876E-2</v>
      </c>
      <c r="K434" s="457"/>
      <c r="L434" s="457"/>
      <c r="M434" s="2050" t="s">
        <v>216</v>
      </c>
      <c r="N434" s="2050"/>
      <c r="O434" s="463">
        <v>8.2326034201917787E-3</v>
      </c>
      <c r="P434" s="457"/>
      <c r="Q434" s="457"/>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6"/>
      <c r="BT434" s="206"/>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88"/>
      <c r="C435" s="2051" t="s">
        <v>217</v>
      </c>
      <c r="D435" s="2050"/>
      <c r="E435" s="461">
        <v>4.3680361953322526E-3</v>
      </c>
      <c r="F435" s="457"/>
      <c r="G435" s="457"/>
      <c r="H435" s="2050" t="s">
        <v>215</v>
      </c>
      <c r="I435" s="2050"/>
      <c r="J435" s="462">
        <v>9.637905497237257E-3</v>
      </c>
      <c r="K435" s="457"/>
      <c r="L435" s="457"/>
      <c r="M435" s="2050" t="s">
        <v>208</v>
      </c>
      <c r="N435" s="2050"/>
      <c r="O435" s="464">
        <v>-1.3475543546087685E-3</v>
      </c>
      <c r="P435" s="457"/>
      <c r="Q435" s="457"/>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6"/>
      <c r="BT435" s="206"/>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88"/>
      <c r="C436" s="2051" t="s">
        <v>214</v>
      </c>
      <c r="D436" s="2050"/>
      <c r="E436" s="461">
        <v>3.5499172999180154E-3</v>
      </c>
      <c r="F436" s="457"/>
      <c r="G436" s="457"/>
      <c r="H436" s="2050" t="s">
        <v>216</v>
      </c>
      <c r="I436" s="2050"/>
      <c r="J436" s="462">
        <v>-6.757096541354278E-3</v>
      </c>
      <c r="K436" s="457"/>
      <c r="L436" s="457"/>
      <c r="M436" s="2050"/>
      <c r="N436" s="2050"/>
      <c r="O436" s="457"/>
      <c r="P436" s="457"/>
      <c r="Q436" s="457"/>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6"/>
      <c r="BT436" s="206"/>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88"/>
      <c r="C437" s="2051" t="s">
        <v>198</v>
      </c>
      <c r="D437" s="2050"/>
      <c r="E437" s="461">
        <v>2.358192886633578E-3</v>
      </c>
      <c r="F437" s="457"/>
      <c r="G437" s="457"/>
      <c r="H437" s="2050" t="s">
        <v>217</v>
      </c>
      <c r="I437" s="2050"/>
      <c r="J437" s="462">
        <v>6.3740696242986575E-3</v>
      </c>
      <c r="K437" s="457"/>
      <c r="L437" s="457"/>
      <c r="M437" s="2050"/>
      <c r="N437" s="2050"/>
      <c r="O437" s="457"/>
      <c r="P437" s="457"/>
      <c r="Q437" s="457"/>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6"/>
      <c r="BT437" s="206"/>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88"/>
      <c r="C438" s="2051" t="s">
        <v>211</v>
      </c>
      <c r="D438" s="2050"/>
      <c r="E438" s="461">
        <v>2.3231420424789056E-3</v>
      </c>
      <c r="F438" s="457"/>
      <c r="G438" s="457"/>
      <c r="H438" s="2050" t="s">
        <v>211</v>
      </c>
      <c r="I438" s="2050"/>
      <c r="J438" s="462">
        <v>1.0631572164571713E-3</v>
      </c>
      <c r="K438" s="457"/>
      <c r="L438" s="457"/>
      <c r="M438" s="2050"/>
      <c r="N438" s="2050"/>
      <c r="O438" s="457"/>
      <c r="P438" s="457"/>
      <c r="Q438" s="457"/>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6"/>
      <c r="BT438" s="206"/>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88"/>
      <c r="C439" s="2051" t="s">
        <v>216</v>
      </c>
      <c r="D439" s="2050"/>
      <c r="E439" s="465">
        <v>-1.8578817853488877E-3</v>
      </c>
      <c r="F439" s="457"/>
      <c r="G439" s="457"/>
      <c r="H439" s="2050" t="s">
        <v>202</v>
      </c>
      <c r="I439" s="2050"/>
      <c r="J439" s="466">
        <v>3.2106185461336422E-4</v>
      </c>
      <c r="K439" s="457"/>
      <c r="L439" s="457"/>
      <c r="M439" s="2050" t="s">
        <v>218</v>
      </c>
      <c r="N439" s="2050"/>
      <c r="O439" s="2050"/>
      <c r="P439" s="457"/>
      <c r="Q439" s="457"/>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6"/>
      <c r="BT439" s="206"/>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88"/>
      <c r="C440" s="2051"/>
      <c r="D440" s="2050"/>
      <c r="E440" s="457"/>
      <c r="F440" s="457"/>
      <c r="G440" s="457"/>
      <c r="H440" s="2050"/>
      <c r="I440" s="2050"/>
      <c r="J440" s="457"/>
      <c r="K440" s="457"/>
      <c r="L440" s="457"/>
      <c r="M440" s="2050"/>
      <c r="N440" s="2050"/>
      <c r="O440" s="441" t="s">
        <v>219</v>
      </c>
      <c r="P440" s="457"/>
      <c r="Q440" s="457"/>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6"/>
      <c r="BT440" s="206"/>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88"/>
      <c r="C441" s="2051"/>
      <c r="D441" s="2050"/>
      <c r="E441" s="457"/>
      <c r="F441" s="457"/>
      <c r="G441" s="457"/>
      <c r="H441" s="2050"/>
      <c r="I441" s="2050"/>
      <c r="J441" s="457"/>
      <c r="K441" s="457"/>
      <c r="L441" s="457"/>
      <c r="M441" s="2050" t="s">
        <v>196</v>
      </c>
      <c r="N441" s="2050"/>
      <c r="O441" s="460">
        <v>4.2637052607205066E-2</v>
      </c>
      <c r="P441" s="457"/>
      <c r="Q441" s="457"/>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6"/>
      <c r="BT441" s="206"/>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88"/>
      <c r="C442" s="2051"/>
      <c r="D442" s="2050"/>
      <c r="E442" s="457"/>
      <c r="F442" s="457"/>
      <c r="G442" s="457"/>
      <c r="H442" s="2050"/>
      <c r="I442" s="2050"/>
      <c r="J442" s="457"/>
      <c r="K442" s="457"/>
      <c r="L442" s="457"/>
      <c r="M442" s="2050" t="s">
        <v>206</v>
      </c>
      <c r="N442" s="2050"/>
      <c r="O442" s="463">
        <v>3.9131169298235327E-3</v>
      </c>
      <c r="P442" s="457"/>
      <c r="Q442" s="457"/>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6"/>
      <c r="BT442" s="206"/>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88"/>
      <c r="C443" s="2051" t="s">
        <v>218</v>
      </c>
      <c r="D443" s="2050"/>
      <c r="E443" s="2050"/>
      <c r="F443" s="457"/>
      <c r="G443" s="457"/>
      <c r="H443" s="2050" t="s">
        <v>218</v>
      </c>
      <c r="I443" s="2050"/>
      <c r="J443" s="2050"/>
      <c r="K443" s="457"/>
      <c r="L443" s="457"/>
      <c r="M443" s="2050" t="s">
        <v>205</v>
      </c>
      <c r="N443" s="2050"/>
      <c r="O443" s="463">
        <v>3.8794066129289379E-4</v>
      </c>
      <c r="P443" s="457"/>
      <c r="Q443" s="457"/>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6"/>
      <c r="BT443" s="206"/>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88"/>
      <c r="C444" s="2051"/>
      <c r="D444" s="2050"/>
      <c r="E444" s="442" t="s">
        <v>219</v>
      </c>
      <c r="F444" s="457"/>
      <c r="G444" s="457"/>
      <c r="H444" s="2050"/>
      <c r="I444" s="2050"/>
      <c r="J444" s="443" t="s">
        <v>219</v>
      </c>
      <c r="K444" s="457"/>
      <c r="L444" s="457"/>
      <c r="M444" s="2050" t="s">
        <v>194</v>
      </c>
      <c r="N444" s="2050"/>
      <c r="O444" s="463">
        <v>2.2930478785305339E-2</v>
      </c>
      <c r="P444" s="457"/>
      <c r="Q444" s="457"/>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6"/>
      <c r="BT444" s="206"/>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88"/>
      <c r="C445" s="2051" t="s">
        <v>196</v>
      </c>
      <c r="D445" s="2050"/>
      <c r="E445" s="458">
        <v>7.270632294237773E-4</v>
      </c>
      <c r="F445" s="457"/>
      <c r="G445" s="457"/>
      <c r="H445" s="2050" t="s">
        <v>196</v>
      </c>
      <c r="I445" s="2050"/>
      <c r="J445" s="459">
        <v>1.0597659749168667E-2</v>
      </c>
      <c r="K445" s="457"/>
      <c r="L445" s="457"/>
      <c r="M445" s="2050" t="s">
        <v>195</v>
      </c>
      <c r="N445" s="2050"/>
      <c r="O445" s="463">
        <v>0.10937158043574936</v>
      </c>
      <c r="P445" s="457"/>
      <c r="Q445" s="457"/>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6"/>
      <c r="BT445" s="206"/>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51" t="s">
        <v>206</v>
      </c>
      <c r="D446" s="2050"/>
      <c r="E446" s="461">
        <v>6.0226183328487733E-3</v>
      </c>
      <c r="F446" s="457"/>
      <c r="G446" s="457"/>
      <c r="H446" s="2050" t="s">
        <v>206</v>
      </c>
      <c r="I446" s="2050"/>
      <c r="J446" s="462">
        <v>8.9303335142846985E-3</v>
      </c>
      <c r="K446" s="457"/>
      <c r="L446" s="457"/>
      <c r="M446" s="2050" t="s">
        <v>211</v>
      </c>
      <c r="N446" s="2050"/>
      <c r="O446" s="463">
        <v>1.0547264048246172E-3</v>
      </c>
      <c r="P446" s="457"/>
      <c r="Q446" s="457"/>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6"/>
      <c r="BT446" s="206"/>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51" t="s">
        <v>205</v>
      </c>
      <c r="D447" s="2050"/>
      <c r="E447" s="461">
        <v>2.8478475624198266E-3</v>
      </c>
      <c r="F447" s="457"/>
      <c r="G447" s="457"/>
      <c r="H447" s="2050" t="s">
        <v>205</v>
      </c>
      <c r="I447" s="2050"/>
      <c r="J447" s="462">
        <v>1.2122426987995162E-2</v>
      </c>
      <c r="K447" s="457"/>
      <c r="L447" s="457"/>
      <c r="M447" s="2050" t="s">
        <v>198</v>
      </c>
      <c r="N447" s="2050"/>
      <c r="O447" s="463">
        <v>1.035841698334425E-2</v>
      </c>
      <c r="P447" s="457"/>
      <c r="Q447" s="457"/>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6"/>
      <c r="BT447" s="206"/>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51" t="s">
        <v>194</v>
      </c>
      <c r="D448" s="2050"/>
      <c r="E448" s="461">
        <v>3.7673036203964075E-2</v>
      </c>
      <c r="F448" s="457"/>
      <c r="G448" s="457"/>
      <c r="H448" s="2050" t="s">
        <v>194</v>
      </c>
      <c r="I448" s="2050"/>
      <c r="J448" s="462">
        <v>7.3875819721103297E-2</v>
      </c>
      <c r="K448" s="457"/>
      <c r="L448" s="457"/>
      <c r="M448" s="2050" t="s">
        <v>190</v>
      </c>
      <c r="N448" s="2050"/>
      <c r="O448" s="463">
        <v>0.20369392860604757</v>
      </c>
      <c r="P448" s="457"/>
      <c r="Q448" s="457"/>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6"/>
      <c r="BT448" s="206"/>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51" t="s">
        <v>195</v>
      </c>
      <c r="D449" s="2050"/>
      <c r="E449" s="461">
        <v>2.7643637967062956E-2</v>
      </c>
      <c r="F449" s="457"/>
      <c r="G449" s="457"/>
      <c r="H449" s="2050" t="s">
        <v>195</v>
      </c>
      <c r="I449" s="2050"/>
      <c r="J449" s="462">
        <v>4.2095915650217065E-2</v>
      </c>
      <c r="K449" s="457"/>
      <c r="L449" s="457"/>
      <c r="M449" s="2050" t="s">
        <v>192</v>
      </c>
      <c r="N449" s="2050"/>
      <c r="O449" s="463">
        <v>0.19077866373615199</v>
      </c>
      <c r="P449" s="457"/>
      <c r="Q449" s="457"/>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6"/>
      <c r="BT449" s="206"/>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51" t="s">
        <v>211</v>
      </c>
      <c r="D450" s="2050"/>
      <c r="E450" s="461">
        <v>5.3969889495330613E-6</v>
      </c>
      <c r="F450" s="457"/>
      <c r="G450" s="457"/>
      <c r="H450" s="2050" t="s">
        <v>211</v>
      </c>
      <c r="I450" s="2050"/>
      <c r="J450" s="462">
        <v>1.1303032669049607E-6</v>
      </c>
      <c r="K450" s="457"/>
      <c r="L450" s="457"/>
      <c r="M450" s="2050" t="s">
        <v>214</v>
      </c>
      <c r="N450" s="2050"/>
      <c r="O450" s="463">
        <v>3.9664986361237714E-4</v>
      </c>
      <c r="P450" s="457"/>
      <c r="Q450" s="457"/>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6"/>
      <c r="BT450" s="206"/>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51" t="s">
        <v>198</v>
      </c>
      <c r="D451" s="2050"/>
      <c r="E451" s="461">
        <v>5.5610736905692071E-6</v>
      </c>
      <c r="F451" s="457"/>
      <c r="G451" s="457"/>
      <c r="H451" s="2050" t="s">
        <v>198</v>
      </c>
      <c r="I451" s="2050"/>
      <c r="J451" s="462">
        <v>2.0425952402264056E-2</v>
      </c>
      <c r="K451" s="457"/>
      <c r="L451" s="457"/>
      <c r="M451" s="2050" t="s">
        <v>193</v>
      </c>
      <c r="N451" s="2050"/>
      <c r="O451" s="463">
        <v>2.3458680406761179E-3</v>
      </c>
      <c r="P451" s="457"/>
      <c r="Q451" s="457"/>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6"/>
      <c r="BT451" s="206"/>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51" t="s">
        <v>190</v>
      </c>
      <c r="D452" s="2050"/>
      <c r="E452" s="461">
        <v>5.6813515237580305E-2</v>
      </c>
      <c r="F452" s="457"/>
      <c r="G452" s="457"/>
      <c r="H452" s="2050" t="s">
        <v>190</v>
      </c>
      <c r="I452" s="2050"/>
      <c r="J452" s="462">
        <v>0.13338162134720466</v>
      </c>
      <c r="K452" s="457"/>
      <c r="L452" s="457"/>
      <c r="M452" s="2050" t="s">
        <v>184</v>
      </c>
      <c r="N452" s="2050"/>
      <c r="O452" s="463">
        <v>0.37802098478696139</v>
      </c>
      <c r="P452" s="457"/>
      <c r="Q452" s="457"/>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6"/>
      <c r="BT452" s="206"/>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51" t="s">
        <v>192</v>
      </c>
      <c r="D453" s="2050"/>
      <c r="E453" s="461">
        <v>1.5541949792706624E-2</v>
      </c>
      <c r="F453" s="457"/>
      <c r="G453" s="457"/>
      <c r="H453" s="2050" t="s">
        <v>192</v>
      </c>
      <c r="I453" s="2050"/>
      <c r="J453" s="462">
        <v>2.105148687692986E-2</v>
      </c>
      <c r="K453" s="457"/>
      <c r="L453" s="457"/>
      <c r="M453" s="2050" t="s">
        <v>197</v>
      </c>
      <c r="N453" s="2050"/>
      <c r="O453" s="463">
        <v>6.1895222944362413E-3</v>
      </c>
      <c r="P453" s="457"/>
      <c r="Q453" s="457"/>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6"/>
      <c r="BT453" s="206"/>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51" t="s">
        <v>214</v>
      </c>
      <c r="D454" s="2050"/>
      <c r="E454" s="461">
        <v>1.2601912836257213E-5</v>
      </c>
      <c r="F454" s="457"/>
      <c r="G454" s="457"/>
      <c r="H454" s="2050" t="s">
        <v>214</v>
      </c>
      <c r="I454" s="2050"/>
      <c r="J454" s="462">
        <v>3.2607483666914302E-4</v>
      </c>
      <c r="K454" s="457"/>
      <c r="L454" s="457"/>
      <c r="M454" s="2050" t="s">
        <v>185</v>
      </c>
      <c r="N454" s="2050"/>
      <c r="O454" s="463">
        <v>0.35920177622633753</v>
      </c>
      <c r="P454" s="457"/>
      <c r="Q454" s="457"/>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6"/>
      <c r="BT454" s="206"/>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51" t="s">
        <v>193</v>
      </c>
      <c r="D455" s="2050"/>
      <c r="E455" s="461">
        <v>8.0104650008632469E-2</v>
      </c>
      <c r="F455" s="457"/>
      <c r="G455" s="457"/>
      <c r="H455" s="2050" t="s">
        <v>193</v>
      </c>
      <c r="I455" s="2050"/>
      <c r="J455" s="462">
        <v>0.15230113105324045</v>
      </c>
      <c r="K455" s="457"/>
      <c r="L455" s="457"/>
      <c r="M455" s="2050" t="s">
        <v>202</v>
      </c>
      <c r="N455" s="2050"/>
      <c r="O455" s="463">
        <v>1.3074140318893916E-2</v>
      </c>
      <c r="P455" s="457"/>
      <c r="Q455" s="457"/>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6"/>
      <c r="BT455" s="206"/>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51" t="s">
        <v>184</v>
      </c>
      <c r="D456" s="2050"/>
      <c r="E456" s="461">
        <v>0.45999048784109603</v>
      </c>
      <c r="F456" s="457"/>
      <c r="G456" s="457"/>
      <c r="H456" s="2050" t="s">
        <v>184</v>
      </c>
      <c r="I456" s="2050"/>
      <c r="J456" s="462">
        <v>0.3453233182671453</v>
      </c>
      <c r="K456" s="457"/>
      <c r="L456" s="457"/>
      <c r="M456" s="2050" t="s">
        <v>207</v>
      </c>
      <c r="N456" s="2050"/>
      <c r="O456" s="463">
        <v>2.3093095183845105E-3</v>
      </c>
      <c r="P456" s="457"/>
      <c r="Q456" s="457"/>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6"/>
      <c r="BT456" s="206"/>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51" t="s">
        <v>197</v>
      </c>
      <c r="D457" s="2050"/>
      <c r="E457" s="461">
        <v>2.565973875951515E-2</v>
      </c>
      <c r="F457" s="457"/>
      <c r="G457" s="457"/>
      <c r="H457" s="2050" t="s">
        <v>197</v>
      </c>
      <c r="I457" s="2050"/>
      <c r="J457" s="462">
        <v>1.1995739020760707E-2</v>
      </c>
      <c r="K457" s="457"/>
      <c r="L457" s="457"/>
      <c r="M457" s="2050" t="s">
        <v>181</v>
      </c>
      <c r="N457" s="2050"/>
      <c r="O457" s="463">
        <v>0.59956343373158771</v>
      </c>
      <c r="P457" s="457"/>
      <c r="Q457" s="457"/>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6"/>
      <c r="BT457" s="206"/>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51" t="s">
        <v>185</v>
      </c>
      <c r="D458" s="2050"/>
      <c r="E458" s="461">
        <v>0.42408063491244352</v>
      </c>
      <c r="F458" s="457"/>
      <c r="G458" s="457"/>
      <c r="H458" s="2050" t="s">
        <v>185</v>
      </c>
      <c r="I458" s="2050"/>
      <c r="J458" s="462">
        <v>0.37971734398161877</v>
      </c>
      <c r="K458" s="457"/>
      <c r="L458" s="457"/>
      <c r="M458" s="2050" t="s">
        <v>204</v>
      </c>
      <c r="N458" s="2050"/>
      <c r="O458" s="463">
        <v>6.1412270299596441E-3</v>
      </c>
      <c r="P458" s="457"/>
      <c r="Q458" s="457"/>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6"/>
      <c r="BT458" s="206"/>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51" t="s">
        <v>202</v>
      </c>
      <c r="D459" s="2050"/>
      <c r="E459" s="461">
        <v>3.7480617220526178E-3</v>
      </c>
      <c r="F459" s="457"/>
      <c r="G459" s="457"/>
      <c r="H459" s="2050" t="s">
        <v>202</v>
      </c>
      <c r="I459" s="2050"/>
      <c r="J459" s="462">
        <v>1.0308071448777302E-7</v>
      </c>
      <c r="K459" s="457"/>
      <c r="L459" s="457"/>
      <c r="M459" s="2050" t="s">
        <v>186</v>
      </c>
      <c r="N459" s="2050"/>
      <c r="O459" s="463">
        <v>0.3141334045546571</v>
      </c>
      <c r="P459" s="457"/>
      <c r="Q459" s="457"/>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6"/>
      <c r="BT459" s="206"/>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51" t="s">
        <v>210</v>
      </c>
      <c r="D460" s="2050"/>
      <c r="E460" s="461">
        <v>3.0398571750819784E-3</v>
      </c>
      <c r="F460" s="457"/>
      <c r="G460" s="457"/>
      <c r="H460" s="2050" t="s">
        <v>210</v>
      </c>
      <c r="I460" s="2050"/>
      <c r="J460" s="462">
        <v>8.146029744612698E-4</v>
      </c>
      <c r="K460" s="457"/>
      <c r="L460" s="457"/>
      <c r="M460" s="2050" t="s">
        <v>200</v>
      </c>
      <c r="N460" s="2050"/>
      <c r="O460" s="463">
        <v>1.0498673411057917E-4</v>
      </c>
      <c r="P460" s="457"/>
      <c r="Q460" s="457"/>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6"/>
      <c r="BT460" s="206"/>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51" t="s">
        <v>203</v>
      </c>
      <c r="D461" s="2050"/>
      <c r="E461" s="461">
        <v>8.1681963801667184E-3</v>
      </c>
      <c r="F461" s="457"/>
      <c r="G461" s="457"/>
      <c r="H461" s="2050" t="s">
        <v>203</v>
      </c>
      <c r="I461" s="2050"/>
      <c r="J461" s="462">
        <v>1.2126076653423818E-2</v>
      </c>
      <c r="K461" s="457"/>
      <c r="L461" s="457"/>
      <c r="M461" s="2050" t="s">
        <v>191</v>
      </c>
      <c r="N461" s="2050"/>
      <c r="O461" s="463">
        <v>0.15490177262920629</v>
      </c>
      <c r="P461" s="457"/>
      <c r="Q461" s="457"/>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6"/>
      <c r="BT461" s="206"/>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51" t="s">
        <v>207</v>
      </c>
      <c r="D462" s="2050"/>
      <c r="E462" s="461">
        <v>8.158928986285891E-4</v>
      </c>
      <c r="F462" s="457"/>
      <c r="G462" s="457"/>
      <c r="H462" s="2050" t="s">
        <v>207</v>
      </c>
      <c r="I462" s="2050"/>
      <c r="J462" s="462">
        <v>8.3674365929530925E-4</v>
      </c>
      <c r="K462" s="457"/>
      <c r="L462" s="457"/>
      <c r="M462" s="2050" t="s">
        <v>199</v>
      </c>
      <c r="N462" s="2050"/>
      <c r="O462" s="463">
        <v>1.9870276025110559E-2</v>
      </c>
      <c r="P462" s="457"/>
      <c r="Q462" s="457"/>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6"/>
      <c r="BT462" s="206"/>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51" t="s">
        <v>215</v>
      </c>
      <c r="D463" s="2050"/>
      <c r="E463" s="461">
        <v>5.582893139616015E-5</v>
      </c>
      <c r="F463" s="457"/>
      <c r="G463" s="457"/>
      <c r="H463" s="2050" t="s">
        <v>215</v>
      </c>
      <c r="I463" s="2050"/>
      <c r="J463" s="462">
        <v>9.2889222373676139E-5</v>
      </c>
      <c r="K463" s="457"/>
      <c r="L463" s="457"/>
      <c r="M463" s="2050" t="s">
        <v>201</v>
      </c>
      <c r="N463" s="2050"/>
      <c r="O463" s="463">
        <v>5.1124046477410293E-4</v>
      </c>
      <c r="P463" s="457"/>
      <c r="Q463" s="457"/>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6"/>
      <c r="BT463" s="206"/>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51" t="s">
        <v>181</v>
      </c>
      <c r="D464" s="2050"/>
      <c r="E464" s="461">
        <v>0.66270608795143116</v>
      </c>
      <c r="F464" s="457"/>
      <c r="G464" s="457"/>
      <c r="H464" s="2050" t="s">
        <v>181</v>
      </c>
      <c r="I464" s="2050"/>
      <c r="J464" s="462">
        <v>0.59462842220720347</v>
      </c>
      <c r="K464" s="457"/>
      <c r="L464" s="457"/>
      <c r="M464" s="2050" t="s">
        <v>182</v>
      </c>
      <c r="N464" s="2050"/>
      <c r="O464" s="463">
        <v>0.56116031708526326</v>
      </c>
      <c r="P464" s="457"/>
      <c r="Q464" s="457"/>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6"/>
      <c r="BT464" s="206"/>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51" t="s">
        <v>204</v>
      </c>
      <c r="D465" s="2050"/>
      <c r="E465" s="461">
        <v>7.8524321307167182E-3</v>
      </c>
      <c r="F465" s="457"/>
      <c r="G465" s="457"/>
      <c r="H465" s="2050" t="s">
        <v>204</v>
      </c>
      <c r="I465" s="2050"/>
      <c r="J465" s="462">
        <v>5.2337626235655736E-3</v>
      </c>
      <c r="K465" s="457"/>
      <c r="L465" s="457"/>
      <c r="M465" s="2050" t="s">
        <v>208</v>
      </c>
      <c r="N465" s="2050"/>
      <c r="O465" s="463">
        <v>1.8159027386250547E-6</v>
      </c>
      <c r="P465" s="457"/>
      <c r="Q465" s="457"/>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6"/>
      <c r="BT465" s="206"/>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51" t="s">
        <v>186</v>
      </c>
      <c r="D466" s="2050"/>
      <c r="E466" s="461">
        <v>0.37633826033429502</v>
      </c>
      <c r="F466" s="457"/>
      <c r="G466" s="457"/>
      <c r="H466" s="2050" t="s">
        <v>186</v>
      </c>
      <c r="I466" s="2050"/>
      <c r="J466" s="462">
        <v>0.3000296145092628</v>
      </c>
      <c r="K466" s="457"/>
      <c r="L466" s="457"/>
      <c r="M466" s="2050" t="s">
        <v>212</v>
      </c>
      <c r="N466" s="2050"/>
      <c r="O466" s="463">
        <v>6.0589672786787163E-4</v>
      </c>
      <c r="P466" s="457"/>
      <c r="Q466" s="457"/>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6"/>
      <c r="BT466" s="206"/>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51" t="s">
        <v>200</v>
      </c>
      <c r="D467" s="2050"/>
      <c r="E467" s="461">
        <v>1.016975971786316E-2</v>
      </c>
      <c r="F467" s="457"/>
      <c r="G467" s="457"/>
      <c r="H467" s="2050" t="s">
        <v>200</v>
      </c>
      <c r="I467" s="2050"/>
      <c r="J467" s="462">
        <v>1.0852733307518946E-2</v>
      </c>
      <c r="K467" s="457"/>
      <c r="L467" s="457"/>
      <c r="M467" s="2050" t="s">
        <v>213</v>
      </c>
      <c r="N467" s="2050"/>
      <c r="O467" s="463">
        <v>1.5504073975096367E-4</v>
      </c>
      <c r="P467" s="457"/>
      <c r="Q467" s="457"/>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6"/>
      <c r="BT467" s="206"/>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51" t="s">
        <v>191</v>
      </c>
      <c r="D468" s="2050"/>
      <c r="E468" s="461">
        <v>9.3877826391826819E-2</v>
      </c>
      <c r="F468" s="457"/>
      <c r="G468" s="457"/>
      <c r="H468" s="2050" t="s">
        <v>191</v>
      </c>
      <c r="I468" s="2050"/>
      <c r="J468" s="462">
        <v>6.6568497139852967E-2</v>
      </c>
      <c r="K468" s="457"/>
      <c r="L468" s="457"/>
      <c r="M468" s="2050" t="s">
        <v>209</v>
      </c>
      <c r="N468" s="2050"/>
      <c r="O468" s="463">
        <v>1.1646786014029979E-3</v>
      </c>
      <c r="P468" s="457"/>
      <c r="Q468" s="457"/>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6"/>
      <c r="BT468" s="206"/>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51" t="s">
        <v>199</v>
      </c>
      <c r="D469" s="2050"/>
      <c r="E469" s="461">
        <v>6.5613487900470623E-3</v>
      </c>
      <c r="F469" s="457"/>
      <c r="G469" s="457"/>
      <c r="H469" s="2050" t="s">
        <v>199</v>
      </c>
      <c r="I469" s="2050"/>
      <c r="J469" s="462">
        <v>5.1747322104418311E-3</v>
      </c>
      <c r="K469" s="457"/>
      <c r="L469" s="457"/>
      <c r="M469" s="2050" t="s">
        <v>216</v>
      </c>
      <c r="N469" s="2050"/>
      <c r="O469" s="463">
        <v>6.7775759074153368E-5</v>
      </c>
      <c r="P469" s="457"/>
      <c r="Q469" s="457"/>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6"/>
      <c r="BT469" s="206"/>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51" t="s">
        <v>201</v>
      </c>
      <c r="D470" s="2050"/>
      <c r="E470" s="461">
        <v>5.2123196023262409E-3</v>
      </c>
      <c r="F470" s="457"/>
      <c r="G470" s="457"/>
      <c r="H470" s="2050" t="s">
        <v>201</v>
      </c>
      <c r="I470" s="2050"/>
      <c r="J470" s="462">
        <v>1.6593890339962999E-2</v>
      </c>
      <c r="K470" s="457"/>
      <c r="L470" s="457"/>
      <c r="M470" s="2050" t="s">
        <v>183</v>
      </c>
      <c r="N470" s="2050"/>
      <c r="O470" s="463">
        <v>0.42223912923803192</v>
      </c>
      <c r="P470" s="457"/>
      <c r="Q470" s="457"/>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6"/>
      <c r="BT470" s="206"/>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51" t="s">
        <v>182</v>
      </c>
      <c r="D471" s="2050"/>
      <c r="E471" s="461">
        <v>0.56080670613377004</v>
      </c>
      <c r="F471" s="457"/>
      <c r="G471" s="457"/>
      <c r="H471" s="2050" t="s">
        <v>182</v>
      </c>
      <c r="I471" s="2050"/>
      <c r="J471" s="462">
        <v>0.53693808077327176</v>
      </c>
      <c r="K471" s="457"/>
      <c r="L471" s="457"/>
      <c r="M471" s="2050" t="s">
        <v>187</v>
      </c>
      <c r="N471" s="2050"/>
      <c r="O471" s="463">
        <v>0.26479827445650389</v>
      </c>
      <c r="P471" s="457"/>
      <c r="Q471" s="457"/>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6"/>
      <c r="BT471" s="206"/>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51" t="s">
        <v>208</v>
      </c>
      <c r="D472" s="2050"/>
      <c r="E472" s="461">
        <v>3.5661470046807558E-3</v>
      </c>
      <c r="F472" s="457"/>
      <c r="G472" s="457"/>
      <c r="H472" s="2050" t="s">
        <v>208</v>
      </c>
      <c r="I472" s="2050"/>
      <c r="J472" s="462">
        <v>3.9625862657025248E-3</v>
      </c>
      <c r="K472" s="457"/>
      <c r="L472" s="457"/>
      <c r="M472" s="2050" t="s">
        <v>188</v>
      </c>
      <c r="N472" s="2050"/>
      <c r="O472" s="463">
        <v>0.12899581976319646</v>
      </c>
      <c r="P472" s="457"/>
      <c r="Q472" s="457"/>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6"/>
      <c r="BT472" s="206"/>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51" t="s">
        <v>212</v>
      </c>
      <c r="D473" s="2050"/>
      <c r="E473" s="461">
        <v>2.7593757274859727E-4</v>
      </c>
      <c r="F473" s="457"/>
      <c r="G473" s="457"/>
      <c r="H473" s="2050" t="s">
        <v>212</v>
      </c>
      <c r="I473" s="2050"/>
      <c r="J473" s="462">
        <v>7.0667045243954976E-4</v>
      </c>
      <c r="K473" s="457"/>
      <c r="L473" s="457"/>
      <c r="M473" s="2050" t="s">
        <v>189</v>
      </c>
      <c r="N473" s="2050"/>
      <c r="O473" s="464">
        <v>3.393320028704002E-2</v>
      </c>
      <c r="P473" s="457"/>
      <c r="Q473" s="457"/>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6"/>
      <c r="BT473" s="206"/>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51" t="s">
        <v>217</v>
      </c>
      <c r="D474" s="2050"/>
      <c r="E474" s="461">
        <v>1.907974020373266E-5</v>
      </c>
      <c r="F474" s="457"/>
      <c r="G474" s="457"/>
      <c r="H474" s="2050" t="s">
        <v>217</v>
      </c>
      <c r="I474" s="2050"/>
      <c r="J474" s="462">
        <v>4.0628763575406827E-5</v>
      </c>
      <c r="K474" s="457"/>
      <c r="L474" s="457"/>
      <c r="M474" s="2050"/>
      <c r="N474" s="2050"/>
      <c r="O474" s="457"/>
      <c r="P474" s="457"/>
      <c r="Q474" s="457"/>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6"/>
      <c r="BT474" s="206"/>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51" t="s">
        <v>213</v>
      </c>
      <c r="D475" s="2050"/>
      <c r="E475" s="461">
        <v>2.5829014002073858E-3</v>
      </c>
      <c r="F475" s="457"/>
      <c r="G475" s="457"/>
      <c r="H475" s="2050" t="s">
        <v>213</v>
      </c>
      <c r="I475" s="2050"/>
      <c r="J475" s="462">
        <v>2.4652155841058511E-3</v>
      </c>
      <c r="K475" s="457"/>
      <c r="L475" s="457"/>
      <c r="M475" s="2050"/>
      <c r="N475" s="2050"/>
      <c r="O475" s="457"/>
      <c r="P475" s="457"/>
      <c r="Q475" s="457"/>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6"/>
      <c r="BT475" s="206"/>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51" t="s">
        <v>209</v>
      </c>
      <c r="D476" s="2050"/>
      <c r="E476" s="461">
        <v>5.3552847627514179E-4</v>
      </c>
      <c r="F476" s="457"/>
      <c r="G476" s="457"/>
      <c r="H476" s="2050" t="s">
        <v>209</v>
      </c>
      <c r="I476" s="2050"/>
      <c r="J476" s="462">
        <v>2.507329524422063E-4</v>
      </c>
      <c r="K476" s="457"/>
      <c r="L476" s="457"/>
      <c r="M476" s="2050" t="s">
        <v>220</v>
      </c>
      <c r="N476" s="2050"/>
      <c r="O476" s="2050"/>
      <c r="P476" s="2050"/>
      <c r="Q476" s="2050"/>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6"/>
      <c r="BT476" s="206"/>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51" t="s">
        <v>216</v>
      </c>
      <c r="D477" s="2050"/>
      <c r="E477" s="461">
        <v>3.4517247283311707E-6</v>
      </c>
      <c r="F477" s="457"/>
      <c r="G477" s="457"/>
      <c r="H477" s="2050" t="s">
        <v>216</v>
      </c>
      <c r="I477" s="2050"/>
      <c r="J477" s="462">
        <v>4.5658353669181949E-5</v>
      </c>
      <c r="K477" s="457"/>
      <c r="L477" s="457"/>
      <c r="M477" s="2050" t="s">
        <v>179</v>
      </c>
      <c r="N477" s="2050"/>
      <c r="O477" s="2058" t="s">
        <v>221</v>
      </c>
      <c r="P477" s="2059"/>
      <c r="Q477" s="2060"/>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6"/>
      <c r="BT477" s="206"/>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51" t="s">
        <v>183</v>
      </c>
      <c r="D478" s="2050"/>
      <c r="E478" s="461">
        <v>0.49528314442443594</v>
      </c>
      <c r="F478" s="457"/>
      <c r="G478" s="457"/>
      <c r="H478" s="2050" t="s">
        <v>183</v>
      </c>
      <c r="I478" s="2050"/>
      <c r="J478" s="462">
        <v>0.53379718112254515</v>
      </c>
      <c r="K478" s="457"/>
      <c r="L478" s="457"/>
      <c r="M478" s="2050"/>
      <c r="N478" s="2050"/>
      <c r="O478" s="444" t="s">
        <v>161</v>
      </c>
      <c r="P478" s="445" t="s">
        <v>222</v>
      </c>
      <c r="Q478" s="446" t="s">
        <v>223</v>
      </c>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6"/>
      <c r="BT478" s="206"/>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51" t="s">
        <v>187</v>
      </c>
      <c r="D479" s="2050"/>
      <c r="E479" s="461">
        <v>0.29715941778313354</v>
      </c>
      <c r="F479" s="457"/>
      <c r="G479" s="457"/>
      <c r="H479" s="2050" t="s">
        <v>187</v>
      </c>
      <c r="I479" s="2050"/>
      <c r="J479" s="462">
        <v>0.25921987447416095</v>
      </c>
      <c r="K479" s="457"/>
      <c r="L479" s="457"/>
      <c r="M479" s="2050" t="s">
        <v>180</v>
      </c>
      <c r="N479" s="2050"/>
      <c r="O479" s="467">
        <v>3.8550124459293227</v>
      </c>
      <c r="P479" s="468">
        <v>11.681855896755524</v>
      </c>
      <c r="Q479" s="469">
        <v>11.681855896755524</v>
      </c>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6"/>
      <c r="BT479" s="206"/>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51" t="s">
        <v>188</v>
      </c>
      <c r="D480" s="2050"/>
      <c r="E480" s="461">
        <v>0.14871873063996505</v>
      </c>
      <c r="F480" s="457"/>
      <c r="G480" s="457"/>
      <c r="H480" s="2050" t="s">
        <v>188</v>
      </c>
      <c r="I480" s="2050"/>
      <c r="J480" s="462">
        <v>0.2028788884125845</v>
      </c>
      <c r="K480" s="457"/>
      <c r="L480" s="457"/>
      <c r="M480" s="2050"/>
      <c r="N480" s="2050"/>
      <c r="O480" s="457"/>
      <c r="P480" s="457"/>
      <c r="Q480" s="457"/>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6"/>
      <c r="BT480" s="206"/>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51" t="s">
        <v>189</v>
      </c>
      <c r="D481" s="2050"/>
      <c r="E481" s="465">
        <v>4.72553791135941E-2</v>
      </c>
      <c r="F481" s="457"/>
      <c r="G481" s="457"/>
      <c r="H481" s="2050" t="s">
        <v>189</v>
      </c>
      <c r="I481" s="2050"/>
      <c r="J481" s="466">
        <v>0.24592982040978387</v>
      </c>
      <c r="K481" s="457"/>
      <c r="L481" s="457"/>
      <c r="M481" s="2050"/>
      <c r="N481" s="2050"/>
      <c r="O481" s="457"/>
      <c r="P481" s="457"/>
      <c r="Q481" s="457"/>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6"/>
      <c r="BT481" s="206"/>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51"/>
      <c r="D482" s="2050"/>
      <c r="E482" s="457"/>
      <c r="F482" s="457"/>
      <c r="G482" s="457"/>
      <c r="H482" s="2050"/>
      <c r="I482" s="2050"/>
      <c r="J482" s="457"/>
      <c r="K482" s="457"/>
      <c r="L482" s="457"/>
      <c r="M482" s="2050" t="s">
        <v>224</v>
      </c>
      <c r="N482" s="2050"/>
      <c r="O482" s="2050"/>
      <c r="P482" s="457"/>
      <c r="Q482" s="457"/>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6"/>
      <c r="BT482" s="206"/>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51"/>
      <c r="D483" s="2050"/>
      <c r="E483" s="457"/>
      <c r="F483" s="457"/>
      <c r="G483" s="457"/>
      <c r="H483" s="2050"/>
      <c r="I483" s="2050"/>
      <c r="J483" s="457"/>
      <c r="K483" s="457"/>
      <c r="L483" s="457"/>
      <c r="M483" s="2050"/>
      <c r="N483" s="2050"/>
      <c r="O483" s="447" t="s">
        <v>179</v>
      </c>
      <c r="P483" s="457"/>
      <c r="Q483" s="457"/>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6"/>
      <c r="BT483" s="206"/>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51" t="s">
        <v>220</v>
      </c>
      <c r="D484" s="2050"/>
      <c r="E484" s="2050"/>
      <c r="F484" s="2050"/>
      <c r="G484" s="2050"/>
      <c r="H484" s="2050" t="s">
        <v>220</v>
      </c>
      <c r="I484" s="2050"/>
      <c r="J484" s="2050"/>
      <c r="K484" s="2050"/>
      <c r="L484" s="2050"/>
      <c r="M484" s="2050"/>
      <c r="N484" s="2050"/>
      <c r="O484" s="470" t="s">
        <v>180</v>
      </c>
      <c r="P484" s="457"/>
      <c r="Q484" s="457"/>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6"/>
      <c r="BT484" s="206"/>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51" t="s">
        <v>179</v>
      </c>
      <c r="D485" s="2050"/>
      <c r="E485" s="2052" t="s">
        <v>221</v>
      </c>
      <c r="F485" s="2053"/>
      <c r="G485" s="2054"/>
      <c r="H485" s="2050" t="s">
        <v>179</v>
      </c>
      <c r="I485" s="2050"/>
      <c r="J485" s="2055" t="s">
        <v>221</v>
      </c>
      <c r="K485" s="2056"/>
      <c r="L485" s="2057"/>
      <c r="M485" s="2050" t="s">
        <v>196</v>
      </c>
      <c r="N485" s="2050"/>
      <c r="O485" s="460">
        <v>5.3563358880557903E-2</v>
      </c>
      <c r="P485" s="457"/>
      <c r="Q485" s="457"/>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6"/>
      <c r="BT485" s="206"/>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50"/>
      <c r="D486" s="2050"/>
      <c r="E486" s="448" t="s">
        <v>161</v>
      </c>
      <c r="F486" s="449" t="s">
        <v>222</v>
      </c>
      <c r="G486" s="450" t="s">
        <v>223</v>
      </c>
      <c r="H486" s="2050"/>
      <c r="I486" s="2050"/>
      <c r="J486" s="451" t="s">
        <v>161</v>
      </c>
      <c r="K486" s="452" t="s">
        <v>222</v>
      </c>
      <c r="L486" s="453" t="s">
        <v>223</v>
      </c>
      <c r="M486" s="2050" t="s">
        <v>206</v>
      </c>
      <c r="N486" s="2050"/>
      <c r="O486" s="463">
        <v>1.622690255711658E-2</v>
      </c>
      <c r="P486" s="457"/>
      <c r="Q486" s="457"/>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6"/>
      <c r="BT486" s="206"/>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51" t="s">
        <v>180</v>
      </c>
      <c r="D487" s="2050"/>
      <c r="E487" s="471">
        <v>3.8718810358627453</v>
      </c>
      <c r="F487" s="472">
        <v>10.464543340169582</v>
      </c>
      <c r="G487" s="473">
        <v>10.464543340169582</v>
      </c>
      <c r="H487" s="2050" t="s">
        <v>180</v>
      </c>
      <c r="I487" s="2050"/>
      <c r="J487" s="474">
        <v>4.0113333592042268</v>
      </c>
      <c r="K487" s="475">
        <v>10.841441511362774</v>
      </c>
      <c r="L487" s="476">
        <v>10.841441511362774</v>
      </c>
      <c r="M487" s="2050" t="s">
        <v>205</v>
      </c>
      <c r="N487" s="2050"/>
      <c r="O487" s="463">
        <v>-5.109246620871334E-3</v>
      </c>
      <c r="P487" s="457"/>
      <c r="Q487" s="457"/>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6"/>
      <c r="BT487" s="206"/>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51"/>
      <c r="D488" s="2050"/>
      <c r="E488" s="457"/>
      <c r="F488" s="457"/>
      <c r="G488" s="457"/>
      <c r="H488" s="2050"/>
      <c r="I488" s="2050"/>
      <c r="J488" s="457"/>
      <c r="K488" s="457"/>
      <c r="L488" s="457"/>
      <c r="M488" s="2050" t="s">
        <v>194</v>
      </c>
      <c r="N488" s="2050"/>
      <c r="O488" s="463">
        <v>3.9280840952761048E-2</v>
      </c>
      <c r="P488" s="457"/>
      <c r="Q488" s="457"/>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6"/>
      <c r="BT488" s="206"/>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51"/>
      <c r="D489" s="2050"/>
      <c r="E489" s="457"/>
      <c r="F489" s="457"/>
      <c r="G489" s="457"/>
      <c r="H489" s="2050"/>
      <c r="I489" s="2050"/>
      <c r="J489" s="457"/>
      <c r="K489" s="457"/>
      <c r="L489" s="457"/>
      <c r="M489" s="2050" t="s">
        <v>195</v>
      </c>
      <c r="N489" s="2050"/>
      <c r="O489" s="463">
        <v>-8.5787983459477579E-2</v>
      </c>
      <c r="P489" s="457"/>
      <c r="Q489" s="457"/>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6"/>
      <c r="BT489" s="206"/>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51" t="s">
        <v>224</v>
      </c>
      <c r="D490" s="2050"/>
      <c r="E490" s="2050"/>
      <c r="F490" s="457"/>
      <c r="G490" s="457"/>
      <c r="H490" s="2050" t="s">
        <v>224</v>
      </c>
      <c r="I490" s="2050"/>
      <c r="J490" s="2050"/>
      <c r="K490" s="457"/>
      <c r="L490" s="457"/>
      <c r="M490" s="2050" t="s">
        <v>211</v>
      </c>
      <c r="N490" s="2050"/>
      <c r="O490" s="463">
        <v>8.4244998092406521E-3</v>
      </c>
      <c r="P490" s="457"/>
      <c r="Q490" s="457"/>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6"/>
      <c r="BT490" s="206"/>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51"/>
      <c r="D491" s="2050"/>
      <c r="E491" s="454" t="s">
        <v>179</v>
      </c>
      <c r="F491" s="457"/>
      <c r="G491" s="457"/>
      <c r="H491" s="2050"/>
      <c r="I491" s="2050"/>
      <c r="J491" s="455" t="s">
        <v>179</v>
      </c>
      <c r="K491" s="457"/>
      <c r="L491" s="457"/>
      <c r="M491" s="2050" t="s">
        <v>198</v>
      </c>
      <c r="N491" s="2050"/>
      <c r="O491" s="463">
        <v>2.6401032417873432E-2</v>
      </c>
      <c r="P491" s="457"/>
      <c r="Q491" s="457"/>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6"/>
      <c r="BT491" s="206"/>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50"/>
      <c r="D492" s="2050"/>
      <c r="E492" s="477" t="s">
        <v>180</v>
      </c>
      <c r="F492" s="457"/>
      <c r="G492" s="457"/>
      <c r="H492" s="2050"/>
      <c r="I492" s="2050"/>
      <c r="J492" s="478" t="s">
        <v>180</v>
      </c>
      <c r="K492" s="457"/>
      <c r="L492" s="457"/>
      <c r="M492" s="2050" t="s">
        <v>190</v>
      </c>
      <c r="N492" s="2050"/>
      <c r="O492" s="463">
        <v>-0.11707475502154928</v>
      </c>
      <c r="P492" s="457"/>
      <c r="Q492" s="457"/>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6"/>
      <c r="BT492" s="206"/>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51" t="s">
        <v>196</v>
      </c>
      <c r="D493" s="2050"/>
      <c r="E493" s="458">
        <v>6.964085356688984E-3</v>
      </c>
      <c r="F493" s="457"/>
      <c r="G493" s="457"/>
      <c r="H493" s="2050" t="s">
        <v>196</v>
      </c>
      <c r="I493" s="2050"/>
      <c r="J493" s="459">
        <v>-2.5663520406139426E-2</v>
      </c>
      <c r="K493" s="457"/>
      <c r="L493" s="457"/>
      <c r="M493" s="2050" t="s">
        <v>192</v>
      </c>
      <c r="N493" s="2050"/>
      <c r="O493" s="463">
        <v>0.11330240194812954</v>
      </c>
      <c r="P493" s="457"/>
      <c r="Q493" s="457"/>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6"/>
      <c r="BT493" s="206"/>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51" t="s">
        <v>206</v>
      </c>
      <c r="D494" s="2050"/>
      <c r="E494" s="461">
        <v>2.0043366410095343E-2</v>
      </c>
      <c r="F494" s="457"/>
      <c r="G494" s="457"/>
      <c r="H494" s="2050" t="s">
        <v>206</v>
      </c>
      <c r="I494" s="2050"/>
      <c r="J494" s="462">
        <v>-2.3558361624733248E-2</v>
      </c>
      <c r="K494" s="457"/>
      <c r="L494" s="457"/>
      <c r="M494" s="2050" t="s">
        <v>214</v>
      </c>
      <c r="N494" s="2050"/>
      <c r="O494" s="463">
        <v>5.1662791665582387E-3</v>
      </c>
      <c r="P494" s="457"/>
      <c r="Q494" s="457"/>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6"/>
      <c r="BT494" s="206"/>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51" t="s">
        <v>205</v>
      </c>
      <c r="D495" s="2050"/>
      <c r="E495" s="461">
        <v>1.3782765413798699E-2</v>
      </c>
      <c r="F495" s="457"/>
      <c r="G495" s="457"/>
      <c r="H495" s="2050" t="s">
        <v>205</v>
      </c>
      <c r="I495" s="2050"/>
      <c r="J495" s="462">
        <v>-2.7447704741250755E-2</v>
      </c>
      <c r="K495" s="457"/>
      <c r="L495" s="457"/>
      <c r="M495" s="2050" t="s">
        <v>193</v>
      </c>
      <c r="N495" s="2050"/>
      <c r="O495" s="463">
        <v>1.256394437037606E-2</v>
      </c>
      <c r="P495" s="457"/>
      <c r="Q495" s="457"/>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6"/>
      <c r="BT495" s="206"/>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51" t="s">
        <v>194</v>
      </c>
      <c r="D496" s="2050"/>
      <c r="E496" s="461">
        <v>5.01294923228447E-2</v>
      </c>
      <c r="F496" s="457"/>
      <c r="G496" s="457"/>
      <c r="H496" s="2050" t="s">
        <v>194</v>
      </c>
      <c r="I496" s="2050"/>
      <c r="J496" s="462">
        <v>-6.7758284367513619E-2</v>
      </c>
      <c r="K496" s="457"/>
      <c r="L496" s="457"/>
      <c r="M496" s="2050" t="s">
        <v>184</v>
      </c>
      <c r="N496" s="2050"/>
      <c r="O496" s="463">
        <v>-0.15948952700508934</v>
      </c>
      <c r="P496" s="457"/>
      <c r="Q496" s="457"/>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6"/>
      <c r="BT496" s="206"/>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51" t="s">
        <v>195</v>
      </c>
      <c r="D497" s="2050"/>
      <c r="E497" s="461">
        <v>-4.2941340060230884E-2</v>
      </c>
      <c r="F497" s="457"/>
      <c r="G497" s="457"/>
      <c r="H497" s="2050" t="s">
        <v>195</v>
      </c>
      <c r="I497" s="2050"/>
      <c r="J497" s="462">
        <v>5.114830250226441E-2</v>
      </c>
      <c r="K497" s="457"/>
      <c r="L497" s="457"/>
      <c r="M497" s="2050" t="s">
        <v>197</v>
      </c>
      <c r="N497" s="2050"/>
      <c r="O497" s="463">
        <v>2.0408109756672763E-2</v>
      </c>
      <c r="P497" s="457"/>
      <c r="Q497" s="457"/>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6"/>
      <c r="BT497" s="206"/>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51" t="s">
        <v>211</v>
      </c>
      <c r="D498" s="2050"/>
      <c r="E498" s="461">
        <v>6.0000346626384816E-4</v>
      </c>
      <c r="F498" s="457"/>
      <c r="G498" s="457"/>
      <c r="H498" s="2050" t="s">
        <v>211</v>
      </c>
      <c r="I498" s="2050"/>
      <c r="J498" s="462">
        <v>2.650383603790242E-4</v>
      </c>
      <c r="K498" s="457"/>
      <c r="L498" s="457"/>
      <c r="M498" s="2050" t="s">
        <v>185</v>
      </c>
      <c r="N498" s="2050"/>
      <c r="O498" s="463">
        <v>0.15546887404161677</v>
      </c>
      <c r="P498" s="457"/>
      <c r="Q498" s="457"/>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6"/>
      <c r="BT498" s="206"/>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51" t="s">
        <v>198</v>
      </c>
      <c r="D499" s="2050"/>
      <c r="E499" s="461">
        <v>6.0905613183647779E-4</v>
      </c>
      <c r="F499" s="457"/>
      <c r="G499" s="457"/>
      <c r="H499" s="2050" t="s">
        <v>198</v>
      </c>
      <c r="I499" s="2050"/>
      <c r="J499" s="462">
        <v>3.5628899040896236E-2</v>
      </c>
      <c r="K499" s="457"/>
      <c r="L499" s="457"/>
      <c r="M499" s="2050" t="s">
        <v>202</v>
      </c>
      <c r="N499" s="2050"/>
      <c r="O499" s="463">
        <v>2.9660658345273979E-2</v>
      </c>
      <c r="P499" s="457"/>
      <c r="Q499" s="457"/>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6"/>
      <c r="BT499" s="206"/>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51" t="s">
        <v>190</v>
      </c>
      <c r="D500" s="2050"/>
      <c r="E500" s="461">
        <v>-6.1560739134444126E-2</v>
      </c>
      <c r="F500" s="457"/>
      <c r="G500" s="457"/>
      <c r="H500" s="2050" t="s">
        <v>190</v>
      </c>
      <c r="I500" s="2050"/>
      <c r="J500" s="462">
        <v>9.1045658405009153E-2</v>
      </c>
      <c r="K500" s="457"/>
      <c r="L500" s="457"/>
      <c r="M500" s="2050" t="s">
        <v>207</v>
      </c>
      <c r="N500" s="2050"/>
      <c r="O500" s="463">
        <v>1.2465660313717411E-2</v>
      </c>
      <c r="P500" s="457"/>
      <c r="Q500" s="457"/>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6"/>
      <c r="BT500" s="206"/>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51" t="s">
        <v>192</v>
      </c>
      <c r="D501" s="2050"/>
      <c r="E501" s="461">
        <v>3.2198137135281642E-2</v>
      </c>
      <c r="F501" s="457"/>
      <c r="G501" s="457"/>
      <c r="H501" s="2050" t="s">
        <v>192</v>
      </c>
      <c r="I501" s="2050"/>
      <c r="J501" s="462">
        <v>-3.6170343454092597E-2</v>
      </c>
      <c r="K501" s="457"/>
      <c r="L501" s="457"/>
      <c r="M501" s="2050" t="s">
        <v>181</v>
      </c>
      <c r="N501" s="2050"/>
      <c r="O501" s="463">
        <v>-0.2008592258801575</v>
      </c>
      <c r="P501" s="457"/>
      <c r="Q501" s="457"/>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6"/>
      <c r="BT501" s="206"/>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51" t="s">
        <v>214</v>
      </c>
      <c r="D502" s="2050"/>
      <c r="E502" s="461">
        <v>9.1684565384044956E-4</v>
      </c>
      <c r="F502" s="457"/>
      <c r="G502" s="457"/>
      <c r="H502" s="2050" t="s">
        <v>214</v>
      </c>
      <c r="I502" s="2050"/>
      <c r="J502" s="462">
        <v>-4.5016309439330085E-3</v>
      </c>
      <c r="K502" s="457"/>
      <c r="L502" s="457"/>
      <c r="M502" s="2050" t="s">
        <v>204</v>
      </c>
      <c r="N502" s="2050"/>
      <c r="O502" s="463">
        <v>2.032833419608799E-2</v>
      </c>
      <c r="P502" s="457"/>
      <c r="Q502" s="457"/>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6"/>
      <c r="BT502" s="206"/>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51" t="s">
        <v>193</v>
      </c>
      <c r="D503" s="2050"/>
      <c r="E503" s="461">
        <v>7.3098229573634557E-2</v>
      </c>
      <c r="F503" s="457"/>
      <c r="G503" s="457"/>
      <c r="H503" s="2050" t="s">
        <v>193</v>
      </c>
      <c r="I503" s="2050"/>
      <c r="J503" s="462">
        <v>-9.7288791578348827E-2</v>
      </c>
      <c r="K503" s="457"/>
      <c r="L503" s="457"/>
      <c r="M503" s="2050" t="s">
        <v>186</v>
      </c>
      <c r="N503" s="2050"/>
      <c r="O503" s="463">
        <v>0.14538890848835595</v>
      </c>
      <c r="P503" s="457"/>
      <c r="Q503" s="457"/>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6"/>
      <c r="BT503" s="206"/>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51" t="s">
        <v>184</v>
      </c>
      <c r="D504" s="2050"/>
      <c r="E504" s="461">
        <v>-0.17516705176055847</v>
      </c>
      <c r="F504" s="457"/>
      <c r="G504" s="457"/>
      <c r="H504" s="2050" t="s">
        <v>184</v>
      </c>
      <c r="I504" s="2050"/>
      <c r="J504" s="462">
        <v>0.14649547069162908</v>
      </c>
      <c r="K504" s="457"/>
      <c r="L504" s="457"/>
      <c r="M504" s="2050" t="s">
        <v>200</v>
      </c>
      <c r="N504" s="2050"/>
      <c r="O504" s="463">
        <v>2.6579170833052963E-3</v>
      </c>
      <c r="P504" s="457"/>
      <c r="Q504" s="457"/>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6"/>
      <c r="BT504" s="206"/>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51" t="s">
        <v>197</v>
      </c>
      <c r="D505" s="2050"/>
      <c r="E505" s="461">
        <v>4.1371770815785268E-2</v>
      </c>
      <c r="F505" s="457"/>
      <c r="G505" s="457"/>
      <c r="H505" s="2050" t="s">
        <v>197</v>
      </c>
      <c r="I505" s="2050"/>
      <c r="J505" s="462">
        <v>-2.7303904050399268E-2</v>
      </c>
      <c r="K505" s="457"/>
      <c r="L505" s="457"/>
      <c r="M505" s="2050" t="s">
        <v>191</v>
      </c>
      <c r="N505" s="2050"/>
      <c r="O505" s="463">
        <v>0.10209451475575428</v>
      </c>
      <c r="P505" s="457"/>
      <c r="Q505" s="457"/>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6"/>
      <c r="BT505" s="206"/>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51" t="s">
        <v>185</v>
      </c>
      <c r="D506" s="2050"/>
      <c r="E506" s="461">
        <v>0.16819079199745313</v>
      </c>
      <c r="F506" s="457"/>
      <c r="G506" s="457"/>
      <c r="H506" s="2050" t="s">
        <v>185</v>
      </c>
      <c r="I506" s="2050"/>
      <c r="J506" s="462">
        <v>-0.15361777198811624</v>
      </c>
      <c r="K506" s="457"/>
      <c r="L506" s="457"/>
      <c r="M506" s="2050" t="s">
        <v>199</v>
      </c>
      <c r="N506" s="2050"/>
      <c r="O506" s="463">
        <v>3.6565891438177567E-2</v>
      </c>
      <c r="P506" s="457"/>
      <c r="Q506" s="457"/>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6"/>
      <c r="BT506" s="206"/>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51" t="s">
        <v>202</v>
      </c>
      <c r="D507" s="2050"/>
      <c r="E507" s="461">
        <v>1.5811801804812165E-2</v>
      </c>
      <c r="F507" s="457"/>
      <c r="G507" s="457"/>
      <c r="H507" s="2050" t="s">
        <v>202</v>
      </c>
      <c r="I507" s="2050"/>
      <c r="J507" s="462">
        <v>8.0038686856246963E-5</v>
      </c>
      <c r="K507" s="457"/>
      <c r="L507" s="457"/>
      <c r="M507" s="2050" t="s">
        <v>201</v>
      </c>
      <c r="N507" s="2050"/>
      <c r="O507" s="463">
        <v>5.8652540219099646E-3</v>
      </c>
      <c r="P507" s="457"/>
      <c r="Q507" s="457"/>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6"/>
      <c r="BT507" s="206"/>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51" t="s">
        <v>210</v>
      </c>
      <c r="D508" s="2050"/>
      <c r="E508" s="461">
        <v>1.4239822784169839E-2</v>
      </c>
      <c r="F508" s="457"/>
      <c r="G508" s="457"/>
      <c r="H508" s="2050" t="s">
        <v>210</v>
      </c>
      <c r="I508" s="2050"/>
      <c r="J508" s="462">
        <v>7.1151529542322163E-3</v>
      </c>
      <c r="K508" s="457"/>
      <c r="L508" s="457"/>
      <c r="M508" s="2050" t="s">
        <v>182</v>
      </c>
      <c r="N508" s="2050"/>
      <c r="O508" s="463">
        <v>-0.19432008486400235</v>
      </c>
      <c r="P508" s="457"/>
      <c r="Q508" s="457"/>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6"/>
      <c r="BT508" s="206"/>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51" t="s">
        <v>203</v>
      </c>
      <c r="D509" s="2050"/>
      <c r="E509" s="461">
        <v>2.3342162072637482E-2</v>
      </c>
      <c r="F509" s="457"/>
      <c r="G509" s="457"/>
      <c r="H509" s="2050" t="s">
        <v>203</v>
      </c>
      <c r="I509" s="2050"/>
      <c r="J509" s="462">
        <v>-2.7451836232431377E-2</v>
      </c>
      <c r="K509" s="457"/>
      <c r="L509" s="457"/>
      <c r="M509" s="2050" t="s">
        <v>208</v>
      </c>
      <c r="N509" s="2050"/>
      <c r="O509" s="463">
        <v>-3.4955901531049809E-4</v>
      </c>
      <c r="P509" s="457"/>
      <c r="Q509" s="457"/>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6"/>
      <c r="BT509" s="206"/>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51" t="s">
        <v>207</v>
      </c>
      <c r="D510" s="2050"/>
      <c r="E510" s="461">
        <v>7.3772511962839757E-3</v>
      </c>
      <c r="F510" s="457"/>
      <c r="G510" s="457"/>
      <c r="H510" s="2050" t="s">
        <v>207</v>
      </c>
      <c r="I510" s="2050"/>
      <c r="J510" s="462">
        <v>-7.2111986558991018E-3</v>
      </c>
      <c r="K510" s="457"/>
      <c r="L510" s="457"/>
      <c r="M510" s="2050" t="s">
        <v>212</v>
      </c>
      <c r="N510" s="2050"/>
      <c r="O510" s="463">
        <v>6.3851855043948608E-3</v>
      </c>
      <c r="P510" s="457"/>
      <c r="Q510" s="457"/>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6"/>
      <c r="BT510" s="206"/>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51" t="s">
        <v>215</v>
      </c>
      <c r="D511" s="2050"/>
      <c r="E511" s="461">
        <v>1.9297793398147728E-3</v>
      </c>
      <c r="F511" s="457"/>
      <c r="G511" s="457"/>
      <c r="H511" s="2050" t="s">
        <v>215</v>
      </c>
      <c r="I511" s="2050"/>
      <c r="J511" s="462">
        <v>2.4026687971775147E-3</v>
      </c>
      <c r="K511" s="457"/>
      <c r="L511" s="457"/>
      <c r="M511" s="2050" t="s">
        <v>213</v>
      </c>
      <c r="N511" s="2050"/>
      <c r="O511" s="463">
        <v>3.2299599062027245E-3</v>
      </c>
      <c r="P511" s="457"/>
      <c r="Q511" s="457"/>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6"/>
      <c r="BT511" s="206"/>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51" t="s">
        <v>181</v>
      </c>
      <c r="D512" s="2050"/>
      <c r="E512" s="461">
        <v>-0.21025119605769527</v>
      </c>
      <c r="F512" s="457"/>
      <c r="G512" s="457"/>
      <c r="H512" s="2050" t="s">
        <v>181</v>
      </c>
      <c r="I512" s="2050"/>
      <c r="J512" s="462">
        <v>0.19223571472390008</v>
      </c>
      <c r="K512" s="457"/>
      <c r="L512" s="457"/>
      <c r="M512" s="2050" t="s">
        <v>209</v>
      </c>
      <c r="N512" s="2050"/>
      <c r="O512" s="463">
        <v>8.8527309127466175E-3</v>
      </c>
      <c r="P512" s="457"/>
      <c r="Q512" s="457"/>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6"/>
      <c r="BT512" s="206"/>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51" t="s">
        <v>204</v>
      </c>
      <c r="D513" s="2050"/>
      <c r="E513" s="461">
        <v>2.2886537359309497E-2</v>
      </c>
      <c r="F513" s="457"/>
      <c r="G513" s="457"/>
      <c r="H513" s="2050" t="s">
        <v>204</v>
      </c>
      <c r="I513" s="2050"/>
      <c r="J513" s="462">
        <v>-1.8035087572894608E-2</v>
      </c>
      <c r="K513" s="457"/>
      <c r="L513" s="457"/>
      <c r="M513" s="2050" t="s">
        <v>216</v>
      </c>
      <c r="N513" s="2050"/>
      <c r="O513" s="463">
        <v>2.1355581948600318E-3</v>
      </c>
      <c r="P513" s="457"/>
      <c r="Q513" s="457"/>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6"/>
      <c r="BT513" s="206"/>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51" t="s">
        <v>186</v>
      </c>
      <c r="D514" s="2050"/>
      <c r="E514" s="461">
        <v>0.15844085649119624</v>
      </c>
      <c r="F514" s="457"/>
      <c r="G514" s="457"/>
      <c r="H514" s="2050" t="s">
        <v>186</v>
      </c>
      <c r="I514" s="2050"/>
      <c r="J514" s="462">
        <v>-0.13655050378841593</v>
      </c>
      <c r="K514" s="457"/>
      <c r="L514" s="457"/>
      <c r="M514" s="2050" t="s">
        <v>183</v>
      </c>
      <c r="N514" s="2050"/>
      <c r="O514" s="463">
        <v>-0.1685595852962844</v>
      </c>
      <c r="P514" s="457"/>
      <c r="Q514" s="457"/>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6"/>
      <c r="BT514" s="206"/>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51" t="s">
        <v>200</v>
      </c>
      <c r="D515" s="2050"/>
      <c r="E515" s="461">
        <v>2.604553849037447E-2</v>
      </c>
      <c r="F515" s="457"/>
      <c r="G515" s="457"/>
      <c r="H515" s="2050" t="s">
        <v>200</v>
      </c>
      <c r="I515" s="2050"/>
      <c r="J515" s="462">
        <v>-2.5970529851552234E-2</v>
      </c>
      <c r="K515" s="457"/>
      <c r="L515" s="457"/>
      <c r="M515" s="2050" t="s">
        <v>187</v>
      </c>
      <c r="N515" s="2050"/>
      <c r="O515" s="463">
        <v>0.13348479253875672</v>
      </c>
      <c r="P515" s="457"/>
      <c r="Q515" s="457"/>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6"/>
      <c r="BT515" s="206"/>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51" t="s">
        <v>191</v>
      </c>
      <c r="D516" s="2050"/>
      <c r="E516" s="461">
        <v>7.9133342044610477E-2</v>
      </c>
      <c r="F516" s="457"/>
      <c r="G516" s="457"/>
      <c r="H516" s="2050" t="s">
        <v>191</v>
      </c>
      <c r="I516" s="2050"/>
      <c r="J516" s="462">
        <v>-6.4319938568081436E-2</v>
      </c>
      <c r="K516" s="457"/>
      <c r="L516" s="457"/>
      <c r="M516" s="2050" t="s">
        <v>188</v>
      </c>
      <c r="N516" s="2050"/>
      <c r="O516" s="463">
        <v>9.3166983386169036E-2</v>
      </c>
      <c r="P516" s="457"/>
      <c r="Q516" s="457"/>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6"/>
      <c r="BT516" s="206"/>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51" t="s">
        <v>199</v>
      </c>
      <c r="D517" s="2050"/>
      <c r="E517" s="461">
        <v>2.0920620299564336E-2</v>
      </c>
      <c r="F517" s="457"/>
      <c r="G517" s="457"/>
      <c r="H517" s="2050" t="s">
        <v>199</v>
      </c>
      <c r="I517" s="2050"/>
      <c r="J517" s="462">
        <v>-1.7933092345580697E-2</v>
      </c>
      <c r="K517" s="457"/>
      <c r="L517" s="457"/>
      <c r="M517" s="2050" t="s">
        <v>189</v>
      </c>
      <c r="N517" s="2050"/>
      <c r="O517" s="464">
        <v>-4.7784453751764114E-2</v>
      </c>
      <c r="P517" s="457"/>
      <c r="Q517" s="457"/>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6"/>
      <c r="BT517" s="206"/>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51" t="s">
        <v>201</v>
      </c>
      <c r="D518" s="2050"/>
      <c r="E518" s="461">
        <v>1.8646336336095224E-2</v>
      </c>
      <c r="F518" s="457"/>
      <c r="G518" s="457"/>
      <c r="H518" s="2050" t="s">
        <v>201</v>
      </c>
      <c r="I518" s="2050"/>
      <c r="J518" s="462">
        <v>-3.2113330773267425E-2</v>
      </c>
      <c r="K518" s="457"/>
      <c r="L518" s="457"/>
      <c r="M518" s="2050"/>
      <c r="N518" s="2050"/>
      <c r="O518" s="457"/>
      <c r="P518" s="457"/>
      <c r="Q518" s="457"/>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6"/>
      <c r="BT518" s="206"/>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51" t="s">
        <v>182</v>
      </c>
      <c r="D519" s="2050"/>
      <c r="E519" s="461">
        <v>-0.19341252472668449</v>
      </c>
      <c r="F519" s="457"/>
      <c r="G519" s="457"/>
      <c r="H519" s="2050" t="s">
        <v>182</v>
      </c>
      <c r="I519" s="2050"/>
      <c r="J519" s="462">
        <v>0.18267257377303628</v>
      </c>
      <c r="K519" s="457"/>
      <c r="L519" s="457"/>
      <c r="M519" s="2050"/>
      <c r="N519" s="2050"/>
      <c r="O519" s="457"/>
      <c r="P519" s="457"/>
      <c r="Q519" s="457"/>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6"/>
      <c r="BT519" s="206"/>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51" t="s">
        <v>208</v>
      </c>
      <c r="D520" s="2050"/>
      <c r="E520" s="461">
        <v>-1.5423310997094564E-2</v>
      </c>
      <c r="F520" s="457"/>
      <c r="G520" s="457"/>
      <c r="H520" s="2050" t="s">
        <v>208</v>
      </c>
      <c r="I520" s="2050"/>
      <c r="J520" s="462">
        <v>1.569280613929664E-2</v>
      </c>
      <c r="K520" s="457"/>
      <c r="L520" s="457"/>
      <c r="M520" s="2050" t="s">
        <v>225</v>
      </c>
      <c r="N520" s="2050"/>
      <c r="O520" s="2050"/>
      <c r="P520" s="457"/>
      <c r="Q520" s="457"/>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6"/>
      <c r="BT520" s="206"/>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51" t="s">
        <v>212</v>
      </c>
      <c r="D521" s="2050"/>
      <c r="E521" s="461">
        <v>-4.2902580493158421E-3</v>
      </c>
      <c r="F521" s="457"/>
      <c r="G521" s="457"/>
      <c r="H521" s="2050" t="s">
        <v>212</v>
      </c>
      <c r="I521" s="2050"/>
      <c r="J521" s="462">
        <v>6.6270418192793138E-3</v>
      </c>
      <c r="K521" s="457"/>
      <c r="L521" s="457"/>
      <c r="M521" s="2050" t="s">
        <v>179</v>
      </c>
      <c r="N521" s="2050"/>
      <c r="O521" s="479" t="s">
        <v>180</v>
      </c>
      <c r="P521" s="457"/>
      <c r="Q521" s="457"/>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6"/>
      <c r="BT521" s="206"/>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51" t="s">
        <v>217</v>
      </c>
      <c r="D522" s="2050"/>
      <c r="E522" s="461">
        <v>1.1281431828286928E-3</v>
      </c>
      <c r="F522" s="457"/>
      <c r="G522" s="457"/>
      <c r="H522" s="2050" t="s">
        <v>217</v>
      </c>
      <c r="I522" s="2050"/>
      <c r="J522" s="462">
        <v>1.5890151861033945E-3</v>
      </c>
      <c r="K522" s="457"/>
      <c r="L522" s="457"/>
      <c r="M522" s="2050" t="s">
        <v>180</v>
      </c>
      <c r="N522" s="2050"/>
      <c r="O522" s="480">
        <v>1.0000000000000002</v>
      </c>
      <c r="P522" s="457"/>
      <c r="Q522" s="457"/>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6"/>
      <c r="BT522" s="206"/>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51" t="s">
        <v>213</v>
      </c>
      <c r="D523" s="2050"/>
      <c r="E523" s="461">
        <v>-1.3125985155883075E-2</v>
      </c>
      <c r="F523" s="457"/>
      <c r="G523" s="457"/>
      <c r="H523" s="2050" t="s">
        <v>213</v>
      </c>
      <c r="I523" s="2050"/>
      <c r="J523" s="462">
        <v>1.2377664219829256E-2</v>
      </c>
      <c r="K523" s="457"/>
      <c r="L523" s="457"/>
      <c r="M523" s="2050"/>
      <c r="N523" s="2050"/>
      <c r="O523" s="457"/>
      <c r="P523" s="457"/>
      <c r="Q523" s="457"/>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6"/>
      <c r="BT523" s="206"/>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51" t="s">
        <v>209</v>
      </c>
      <c r="D524" s="2050"/>
      <c r="E524" s="461">
        <v>-5.9768076521998972E-3</v>
      </c>
      <c r="F524" s="457"/>
      <c r="G524" s="457"/>
      <c r="H524" s="2050" t="s">
        <v>209</v>
      </c>
      <c r="I524" s="2050"/>
      <c r="J524" s="462">
        <v>3.9474528568762875E-3</v>
      </c>
      <c r="K524" s="457"/>
      <c r="L524" s="457"/>
      <c r="M524" s="2050"/>
      <c r="N524" s="2050"/>
      <c r="O524" s="457"/>
      <c r="P524" s="457"/>
      <c r="Q524" s="457"/>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6"/>
      <c r="BT524" s="206"/>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51" t="s">
        <v>216</v>
      </c>
      <c r="D525" s="2050"/>
      <c r="E525" s="461">
        <v>-4.798395839491253E-4</v>
      </c>
      <c r="F525" s="457"/>
      <c r="G525" s="457"/>
      <c r="H525" s="2050" t="s">
        <v>216</v>
      </c>
      <c r="I525" s="2050"/>
      <c r="J525" s="462">
        <v>-1.6845013705604265E-3</v>
      </c>
      <c r="K525" s="457"/>
      <c r="L525" s="457"/>
      <c r="M525" s="2050"/>
      <c r="N525" s="2050"/>
      <c r="O525" s="457"/>
      <c r="P525" s="457"/>
      <c r="Q525" s="457"/>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6"/>
      <c r="BT525" s="206"/>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51" t="s">
        <v>183</v>
      </c>
      <c r="D526" s="2050"/>
      <c r="E526" s="461">
        <v>-0.18176270155731677</v>
      </c>
      <c r="F526" s="457"/>
      <c r="G526" s="457"/>
      <c r="H526" s="2050" t="s">
        <v>183</v>
      </c>
      <c r="I526" s="2050"/>
      <c r="J526" s="462">
        <v>0.18213750485625224</v>
      </c>
      <c r="K526" s="457"/>
      <c r="L526" s="457"/>
      <c r="M526" s="2050"/>
      <c r="N526" s="2050"/>
      <c r="O526" s="457"/>
      <c r="P526" s="457"/>
      <c r="Q526" s="457"/>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6"/>
      <c r="BT526" s="206"/>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51" t="s">
        <v>187</v>
      </c>
      <c r="D527" s="2050"/>
      <c r="E527" s="461">
        <v>0.1407903032322545</v>
      </c>
      <c r="F527" s="457"/>
      <c r="G527" s="457"/>
      <c r="H527" s="2050" t="s">
        <v>187</v>
      </c>
      <c r="I527" s="2050"/>
      <c r="J527" s="462">
        <v>-0.12692447998343262</v>
      </c>
      <c r="K527" s="457"/>
      <c r="L527" s="457"/>
      <c r="M527" s="2050"/>
      <c r="N527" s="2050"/>
      <c r="O527" s="457"/>
      <c r="P527" s="457"/>
      <c r="Q527" s="457"/>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6"/>
      <c r="BT527" s="206"/>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51" t="s">
        <v>188</v>
      </c>
      <c r="D528" s="2050"/>
      <c r="E528" s="461">
        <v>9.9600342050737076E-2</v>
      </c>
      <c r="F528" s="457"/>
      <c r="G528" s="457"/>
      <c r="H528" s="2050" t="s">
        <v>188</v>
      </c>
      <c r="I528" s="2050"/>
      <c r="J528" s="462">
        <v>-0.11228705022812181</v>
      </c>
      <c r="K528" s="457"/>
      <c r="L528" s="457"/>
      <c r="M528" s="2050"/>
      <c r="N528" s="2050"/>
      <c r="O528" s="457"/>
      <c r="P528" s="457"/>
      <c r="Q528" s="457"/>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6"/>
      <c r="BT528" s="206"/>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51" t="s">
        <v>189</v>
      </c>
      <c r="D529" s="2050"/>
      <c r="E529" s="465">
        <v>-5.614403489260178E-2</v>
      </c>
      <c r="F529" s="457"/>
      <c r="G529" s="457"/>
      <c r="H529" s="2050" t="s">
        <v>189</v>
      </c>
      <c r="I529" s="2050"/>
      <c r="J529" s="466">
        <v>0.12362799931992623</v>
      </c>
      <c r="K529" s="457"/>
      <c r="L529" s="457"/>
      <c r="M529" s="2050"/>
      <c r="N529" s="2050"/>
      <c r="O529" s="457"/>
      <c r="P529" s="457"/>
      <c r="Q529" s="457"/>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6"/>
      <c r="BT529" s="206"/>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51"/>
      <c r="D530" s="2050"/>
      <c r="E530" s="457"/>
      <c r="F530" s="457"/>
      <c r="G530" s="457"/>
      <c r="H530" s="2050"/>
      <c r="I530" s="2050"/>
      <c r="J530" s="457"/>
      <c r="K530" s="457"/>
      <c r="L530" s="457"/>
      <c r="M530" s="2050"/>
      <c r="N530" s="2050"/>
      <c r="O530" s="457"/>
      <c r="P530" s="457"/>
      <c r="Q530" s="457"/>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6"/>
      <c r="BT530" s="206"/>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51"/>
      <c r="D531" s="2050"/>
      <c r="E531" s="457"/>
      <c r="F531" s="457"/>
      <c r="G531" s="457"/>
      <c r="H531" s="2050"/>
      <c r="I531" s="2050"/>
      <c r="J531" s="457"/>
      <c r="K531" s="457"/>
      <c r="L531" s="457"/>
      <c r="M531" s="2050"/>
      <c r="N531" s="2050"/>
      <c r="O531" s="457"/>
      <c r="P531" s="457"/>
      <c r="Q531" s="457"/>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6"/>
      <c r="BT531" s="206"/>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51" t="s">
        <v>225</v>
      </c>
      <c r="D532" s="2050"/>
      <c r="E532" s="2050"/>
      <c r="F532" s="457"/>
      <c r="G532" s="457"/>
      <c r="H532" s="2050" t="s">
        <v>225</v>
      </c>
      <c r="I532" s="2050"/>
      <c r="J532" s="2050"/>
      <c r="K532" s="457"/>
      <c r="L532" s="457"/>
      <c r="M532" s="2050"/>
      <c r="N532" s="2050"/>
      <c r="O532" s="457"/>
      <c r="P532" s="457"/>
      <c r="Q532" s="457"/>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6"/>
      <c r="BT532" s="206"/>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51" t="s">
        <v>179</v>
      </c>
      <c r="D533" s="2050"/>
      <c r="E533" s="481" t="s">
        <v>180</v>
      </c>
      <c r="F533" s="457"/>
      <c r="G533" s="457"/>
      <c r="H533" s="2050" t="s">
        <v>179</v>
      </c>
      <c r="I533" s="2050"/>
      <c r="J533" s="482" t="s">
        <v>180</v>
      </c>
      <c r="K533" s="457"/>
      <c r="L533" s="457"/>
      <c r="M533" s="2050"/>
      <c r="N533" s="2050"/>
      <c r="O533" s="457"/>
      <c r="P533" s="457"/>
      <c r="Q533" s="457"/>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6"/>
      <c r="BT533" s="206"/>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51" t="s">
        <v>180</v>
      </c>
      <c r="D534" s="2050"/>
      <c r="E534" s="483">
        <v>1</v>
      </c>
      <c r="F534" s="457"/>
      <c r="G534" s="457"/>
      <c r="H534" s="2050" t="s">
        <v>180</v>
      </c>
      <c r="I534" s="2050"/>
      <c r="J534" s="484">
        <v>1.0000000000000002</v>
      </c>
      <c r="K534" s="457"/>
      <c r="L534" s="457"/>
      <c r="M534" s="2050"/>
      <c r="N534" s="2050"/>
      <c r="O534" s="457"/>
      <c r="P534" s="457"/>
      <c r="Q534" s="457"/>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6"/>
      <c r="BT534" s="206"/>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51"/>
      <c r="D535" s="2050"/>
      <c r="E535" s="457"/>
      <c r="F535" s="457"/>
      <c r="G535" s="457"/>
      <c r="H535" s="2050"/>
      <c r="I535" s="2050"/>
      <c r="J535" s="457"/>
      <c r="K535" s="457"/>
      <c r="L535" s="457"/>
      <c r="M535" s="2050"/>
      <c r="N535" s="2050"/>
      <c r="O535" s="457"/>
      <c r="P535" s="457"/>
      <c r="Q535" s="457"/>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6"/>
      <c r="BT535" s="206"/>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51"/>
      <c r="D536" s="2050"/>
      <c r="E536" s="456"/>
      <c r="F536" s="456"/>
      <c r="G536" s="456"/>
      <c r="H536" s="2051"/>
      <c r="I536" s="2050"/>
      <c r="J536" s="456"/>
      <c r="K536" s="456"/>
      <c r="L536" s="456"/>
      <c r="M536" s="2051"/>
      <c r="N536" s="2050"/>
      <c r="O536" s="456"/>
      <c r="P536" s="456"/>
      <c r="Q536" s="456"/>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6"/>
      <c r="BT536" s="206"/>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51"/>
      <c r="D537" s="2050"/>
      <c r="E537" s="456"/>
      <c r="F537" s="456"/>
      <c r="G537" s="456"/>
      <c r="H537" s="2051"/>
      <c r="I537" s="2050"/>
      <c r="J537" s="456"/>
      <c r="K537" s="456"/>
      <c r="L537" s="456"/>
      <c r="M537" s="2051"/>
      <c r="N537" s="2050"/>
      <c r="O537" s="456"/>
      <c r="P537" s="456"/>
      <c r="Q537" s="456"/>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6"/>
      <c r="BT537" s="206"/>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51"/>
      <c r="D538" s="2050"/>
      <c r="E538" s="456"/>
      <c r="F538" s="456"/>
      <c r="G538" s="456"/>
      <c r="H538" s="2051"/>
      <c r="I538" s="2050"/>
      <c r="J538" s="456"/>
      <c r="K538" s="456"/>
      <c r="L538" s="456"/>
      <c r="M538" s="2051"/>
      <c r="N538" s="2050"/>
      <c r="O538" s="456"/>
      <c r="P538" s="456"/>
      <c r="Q538" s="456"/>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6"/>
      <c r="BT538" s="206"/>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51"/>
      <c r="D539" s="2050"/>
      <c r="E539" s="456"/>
      <c r="F539" s="456"/>
      <c r="G539" s="456"/>
      <c r="H539" s="2051"/>
      <c r="I539" s="2050"/>
      <c r="J539" s="456"/>
      <c r="K539" s="456"/>
      <c r="L539" s="456"/>
      <c r="M539" s="2051"/>
      <c r="N539" s="2050"/>
      <c r="O539" s="456"/>
      <c r="P539" s="456"/>
      <c r="Q539" s="456"/>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6"/>
      <c r="BT539" s="206"/>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51"/>
      <c r="D540" s="2050"/>
      <c r="E540" s="456"/>
      <c r="F540" s="456"/>
      <c r="G540" s="456"/>
      <c r="H540" s="2051"/>
      <c r="I540" s="2050"/>
      <c r="J540" s="456"/>
      <c r="K540" s="456"/>
      <c r="L540" s="456"/>
      <c r="M540" s="2051"/>
      <c r="N540" s="2050"/>
      <c r="O540" s="456"/>
      <c r="P540" s="456"/>
      <c r="Q540" s="456"/>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6"/>
      <c r="BT540" s="206"/>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51"/>
      <c r="D541" s="2050"/>
      <c r="E541" s="456"/>
      <c r="F541" s="456"/>
      <c r="G541" s="456"/>
      <c r="H541" s="2051"/>
      <c r="I541" s="2050"/>
      <c r="J541" s="456"/>
      <c r="K541" s="456"/>
      <c r="L541" s="456"/>
      <c r="M541" s="2051"/>
      <c r="N541" s="2050"/>
      <c r="O541" s="456"/>
      <c r="P541" s="456"/>
      <c r="Q541" s="456"/>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6"/>
      <c r="BT541" s="206"/>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51"/>
      <c r="D542" s="2050"/>
      <c r="E542" s="456"/>
      <c r="F542" s="456"/>
      <c r="G542" s="456"/>
      <c r="H542" s="2051"/>
      <c r="I542" s="2050"/>
      <c r="J542" s="456"/>
      <c r="K542" s="456"/>
      <c r="L542" s="456"/>
      <c r="M542" s="2051"/>
      <c r="N542" s="2050"/>
      <c r="O542" s="456"/>
      <c r="P542" s="456"/>
      <c r="Q542" s="456"/>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6"/>
      <c r="BT542" s="206"/>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51"/>
      <c r="D543" s="2050"/>
      <c r="E543" s="456"/>
      <c r="F543" s="456"/>
      <c r="G543" s="456"/>
      <c r="H543" s="2051"/>
      <c r="I543" s="2050"/>
      <c r="J543" s="456"/>
      <c r="K543" s="456"/>
      <c r="L543" s="456"/>
      <c r="M543" s="2051"/>
      <c r="N543" s="2050"/>
      <c r="O543" s="456"/>
      <c r="P543" s="456"/>
      <c r="Q543" s="456"/>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6"/>
      <c r="BT543" s="206"/>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51"/>
      <c r="D544" s="2050"/>
      <c r="E544" s="456"/>
      <c r="F544" s="456"/>
      <c r="G544" s="456"/>
      <c r="H544" s="2051"/>
      <c r="I544" s="2050"/>
      <c r="J544" s="456"/>
      <c r="K544" s="456"/>
      <c r="L544" s="456"/>
      <c r="M544" s="2051"/>
      <c r="N544" s="2050"/>
      <c r="O544" s="456"/>
      <c r="P544" s="456"/>
      <c r="Q544" s="456"/>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6"/>
      <c r="BT544" s="206"/>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51"/>
      <c r="D545" s="2050"/>
      <c r="E545" s="456"/>
      <c r="F545" s="456"/>
      <c r="G545" s="456"/>
      <c r="H545" s="2051"/>
      <c r="I545" s="2050"/>
      <c r="J545" s="456"/>
      <c r="K545" s="456"/>
      <c r="L545" s="456"/>
      <c r="M545" s="2051"/>
      <c r="N545" s="2050"/>
      <c r="O545" s="456"/>
      <c r="P545" s="456"/>
      <c r="Q545" s="456"/>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6"/>
      <c r="BT545" s="206"/>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51"/>
      <c r="D546" s="2050"/>
      <c r="E546" s="456"/>
      <c r="F546" s="456"/>
      <c r="G546" s="456"/>
      <c r="H546" s="2051"/>
      <c r="I546" s="2050"/>
      <c r="J546" s="456"/>
      <c r="K546" s="456"/>
      <c r="L546" s="456"/>
      <c r="M546" s="2051"/>
      <c r="N546" s="2050"/>
      <c r="O546" s="456"/>
      <c r="P546" s="456"/>
      <c r="Q546" s="456"/>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6"/>
      <c r="BT546" s="206"/>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51"/>
      <c r="D547" s="2050"/>
      <c r="E547" s="456"/>
      <c r="F547" s="456"/>
      <c r="G547" s="456"/>
      <c r="H547" s="2051"/>
      <c r="I547" s="2050"/>
      <c r="J547" s="456"/>
      <c r="K547" s="456"/>
      <c r="L547" s="456"/>
      <c r="M547" s="2051"/>
      <c r="N547" s="2050"/>
      <c r="O547" s="456"/>
      <c r="P547" s="456"/>
      <c r="Q547" s="456"/>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6"/>
      <c r="BT547" s="206"/>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51"/>
      <c r="D548" s="2050"/>
      <c r="E548" s="456"/>
      <c r="F548" s="456"/>
      <c r="G548" s="456"/>
      <c r="H548" s="2051"/>
      <c r="I548" s="2050"/>
      <c r="J548" s="456"/>
      <c r="K548" s="456"/>
      <c r="L548" s="456"/>
      <c r="M548" s="2051"/>
      <c r="N548" s="2050"/>
      <c r="O548" s="456"/>
      <c r="P548" s="456"/>
      <c r="Q548" s="456"/>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6"/>
      <c r="BT548" s="206"/>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51"/>
      <c r="D549" s="2050"/>
      <c r="E549" s="456"/>
      <c r="F549" s="456"/>
      <c r="G549" s="456"/>
      <c r="H549" s="2051"/>
      <c r="I549" s="2050"/>
      <c r="J549" s="456"/>
      <c r="K549" s="456"/>
      <c r="L549" s="456"/>
      <c r="M549" s="2051"/>
      <c r="N549" s="2050"/>
      <c r="O549" s="456"/>
      <c r="P549" s="456"/>
      <c r="Q549" s="456"/>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6"/>
      <c r="BT549" s="206"/>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51"/>
      <c r="D550" s="2050"/>
      <c r="E550" s="456"/>
      <c r="F550" s="456"/>
      <c r="G550" s="456"/>
      <c r="H550" s="2051"/>
      <c r="I550" s="2050"/>
      <c r="J550" s="456"/>
      <c r="K550" s="456"/>
      <c r="L550" s="456"/>
      <c r="M550" s="2051"/>
      <c r="N550" s="2050"/>
      <c r="O550" s="456"/>
      <c r="P550" s="456"/>
      <c r="Q550" s="456"/>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6"/>
      <c r="BT550" s="206"/>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51"/>
      <c r="D551" s="2050"/>
      <c r="E551" s="456"/>
      <c r="F551" s="456"/>
      <c r="G551" s="456"/>
      <c r="H551" s="2051"/>
      <c r="I551" s="2050"/>
      <c r="J551" s="456"/>
      <c r="K551" s="456"/>
      <c r="L551" s="456"/>
      <c r="M551" s="2051"/>
      <c r="N551" s="2050"/>
      <c r="O551" s="456"/>
      <c r="P551" s="456"/>
      <c r="Q551" s="456"/>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6"/>
      <c r="BT551" s="206"/>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51"/>
      <c r="D552" s="2050"/>
      <c r="E552" s="456"/>
      <c r="F552" s="456"/>
      <c r="G552" s="456"/>
      <c r="H552" s="2051"/>
      <c r="I552" s="2050"/>
      <c r="J552" s="456"/>
      <c r="K552" s="456"/>
      <c r="L552" s="456"/>
      <c r="M552" s="2051"/>
      <c r="N552" s="2050"/>
      <c r="O552" s="456"/>
      <c r="P552" s="456"/>
      <c r="Q552" s="456"/>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6"/>
      <c r="BT552" s="206"/>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51"/>
      <c r="D553" s="2050"/>
      <c r="E553" s="456"/>
      <c r="F553" s="456"/>
      <c r="G553" s="456"/>
      <c r="H553" s="2051"/>
      <c r="I553" s="2050"/>
      <c r="J553" s="456"/>
      <c r="K553" s="456"/>
      <c r="L553" s="456"/>
      <c r="M553" s="2051"/>
      <c r="N553" s="2050"/>
      <c r="O553" s="456"/>
      <c r="P553" s="456"/>
      <c r="Q553" s="456"/>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6"/>
      <c r="BT553" s="206"/>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51"/>
      <c r="D554" s="2050"/>
      <c r="E554" s="456"/>
      <c r="F554" s="456"/>
      <c r="G554" s="456"/>
      <c r="H554" s="2051"/>
      <c r="I554" s="2050"/>
      <c r="J554" s="456"/>
      <c r="K554" s="456"/>
      <c r="L554" s="456"/>
      <c r="M554" s="2051"/>
      <c r="N554" s="2050"/>
      <c r="O554" s="456"/>
      <c r="P554" s="456"/>
      <c r="Q554" s="456"/>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6"/>
      <c r="BT554" s="206"/>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51"/>
      <c r="D555" s="2050"/>
      <c r="E555" s="456"/>
      <c r="F555" s="456"/>
      <c r="G555" s="456"/>
      <c r="H555" s="2051"/>
      <c r="I555" s="2050"/>
      <c r="J555" s="456"/>
      <c r="K555" s="456"/>
      <c r="L555" s="456"/>
      <c r="M555" s="2051"/>
      <c r="N555" s="2050"/>
      <c r="O555" s="456"/>
      <c r="P555" s="456"/>
      <c r="Q555" s="456"/>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6"/>
      <c r="BT555" s="206"/>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51"/>
      <c r="D556" s="2050"/>
      <c r="E556" s="456"/>
      <c r="F556" s="456"/>
      <c r="G556" s="456"/>
      <c r="H556" s="2051"/>
      <c r="I556" s="2050"/>
      <c r="J556" s="456"/>
      <c r="K556" s="456"/>
      <c r="L556" s="456"/>
      <c r="M556" s="2051"/>
      <c r="N556" s="2050"/>
      <c r="O556" s="456"/>
      <c r="P556" s="456"/>
      <c r="Q556" s="456"/>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6"/>
      <c r="BT556" s="206"/>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51"/>
      <c r="D557" s="2050"/>
      <c r="E557" s="456"/>
      <c r="F557" s="456"/>
      <c r="G557" s="456"/>
      <c r="H557" s="2051"/>
      <c r="I557" s="2050"/>
      <c r="J557" s="456"/>
      <c r="K557" s="456"/>
      <c r="L557" s="456"/>
      <c r="M557" s="2051"/>
      <c r="N557" s="2050"/>
      <c r="O557" s="456"/>
      <c r="P557" s="456"/>
      <c r="Q557" s="456"/>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6"/>
      <c r="BT557" s="206"/>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51"/>
      <c r="D558" s="2050"/>
      <c r="E558" s="456"/>
      <c r="F558" s="456"/>
      <c r="G558" s="456"/>
      <c r="H558" s="2051"/>
      <c r="I558" s="2050"/>
      <c r="J558" s="456"/>
      <c r="K558" s="456"/>
      <c r="L558" s="456"/>
      <c r="M558" s="2051"/>
      <c r="N558" s="2050"/>
      <c r="O558" s="456"/>
      <c r="P558" s="456"/>
      <c r="Q558" s="456"/>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6"/>
      <c r="BT558" s="206"/>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51"/>
      <c r="D559" s="2050"/>
      <c r="E559" s="456"/>
      <c r="F559" s="456"/>
      <c r="G559" s="456"/>
      <c r="H559" s="2051"/>
      <c r="I559" s="2050"/>
      <c r="J559" s="456"/>
      <c r="K559" s="456"/>
      <c r="L559" s="456"/>
      <c r="M559" s="2051"/>
      <c r="N559" s="2050"/>
      <c r="O559" s="456"/>
      <c r="P559" s="456"/>
      <c r="Q559" s="456"/>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6"/>
      <c r="BT559" s="206"/>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51"/>
      <c r="D560" s="2050"/>
      <c r="E560" s="456"/>
      <c r="F560" s="456"/>
      <c r="G560" s="456"/>
      <c r="H560" s="2051"/>
      <c r="I560" s="2050"/>
      <c r="J560" s="456"/>
      <c r="K560" s="456"/>
      <c r="L560" s="456"/>
      <c r="M560" s="2051"/>
      <c r="N560" s="2050"/>
      <c r="O560" s="456"/>
      <c r="P560" s="456"/>
      <c r="Q560" s="456"/>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6"/>
      <c r="BT560" s="206"/>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51"/>
      <c r="D561" s="2050"/>
      <c r="E561" s="456"/>
      <c r="F561" s="456"/>
      <c r="G561" s="456"/>
      <c r="H561" s="2051"/>
      <c r="I561" s="2050"/>
      <c r="J561" s="456"/>
      <c r="K561" s="456"/>
      <c r="L561" s="456"/>
      <c r="M561" s="2051"/>
      <c r="N561" s="2050"/>
      <c r="O561" s="456"/>
      <c r="P561" s="456"/>
      <c r="Q561" s="456"/>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6"/>
      <c r="BT561" s="206"/>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51"/>
      <c r="D562" s="2050"/>
      <c r="E562" s="456"/>
      <c r="F562" s="456"/>
      <c r="G562" s="456"/>
      <c r="H562" s="2051"/>
      <c r="I562" s="2050"/>
      <c r="J562" s="456"/>
      <c r="K562" s="456"/>
      <c r="L562" s="456"/>
      <c r="M562" s="2051"/>
      <c r="N562" s="2050"/>
      <c r="O562" s="456"/>
      <c r="P562" s="456"/>
      <c r="Q562" s="456"/>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6"/>
      <c r="BT562" s="206"/>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51"/>
      <c r="D563" s="2050"/>
      <c r="E563" s="456"/>
      <c r="F563" s="456"/>
      <c r="G563" s="456"/>
      <c r="H563" s="2051"/>
      <c r="I563" s="2050"/>
      <c r="J563" s="456"/>
      <c r="K563" s="456"/>
      <c r="L563" s="456"/>
      <c r="M563" s="2051"/>
      <c r="N563" s="2050"/>
      <c r="O563" s="456"/>
      <c r="P563" s="456"/>
      <c r="Q563" s="456"/>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6"/>
      <c r="BT563" s="206"/>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51"/>
      <c r="D564" s="2050"/>
      <c r="E564" s="456"/>
      <c r="F564" s="456"/>
      <c r="G564" s="456"/>
      <c r="H564" s="2051"/>
      <c r="I564" s="2050"/>
      <c r="J564" s="456"/>
      <c r="K564" s="456"/>
      <c r="L564" s="456"/>
      <c r="M564" s="2051"/>
      <c r="N564" s="2050"/>
      <c r="O564" s="456"/>
      <c r="P564" s="456"/>
      <c r="Q564" s="456"/>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6"/>
      <c r="BT564" s="206"/>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51"/>
      <c r="D565" s="2050"/>
      <c r="E565" s="456"/>
      <c r="F565" s="456"/>
      <c r="G565" s="456"/>
      <c r="H565" s="2051"/>
      <c r="I565" s="2050"/>
      <c r="J565" s="456"/>
      <c r="K565" s="456"/>
      <c r="L565" s="456"/>
      <c r="M565" s="2051"/>
      <c r="N565" s="2050"/>
      <c r="O565" s="456"/>
      <c r="P565" s="456"/>
      <c r="Q565" s="456"/>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6"/>
      <c r="BT565" s="206"/>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51"/>
      <c r="D566" s="2050"/>
      <c r="E566" s="456"/>
      <c r="F566" s="456"/>
      <c r="G566" s="456"/>
      <c r="H566" s="2051"/>
      <c r="I566" s="2050"/>
      <c r="J566" s="456"/>
      <c r="K566" s="456"/>
      <c r="L566" s="456"/>
      <c r="M566" s="2051"/>
      <c r="N566" s="2050"/>
      <c r="O566" s="456"/>
      <c r="P566" s="456"/>
      <c r="Q566" s="456"/>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6"/>
      <c r="BT566" s="206"/>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51"/>
      <c r="D567" s="2050"/>
      <c r="E567" s="456"/>
      <c r="F567" s="456"/>
      <c r="G567" s="456"/>
      <c r="H567" s="2051"/>
      <c r="I567" s="2050"/>
      <c r="J567" s="456"/>
      <c r="K567" s="456"/>
      <c r="L567" s="456"/>
      <c r="M567" s="2051"/>
      <c r="N567" s="2050"/>
      <c r="O567" s="456"/>
      <c r="P567" s="456"/>
      <c r="Q567" s="456"/>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6"/>
      <c r="BT567" s="206"/>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51"/>
      <c r="D568" s="2050"/>
      <c r="E568" s="456"/>
      <c r="F568" s="456"/>
      <c r="G568" s="456"/>
      <c r="H568" s="2051"/>
      <c r="I568" s="2050"/>
      <c r="J568" s="456"/>
      <c r="K568" s="456"/>
      <c r="L568" s="456"/>
      <c r="M568" s="2051"/>
      <c r="N568" s="2050"/>
      <c r="O568" s="456"/>
      <c r="P568" s="456"/>
      <c r="Q568" s="456"/>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6"/>
      <c r="BT568" s="206"/>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51"/>
      <c r="D569" s="2050"/>
      <c r="E569" s="456"/>
      <c r="F569" s="456"/>
      <c r="G569" s="456"/>
      <c r="H569" s="2051"/>
      <c r="I569" s="2050"/>
      <c r="J569" s="456"/>
      <c r="K569" s="456"/>
      <c r="L569" s="456"/>
      <c r="M569" s="2051"/>
      <c r="N569" s="2050"/>
      <c r="O569" s="456"/>
      <c r="P569" s="456"/>
      <c r="Q569" s="456"/>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6"/>
      <c r="BT569" s="206"/>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51"/>
      <c r="D570" s="2050"/>
      <c r="E570" s="456"/>
      <c r="F570" s="456"/>
      <c r="G570" s="456"/>
      <c r="H570" s="2051"/>
      <c r="I570" s="2050"/>
      <c r="J570" s="456"/>
      <c r="K570" s="456"/>
      <c r="L570" s="456"/>
      <c r="M570" s="2051"/>
      <c r="N570" s="2050"/>
      <c r="O570" s="456"/>
      <c r="P570" s="456"/>
      <c r="Q570" s="456"/>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6"/>
      <c r="BT570" s="206"/>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51"/>
      <c r="D571" s="2050"/>
      <c r="E571" s="456"/>
      <c r="F571" s="456"/>
      <c r="G571" s="456"/>
      <c r="H571" s="2051"/>
      <c r="I571" s="2050"/>
      <c r="J571" s="456"/>
      <c r="K571" s="456"/>
      <c r="L571" s="456"/>
      <c r="M571" s="2051"/>
      <c r="N571" s="2050"/>
      <c r="O571" s="456"/>
      <c r="P571" s="456"/>
      <c r="Q571" s="456"/>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6"/>
      <c r="BT571" s="206"/>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51"/>
      <c r="D572" s="2050"/>
      <c r="E572" s="456"/>
      <c r="F572" s="456"/>
      <c r="G572" s="456"/>
      <c r="H572" s="2051"/>
      <c r="I572" s="2050"/>
      <c r="J572" s="456"/>
      <c r="K572" s="456"/>
      <c r="L572" s="456"/>
      <c r="M572" s="2051"/>
      <c r="N572" s="2050"/>
      <c r="O572" s="456"/>
      <c r="P572" s="456"/>
      <c r="Q572" s="456"/>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6"/>
      <c r="BT572" s="206"/>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51"/>
      <c r="D573" s="2050"/>
      <c r="E573" s="456"/>
      <c r="F573" s="456"/>
      <c r="G573" s="456"/>
      <c r="H573" s="2051"/>
      <c r="I573" s="2050"/>
      <c r="J573" s="456"/>
      <c r="K573" s="456"/>
      <c r="L573" s="456"/>
      <c r="M573" s="2051"/>
      <c r="N573" s="2050"/>
      <c r="O573" s="456"/>
      <c r="P573" s="456"/>
      <c r="Q573" s="456"/>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6"/>
      <c r="BT573" s="206"/>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51"/>
      <c r="D574" s="2050"/>
      <c r="E574" s="456"/>
      <c r="F574" s="456"/>
      <c r="G574" s="456"/>
      <c r="H574" s="2051"/>
      <c r="I574" s="2050"/>
      <c r="J574" s="456"/>
      <c r="K574" s="456"/>
      <c r="L574" s="456"/>
      <c r="M574" s="2051"/>
      <c r="N574" s="2050"/>
      <c r="O574" s="456"/>
      <c r="P574" s="456"/>
      <c r="Q574" s="456"/>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6"/>
      <c r="BT574" s="206"/>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51"/>
      <c r="D575" s="2050"/>
      <c r="E575" s="456"/>
      <c r="F575" s="456"/>
      <c r="G575" s="456"/>
      <c r="H575" s="2051"/>
      <c r="I575" s="2050"/>
      <c r="J575" s="456"/>
      <c r="K575" s="456"/>
      <c r="L575" s="456"/>
      <c r="M575" s="2051"/>
      <c r="N575" s="2050"/>
      <c r="O575" s="456"/>
      <c r="P575" s="456"/>
      <c r="Q575" s="456"/>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6"/>
      <c r="BT575" s="206"/>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51"/>
      <c r="D576" s="2050"/>
      <c r="E576" s="456"/>
      <c r="F576" s="456"/>
      <c r="G576" s="456"/>
      <c r="H576" s="2051"/>
      <c r="I576" s="2050"/>
      <c r="J576" s="456"/>
      <c r="K576" s="456"/>
      <c r="L576" s="456"/>
      <c r="M576" s="2051"/>
      <c r="N576" s="2050"/>
      <c r="O576" s="456"/>
      <c r="P576" s="456"/>
      <c r="Q576" s="456"/>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6"/>
      <c r="BT576" s="206"/>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51"/>
      <c r="D577" s="2050"/>
      <c r="E577" s="456"/>
      <c r="F577" s="456"/>
      <c r="G577" s="456"/>
      <c r="H577" s="2051"/>
      <c r="I577" s="2050"/>
      <c r="J577" s="456"/>
      <c r="K577" s="456"/>
      <c r="L577" s="456"/>
      <c r="M577" s="2051"/>
      <c r="N577" s="2050"/>
      <c r="O577" s="456"/>
      <c r="P577" s="456"/>
      <c r="Q577" s="456"/>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6"/>
      <c r="BT577" s="206"/>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51"/>
      <c r="D578" s="2050"/>
      <c r="E578" s="456"/>
      <c r="F578" s="456"/>
      <c r="G578" s="456"/>
      <c r="H578" s="2051"/>
      <c r="I578" s="2050"/>
      <c r="J578" s="456"/>
      <c r="K578" s="456"/>
      <c r="L578" s="456"/>
      <c r="M578" s="2051"/>
      <c r="N578" s="2050"/>
      <c r="O578" s="456"/>
      <c r="P578" s="456"/>
      <c r="Q578" s="456"/>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6"/>
      <c r="BT578" s="206"/>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51"/>
      <c r="D579" s="2050"/>
      <c r="E579" s="456"/>
      <c r="F579" s="456"/>
      <c r="G579" s="456"/>
      <c r="H579" s="2051"/>
      <c r="I579" s="2050"/>
      <c r="J579" s="456"/>
      <c r="K579" s="456"/>
      <c r="L579" s="456"/>
      <c r="M579" s="2051"/>
      <c r="N579" s="2050"/>
      <c r="O579" s="456"/>
      <c r="P579" s="456"/>
      <c r="Q579" s="456"/>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6"/>
      <c r="BT579" s="206"/>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51"/>
      <c r="D580" s="2050"/>
      <c r="E580" s="456"/>
      <c r="F580" s="456"/>
      <c r="G580" s="456"/>
      <c r="H580" s="2051"/>
      <c r="I580" s="2050"/>
      <c r="J580" s="456"/>
      <c r="K580" s="456"/>
      <c r="L580" s="456"/>
      <c r="M580" s="2051"/>
      <c r="N580" s="2050"/>
      <c r="O580" s="456"/>
      <c r="P580" s="456"/>
      <c r="Q580" s="456"/>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6"/>
      <c r="BT580" s="206"/>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51"/>
      <c r="D581" s="2050"/>
      <c r="E581" s="456"/>
      <c r="F581" s="456"/>
      <c r="G581" s="456"/>
      <c r="H581" s="2051"/>
      <c r="I581" s="2050"/>
      <c r="J581" s="456"/>
      <c r="K581" s="456"/>
      <c r="L581" s="456"/>
      <c r="M581" s="2051"/>
      <c r="N581" s="2050"/>
      <c r="O581" s="456"/>
      <c r="P581" s="456"/>
      <c r="Q581" s="456"/>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6"/>
      <c r="BT581" s="206"/>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51"/>
      <c r="D582" s="2050"/>
      <c r="E582" s="456"/>
      <c r="F582" s="456"/>
      <c r="G582" s="456"/>
      <c r="H582" s="2051"/>
      <c r="I582" s="2050"/>
      <c r="J582" s="456"/>
      <c r="K582" s="456"/>
      <c r="L582" s="456"/>
      <c r="M582" s="2051"/>
      <c r="N582" s="2050"/>
      <c r="O582" s="456"/>
      <c r="P582" s="456"/>
      <c r="Q582" s="456"/>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6"/>
      <c r="BT582" s="206"/>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51"/>
      <c r="D583" s="2050"/>
      <c r="E583" s="456"/>
      <c r="F583" s="456"/>
      <c r="G583" s="456"/>
      <c r="H583" s="2051"/>
      <c r="I583" s="2050"/>
      <c r="J583" s="456"/>
      <c r="K583" s="456"/>
      <c r="L583" s="456"/>
      <c r="M583" s="2051"/>
      <c r="N583" s="2050"/>
      <c r="O583" s="456"/>
      <c r="P583" s="456"/>
      <c r="Q583" s="456"/>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6"/>
      <c r="BT583" s="206"/>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51"/>
      <c r="D584" s="2050"/>
      <c r="E584" s="456"/>
      <c r="F584" s="456"/>
      <c r="G584" s="456"/>
      <c r="H584" s="2051"/>
      <c r="I584" s="2050"/>
      <c r="J584" s="456"/>
      <c r="K584" s="456"/>
      <c r="L584" s="456"/>
      <c r="M584" s="2051"/>
      <c r="N584" s="2050"/>
      <c r="O584" s="456"/>
      <c r="P584" s="456"/>
      <c r="Q584" s="456"/>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6"/>
      <c r="BT584" s="206"/>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51"/>
      <c r="D585" s="2050"/>
      <c r="E585" s="456"/>
      <c r="F585" s="456"/>
      <c r="G585" s="456"/>
      <c r="H585" s="2051"/>
      <c r="I585" s="2050"/>
      <c r="J585" s="456"/>
      <c r="K585" s="456"/>
      <c r="L585" s="456"/>
      <c r="M585" s="2051"/>
      <c r="N585" s="2050"/>
      <c r="O585" s="456"/>
      <c r="P585" s="456"/>
      <c r="Q585" s="456"/>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6"/>
      <c r="BT585" s="206"/>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51"/>
      <c r="D586" s="2050"/>
      <c r="E586" s="456"/>
      <c r="F586" s="456"/>
      <c r="G586" s="456"/>
      <c r="H586" s="2051"/>
      <c r="I586" s="2050"/>
      <c r="J586" s="456"/>
      <c r="K586" s="456"/>
      <c r="L586" s="456"/>
      <c r="M586" s="2051"/>
      <c r="N586" s="2050"/>
      <c r="O586" s="456"/>
      <c r="P586" s="456"/>
      <c r="Q586" s="456"/>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6"/>
      <c r="BT586" s="206"/>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51"/>
      <c r="D587" s="2050"/>
      <c r="E587" s="456"/>
      <c r="F587" s="456"/>
      <c r="G587" s="456"/>
      <c r="H587" s="2051"/>
      <c r="I587" s="2050"/>
      <c r="J587" s="456"/>
      <c r="K587" s="456"/>
      <c r="L587" s="456"/>
      <c r="M587" s="2051"/>
      <c r="N587" s="2050"/>
      <c r="O587" s="456"/>
      <c r="P587" s="456"/>
      <c r="Q587" s="456"/>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6"/>
      <c r="BT587" s="206"/>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51"/>
      <c r="D588" s="2050"/>
      <c r="E588" s="456"/>
      <c r="F588" s="456"/>
      <c r="G588" s="456"/>
      <c r="H588" s="2051"/>
      <c r="I588" s="2050"/>
      <c r="J588" s="456"/>
      <c r="K588" s="456"/>
      <c r="L588" s="456"/>
      <c r="M588" s="2051"/>
      <c r="N588" s="2050"/>
      <c r="O588" s="456"/>
      <c r="P588" s="456"/>
      <c r="Q588" s="456"/>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6"/>
      <c r="BT588" s="206"/>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51"/>
      <c r="D589" s="2050"/>
      <c r="E589" s="456"/>
      <c r="F589" s="456"/>
      <c r="G589" s="456"/>
      <c r="H589" s="2051"/>
      <c r="I589" s="2050"/>
      <c r="J589" s="456"/>
      <c r="K589" s="456"/>
      <c r="L589" s="456"/>
      <c r="M589" s="2051"/>
      <c r="N589" s="2050"/>
      <c r="O589" s="456"/>
      <c r="P589" s="456"/>
      <c r="Q589" s="456"/>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6"/>
      <c r="BT589" s="206"/>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51"/>
      <c r="D590" s="2050"/>
      <c r="E590" s="456"/>
      <c r="F590" s="456"/>
      <c r="G590" s="456"/>
      <c r="H590" s="2051"/>
      <c r="I590" s="2050"/>
      <c r="J590" s="456"/>
      <c r="K590" s="456"/>
      <c r="L590" s="456"/>
      <c r="M590" s="2051"/>
      <c r="N590" s="2050"/>
      <c r="O590" s="456"/>
      <c r="P590" s="456"/>
      <c r="Q590" s="456"/>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6"/>
      <c r="BT590" s="206"/>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51"/>
      <c r="D591" s="2050"/>
      <c r="E591" s="456"/>
      <c r="F591" s="456"/>
      <c r="G591" s="456"/>
      <c r="H591" s="2051"/>
      <c r="I591" s="2050"/>
      <c r="J591" s="456"/>
      <c r="K591" s="456"/>
      <c r="L591" s="456"/>
      <c r="M591" s="2051"/>
      <c r="N591" s="2050"/>
      <c r="O591" s="456"/>
      <c r="P591" s="456"/>
      <c r="Q591" s="456"/>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6"/>
      <c r="BT591" s="206"/>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51"/>
      <c r="D592" s="2050"/>
      <c r="E592" s="456"/>
      <c r="F592" s="456"/>
      <c r="G592" s="456"/>
      <c r="H592" s="2051"/>
      <c r="I592" s="2050"/>
      <c r="J592" s="456"/>
      <c r="K592" s="456"/>
      <c r="L592" s="456"/>
      <c r="M592" s="2051"/>
      <c r="N592" s="2050"/>
      <c r="O592" s="456"/>
      <c r="P592" s="456"/>
      <c r="Q592" s="456"/>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6"/>
      <c r="BT592" s="206"/>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51"/>
      <c r="D593" s="2050"/>
      <c r="E593" s="456"/>
      <c r="F593" s="456"/>
      <c r="G593" s="456"/>
      <c r="H593" s="2051"/>
      <c r="I593" s="2050"/>
      <c r="J593" s="456"/>
      <c r="K593" s="456"/>
      <c r="L593" s="456"/>
      <c r="M593" s="2051"/>
      <c r="N593" s="2050"/>
      <c r="O593" s="456"/>
      <c r="P593" s="456"/>
      <c r="Q593" s="456"/>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6"/>
      <c r="BT593" s="206"/>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51"/>
      <c r="D594" s="2050"/>
      <c r="E594" s="456"/>
      <c r="F594" s="456"/>
      <c r="G594" s="456"/>
      <c r="H594" s="2051"/>
      <c r="I594" s="2050"/>
      <c r="J594" s="456"/>
      <c r="K594" s="456"/>
      <c r="L594" s="456"/>
      <c r="M594" s="2051"/>
      <c r="N594" s="2050"/>
      <c r="O594" s="456"/>
      <c r="P594" s="456"/>
      <c r="Q594" s="456"/>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6"/>
      <c r="BT594" s="206"/>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51"/>
      <c r="D595" s="2050"/>
      <c r="E595" s="456"/>
      <c r="F595" s="456"/>
      <c r="G595" s="456"/>
      <c r="H595" s="2051"/>
      <c r="I595" s="2050"/>
      <c r="J595" s="456"/>
      <c r="K595" s="456"/>
      <c r="L595" s="456"/>
      <c r="M595" s="2051"/>
      <c r="N595" s="2050"/>
      <c r="O595" s="456"/>
      <c r="P595" s="456"/>
      <c r="Q595" s="456"/>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6"/>
      <c r="BT595" s="206"/>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51"/>
      <c r="D596" s="2050"/>
      <c r="E596" s="456"/>
      <c r="F596" s="456"/>
      <c r="G596" s="456"/>
      <c r="H596" s="2051"/>
      <c r="I596" s="2050"/>
      <c r="J596" s="456"/>
      <c r="K596" s="456"/>
      <c r="L596" s="456"/>
      <c r="M596" s="2051"/>
      <c r="N596" s="2050"/>
      <c r="O596" s="456"/>
      <c r="P596" s="456"/>
      <c r="Q596" s="456"/>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6"/>
      <c r="BT596" s="206"/>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51"/>
      <c r="D597" s="2050"/>
      <c r="E597" s="456"/>
      <c r="F597" s="456"/>
      <c r="G597" s="456"/>
      <c r="H597" s="2051"/>
      <c r="I597" s="2050"/>
      <c r="J597" s="456"/>
      <c r="K597" s="456"/>
      <c r="L597" s="456"/>
      <c r="M597" s="2051"/>
      <c r="N597" s="2050"/>
      <c r="O597" s="456"/>
      <c r="P597" s="456"/>
      <c r="Q597" s="456"/>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6"/>
      <c r="BT597" s="206"/>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51"/>
      <c r="D598" s="2050"/>
      <c r="E598" s="456"/>
      <c r="F598" s="456"/>
      <c r="G598" s="456"/>
      <c r="H598" s="2051"/>
      <c r="I598" s="2050"/>
      <c r="J598" s="456"/>
      <c r="K598" s="456"/>
      <c r="L598" s="456"/>
      <c r="M598" s="2051"/>
      <c r="N598" s="2050"/>
      <c r="O598" s="456"/>
      <c r="P598" s="456"/>
      <c r="Q598" s="456"/>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6"/>
      <c r="BT598" s="206"/>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51"/>
      <c r="D599" s="2050"/>
      <c r="E599" s="456"/>
      <c r="F599" s="456"/>
      <c r="G599" s="456"/>
      <c r="H599" s="2051"/>
      <c r="I599" s="2050"/>
      <c r="J599" s="456"/>
      <c r="K599" s="456"/>
      <c r="L599" s="456"/>
      <c r="M599" s="2051"/>
      <c r="N599" s="2050"/>
      <c r="O599" s="456"/>
      <c r="P599" s="456"/>
      <c r="Q599" s="456"/>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6"/>
      <c r="BT599" s="206"/>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51"/>
      <c r="D600" s="2050"/>
      <c r="E600" s="456"/>
      <c r="F600" s="456"/>
      <c r="G600" s="456"/>
      <c r="H600" s="2051"/>
      <c r="I600" s="2050"/>
      <c r="J600" s="456"/>
      <c r="K600" s="456"/>
      <c r="L600" s="456"/>
      <c r="M600" s="2051"/>
      <c r="N600" s="2050"/>
      <c r="O600" s="456"/>
      <c r="P600" s="456"/>
      <c r="Q600" s="456"/>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6"/>
      <c r="BT600" s="206"/>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51"/>
      <c r="D601" s="2050"/>
      <c r="E601" s="456"/>
      <c r="F601" s="456"/>
      <c r="G601" s="456"/>
      <c r="H601" s="2051"/>
      <c r="I601" s="2050"/>
      <c r="J601" s="456"/>
      <c r="K601" s="456"/>
      <c r="L601" s="456"/>
      <c r="M601" s="2051"/>
      <c r="N601" s="2050"/>
      <c r="O601" s="456"/>
      <c r="P601" s="456"/>
      <c r="Q601" s="456"/>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6"/>
      <c r="BT601" s="206"/>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51"/>
      <c r="D602" s="2050"/>
      <c r="E602" s="456"/>
      <c r="F602" s="456"/>
      <c r="G602" s="456"/>
      <c r="H602" s="2051"/>
      <c r="I602" s="2050"/>
      <c r="J602" s="456"/>
      <c r="K602" s="456"/>
      <c r="L602" s="456"/>
      <c r="M602" s="2051"/>
      <c r="N602" s="2050"/>
      <c r="O602" s="456"/>
      <c r="P602" s="456"/>
      <c r="Q602" s="456"/>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6"/>
      <c r="BT602" s="206"/>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51"/>
      <c r="D603" s="2050"/>
      <c r="E603" s="456"/>
      <c r="F603" s="456"/>
      <c r="G603" s="456"/>
      <c r="H603" s="2051"/>
      <c r="I603" s="2050"/>
      <c r="J603" s="456"/>
      <c r="K603" s="456"/>
      <c r="L603" s="456"/>
      <c r="M603" s="2051"/>
      <c r="N603" s="2050"/>
      <c r="O603" s="456"/>
      <c r="P603" s="456"/>
      <c r="Q603" s="456"/>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6"/>
      <c r="BT603" s="206"/>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51"/>
      <c r="D604" s="2050"/>
      <c r="E604" s="456"/>
      <c r="F604" s="456"/>
      <c r="G604" s="456"/>
      <c r="H604" s="2051"/>
      <c r="I604" s="2050"/>
      <c r="J604" s="456"/>
      <c r="K604" s="456"/>
      <c r="L604" s="456"/>
      <c r="M604" s="2051"/>
      <c r="N604" s="2050"/>
      <c r="O604" s="456"/>
      <c r="P604" s="456"/>
      <c r="Q604" s="456"/>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51"/>
      <c r="D605" s="2050"/>
      <c r="E605" s="456"/>
      <c r="F605" s="456"/>
      <c r="G605" s="456"/>
      <c r="H605" s="2051"/>
      <c r="I605" s="2050"/>
      <c r="J605" s="456"/>
      <c r="K605" s="456"/>
      <c r="L605" s="456"/>
      <c r="M605" s="2051"/>
      <c r="N605" s="2050"/>
      <c r="O605" s="456"/>
      <c r="P605" s="456"/>
      <c r="Q605" s="456"/>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51"/>
      <c r="D606" s="2050"/>
      <c r="E606" s="456"/>
      <c r="F606" s="456"/>
      <c r="G606" s="456"/>
      <c r="H606" s="2051"/>
      <c r="I606" s="2050"/>
      <c r="J606" s="456"/>
      <c r="K606" s="456"/>
      <c r="L606" s="456"/>
      <c r="M606" s="2051"/>
      <c r="N606" s="2050"/>
      <c r="O606" s="456"/>
      <c r="P606" s="456"/>
      <c r="Q606" s="456"/>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51"/>
      <c r="D607" s="2050"/>
      <c r="E607" s="456"/>
      <c r="F607" s="456"/>
      <c r="G607" s="456"/>
      <c r="H607" s="2051"/>
      <c r="I607" s="2050"/>
      <c r="J607" s="456"/>
      <c r="K607" s="456"/>
      <c r="L607" s="456"/>
      <c r="M607" s="2051"/>
      <c r="N607" s="2050"/>
      <c r="O607" s="456"/>
      <c r="P607" s="456"/>
      <c r="Q607" s="456"/>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51"/>
      <c r="D608" s="2050"/>
      <c r="E608" s="456"/>
      <c r="F608" s="456"/>
      <c r="G608" s="456"/>
      <c r="H608" s="2051"/>
      <c r="I608" s="2050"/>
      <c r="J608" s="456"/>
      <c r="K608" s="456"/>
      <c r="L608" s="456"/>
      <c r="M608" s="2051"/>
      <c r="N608" s="2050"/>
      <c r="O608" s="456"/>
      <c r="P608" s="456"/>
      <c r="Q608" s="456"/>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51"/>
      <c r="D609" s="2050"/>
      <c r="E609" s="456"/>
      <c r="F609" s="456"/>
      <c r="G609" s="456"/>
      <c r="H609" s="2051"/>
      <c r="I609" s="2050"/>
      <c r="J609" s="456"/>
      <c r="K609" s="456"/>
      <c r="L609" s="456"/>
      <c r="M609" s="2051"/>
      <c r="N609" s="2050"/>
      <c r="O609" s="456"/>
      <c r="P609" s="456"/>
      <c r="Q609" s="456"/>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51"/>
      <c r="D610" s="2050"/>
      <c r="E610" s="456"/>
      <c r="F610" s="456"/>
      <c r="G610" s="456"/>
      <c r="H610" s="2051"/>
      <c r="I610" s="2050"/>
      <c r="J610" s="456"/>
      <c r="K610" s="456"/>
      <c r="L610" s="456"/>
      <c r="M610" s="2051"/>
      <c r="N610" s="2050"/>
      <c r="O610" s="456"/>
      <c r="P610" s="456"/>
      <c r="Q610" s="456"/>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51"/>
      <c r="D611" s="2050"/>
      <c r="E611" s="456"/>
      <c r="F611" s="456"/>
      <c r="G611" s="456"/>
      <c r="H611" s="2051"/>
      <c r="I611" s="2050"/>
      <c r="J611" s="456"/>
      <c r="K611" s="456"/>
      <c r="L611" s="456"/>
      <c r="M611" s="2051"/>
      <c r="N611" s="2050"/>
      <c r="O611" s="456"/>
      <c r="P611" s="456"/>
      <c r="Q611" s="456"/>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51"/>
      <c r="D612" s="2050"/>
      <c r="E612" s="456"/>
      <c r="F612" s="456"/>
      <c r="G612" s="456"/>
      <c r="H612" s="2051"/>
      <c r="I612" s="2050"/>
      <c r="J612" s="456"/>
      <c r="K612" s="456"/>
      <c r="L612" s="456"/>
      <c r="M612" s="2051"/>
      <c r="N612" s="2050"/>
      <c r="O612" s="456"/>
      <c r="P612" s="456"/>
      <c r="Q612" s="456"/>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51"/>
      <c r="D613" s="2050"/>
      <c r="E613" s="456"/>
      <c r="F613" s="456"/>
      <c r="G613" s="456"/>
      <c r="H613" s="2051"/>
      <c r="I613" s="2050"/>
      <c r="J613" s="456"/>
      <c r="K613" s="456"/>
      <c r="L613" s="456"/>
      <c r="M613" s="2051"/>
      <c r="N613" s="2050"/>
      <c r="O613" s="456"/>
      <c r="P613" s="456"/>
      <c r="Q613" s="456"/>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51"/>
      <c r="D614" s="2050"/>
      <c r="E614" s="456"/>
      <c r="F614" s="456"/>
      <c r="G614" s="456"/>
      <c r="H614" s="2051"/>
      <c r="I614" s="2050"/>
      <c r="J614" s="456"/>
      <c r="K614" s="456"/>
      <c r="L614" s="456"/>
      <c r="M614" s="2051"/>
      <c r="N614" s="2050"/>
      <c r="O614" s="456"/>
      <c r="P614" s="456"/>
      <c r="Q614" s="456"/>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51"/>
      <c r="D615" s="2050"/>
      <c r="E615" s="456"/>
      <c r="F615" s="456"/>
      <c r="G615" s="456"/>
      <c r="H615" s="2051"/>
      <c r="I615" s="2050"/>
      <c r="J615" s="456"/>
      <c r="K615" s="456"/>
      <c r="L615" s="456"/>
      <c r="M615" s="2051"/>
      <c r="N615" s="2050"/>
      <c r="O615" s="456"/>
      <c r="P615" s="456"/>
      <c r="Q615" s="456"/>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51"/>
      <c r="D616" s="2050"/>
      <c r="E616" s="456"/>
      <c r="F616" s="456"/>
      <c r="G616" s="456"/>
      <c r="H616" s="2051"/>
      <c r="I616" s="2050"/>
      <c r="J616" s="456"/>
      <c r="K616" s="456"/>
      <c r="L616" s="456"/>
      <c r="M616" s="2051"/>
      <c r="N616" s="2050"/>
      <c r="O616" s="456"/>
      <c r="P616" s="456"/>
      <c r="Q616" s="456"/>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51"/>
      <c r="D617" s="2050"/>
      <c r="E617" s="456"/>
      <c r="F617" s="456"/>
      <c r="G617" s="456"/>
      <c r="H617" s="2051"/>
      <c r="I617" s="2050"/>
      <c r="J617" s="456"/>
      <c r="K617" s="456"/>
      <c r="L617" s="456"/>
      <c r="M617" s="2051"/>
      <c r="N617" s="2050"/>
      <c r="O617" s="456"/>
      <c r="P617" s="456"/>
      <c r="Q617" s="456"/>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51"/>
      <c r="D618" s="2050"/>
      <c r="E618" s="456"/>
      <c r="F618" s="456"/>
      <c r="G618" s="456"/>
      <c r="H618" s="2051"/>
      <c r="I618" s="2050"/>
      <c r="J618" s="456"/>
      <c r="K618" s="456"/>
      <c r="L618" s="456"/>
      <c r="M618" s="2051"/>
      <c r="N618" s="2050"/>
      <c r="O618" s="456"/>
      <c r="P618" s="456"/>
      <c r="Q618" s="456"/>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51"/>
      <c r="D619" s="2050"/>
      <c r="E619" s="456"/>
      <c r="F619" s="456"/>
      <c r="G619" s="456"/>
      <c r="H619" s="2051"/>
      <c r="I619" s="2050"/>
      <c r="J619" s="456"/>
      <c r="K619" s="456"/>
      <c r="L619" s="456"/>
      <c r="M619" s="2051"/>
      <c r="N619" s="2050"/>
      <c r="O619" s="456"/>
      <c r="P619" s="456"/>
      <c r="Q619" s="456"/>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51"/>
      <c r="D620" s="2050"/>
      <c r="E620" s="456"/>
      <c r="F620" s="456"/>
      <c r="G620" s="456"/>
      <c r="H620" s="2051"/>
      <c r="I620" s="2050"/>
      <c r="J620" s="456"/>
      <c r="K620" s="456"/>
      <c r="L620" s="456"/>
      <c r="M620" s="2051"/>
      <c r="N620" s="2050"/>
      <c r="O620" s="456"/>
      <c r="P620" s="456"/>
      <c r="Q620" s="456"/>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51"/>
      <c r="D621" s="2050"/>
      <c r="E621" s="456"/>
      <c r="F621" s="456"/>
      <c r="G621" s="456"/>
      <c r="H621" s="2051"/>
      <c r="I621" s="2050"/>
      <c r="J621" s="456"/>
      <c r="K621" s="456"/>
      <c r="L621" s="456"/>
      <c r="M621" s="2051"/>
      <c r="N621" s="2050"/>
      <c r="O621" s="456"/>
      <c r="P621" s="456"/>
      <c r="Q621" s="456"/>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51"/>
      <c r="D622" s="2050"/>
      <c r="E622" s="456"/>
      <c r="F622" s="456"/>
      <c r="G622" s="456"/>
      <c r="H622" s="2051"/>
      <c r="I622" s="2050"/>
      <c r="J622" s="456"/>
      <c r="K622" s="456"/>
      <c r="L622" s="456"/>
      <c r="M622" s="2051"/>
      <c r="N622" s="2050"/>
      <c r="O622" s="456"/>
      <c r="P622" s="456"/>
      <c r="Q622" s="456"/>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51"/>
      <c r="D623" s="2050"/>
      <c r="E623" s="456"/>
      <c r="F623" s="456"/>
      <c r="G623" s="456"/>
      <c r="H623" s="2051"/>
      <c r="I623" s="2050"/>
      <c r="J623" s="456"/>
      <c r="K623" s="456"/>
      <c r="L623" s="456"/>
      <c r="M623" s="2051"/>
      <c r="N623" s="2050"/>
      <c r="O623" s="456"/>
      <c r="P623" s="456"/>
      <c r="Q623" s="456"/>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51"/>
      <c r="D624" s="2050"/>
      <c r="E624" s="456"/>
      <c r="F624" s="456"/>
      <c r="G624" s="456"/>
      <c r="H624" s="2051"/>
      <c r="I624" s="2050"/>
      <c r="J624" s="456"/>
      <c r="K624" s="456"/>
      <c r="L624" s="456"/>
      <c r="M624" s="2051"/>
      <c r="N624" s="2050"/>
      <c r="O624" s="456"/>
      <c r="P624" s="456"/>
      <c r="Q624" s="456"/>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51"/>
      <c r="D625" s="2050"/>
      <c r="E625" s="456"/>
      <c r="F625" s="456"/>
      <c r="G625" s="456"/>
      <c r="H625" s="2051"/>
      <c r="I625" s="2050"/>
      <c r="J625" s="456"/>
      <c r="K625" s="456"/>
      <c r="L625" s="456"/>
      <c r="M625" s="2051"/>
      <c r="N625" s="2050"/>
      <c r="O625" s="456"/>
      <c r="P625" s="456"/>
      <c r="Q625" s="456"/>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51"/>
      <c r="D626" s="2050"/>
      <c r="E626" s="456"/>
      <c r="F626" s="456"/>
      <c r="G626" s="456"/>
      <c r="H626" s="2051"/>
      <c r="I626" s="2050"/>
      <c r="J626" s="456"/>
      <c r="K626" s="456"/>
      <c r="L626" s="456"/>
      <c r="M626" s="2051"/>
      <c r="N626" s="2050"/>
      <c r="O626" s="456"/>
      <c r="P626" s="456"/>
      <c r="Q626" s="456"/>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51"/>
      <c r="D627" s="2050"/>
      <c r="E627" s="456"/>
      <c r="F627" s="456"/>
      <c r="G627" s="456"/>
      <c r="H627" s="2051"/>
      <c r="I627" s="2050"/>
      <c r="J627" s="456"/>
      <c r="K627" s="456"/>
      <c r="L627" s="456"/>
      <c r="M627" s="2051"/>
      <c r="N627" s="2050"/>
      <c r="O627" s="456"/>
      <c r="P627" s="456"/>
      <c r="Q627" s="456"/>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51"/>
      <c r="D628" s="2050"/>
      <c r="E628" s="456"/>
      <c r="F628" s="456"/>
      <c r="G628" s="456"/>
      <c r="H628" s="2051"/>
      <c r="I628" s="2050"/>
      <c r="J628" s="456"/>
      <c r="K628" s="456"/>
      <c r="L628" s="456"/>
      <c r="M628" s="2051"/>
      <c r="N628" s="2050"/>
      <c r="O628" s="456"/>
      <c r="P628" s="456"/>
      <c r="Q628" s="456"/>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51"/>
      <c r="D629" s="2050"/>
      <c r="E629" s="456"/>
      <c r="F629" s="456"/>
      <c r="G629" s="456"/>
      <c r="H629" s="2051"/>
      <c r="I629" s="2050"/>
      <c r="J629" s="456"/>
      <c r="K629" s="456"/>
      <c r="L629" s="456"/>
      <c r="M629" s="2051"/>
      <c r="N629" s="2050"/>
      <c r="O629" s="456"/>
      <c r="P629" s="456"/>
      <c r="Q629" s="456"/>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51"/>
      <c r="D630" s="2050"/>
      <c r="E630" s="456"/>
      <c r="F630" s="456"/>
      <c r="G630" s="456"/>
      <c r="H630" s="2051"/>
      <c r="I630" s="2050"/>
      <c r="J630" s="456"/>
      <c r="K630" s="456"/>
      <c r="L630" s="456"/>
      <c r="M630" s="2051"/>
      <c r="N630" s="2050"/>
      <c r="O630" s="456"/>
      <c r="P630" s="456"/>
      <c r="Q630" s="456"/>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51"/>
      <c r="D631" s="2050"/>
      <c r="E631" s="456"/>
      <c r="F631" s="456"/>
      <c r="G631" s="456"/>
      <c r="H631" s="2051"/>
      <c r="I631" s="2050"/>
      <c r="J631" s="456"/>
      <c r="K631" s="456"/>
      <c r="L631" s="456"/>
      <c r="M631" s="2051"/>
      <c r="N631" s="2050"/>
      <c r="O631" s="456"/>
      <c r="P631" s="456"/>
      <c r="Q631" s="456"/>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51"/>
      <c r="D632" s="2050"/>
      <c r="E632" s="456"/>
      <c r="F632" s="456"/>
      <c r="G632" s="456"/>
      <c r="H632" s="2051"/>
      <c r="I632" s="2050"/>
      <c r="J632" s="456"/>
      <c r="K632" s="456"/>
      <c r="L632" s="456"/>
      <c r="M632" s="2051"/>
      <c r="N632" s="2050"/>
      <c r="O632" s="456"/>
      <c r="P632" s="456"/>
      <c r="Q632" s="456"/>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51"/>
      <c r="D633" s="2050"/>
      <c r="E633" s="456"/>
      <c r="F633" s="456"/>
      <c r="G633" s="456"/>
      <c r="H633" s="2051"/>
      <c r="I633" s="2050"/>
      <c r="J633" s="456"/>
      <c r="K633" s="456"/>
      <c r="L633" s="456"/>
      <c r="M633" s="2051"/>
      <c r="N633" s="2050"/>
      <c r="O633" s="456"/>
      <c r="P633" s="456"/>
      <c r="Q633" s="456"/>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51"/>
      <c r="D634" s="2050"/>
      <c r="E634" s="456"/>
      <c r="F634" s="456"/>
      <c r="G634" s="456"/>
      <c r="H634" s="2051"/>
      <c r="I634" s="2050"/>
      <c r="J634" s="456"/>
      <c r="K634" s="456"/>
      <c r="L634" s="456"/>
      <c r="M634" s="2051"/>
      <c r="N634" s="2050"/>
      <c r="O634" s="456"/>
      <c r="P634" s="456"/>
      <c r="Q634" s="456"/>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51"/>
      <c r="D635" s="2050"/>
      <c r="E635" s="456"/>
      <c r="F635" s="456"/>
      <c r="G635" s="456"/>
      <c r="H635" s="2051"/>
      <c r="I635" s="2050"/>
      <c r="J635" s="456"/>
      <c r="K635" s="456"/>
      <c r="L635" s="456"/>
      <c r="M635" s="2051"/>
      <c r="N635" s="2050"/>
      <c r="O635" s="456"/>
      <c r="P635" s="456"/>
      <c r="Q635" s="456"/>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51"/>
      <c r="D636" s="2050"/>
      <c r="E636" s="456"/>
      <c r="F636" s="456"/>
      <c r="G636" s="456"/>
      <c r="H636" s="2051"/>
      <c r="I636" s="2050"/>
      <c r="J636" s="456"/>
      <c r="K636" s="456"/>
      <c r="L636" s="456"/>
      <c r="M636" s="2051"/>
      <c r="N636" s="2050"/>
      <c r="O636" s="456"/>
      <c r="P636" s="456"/>
      <c r="Q636" s="456"/>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51"/>
      <c r="D637" s="2050"/>
      <c r="E637" s="456"/>
      <c r="F637" s="456"/>
      <c r="G637" s="456"/>
      <c r="H637" s="2051"/>
      <c r="I637" s="2050"/>
      <c r="J637" s="456"/>
      <c r="K637" s="456"/>
      <c r="L637" s="456"/>
      <c r="M637" s="2051"/>
      <c r="N637" s="2050"/>
      <c r="O637" s="456"/>
      <c r="P637" s="456"/>
      <c r="Q637" s="456"/>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51"/>
      <c r="D638" s="2050"/>
      <c r="E638" s="456"/>
      <c r="F638" s="456"/>
      <c r="G638" s="456"/>
      <c r="H638" s="2051"/>
      <c r="I638" s="2050"/>
      <c r="J638" s="456"/>
      <c r="K638" s="456"/>
      <c r="L638" s="456"/>
      <c r="M638" s="2051"/>
      <c r="N638" s="2050"/>
      <c r="O638" s="456"/>
      <c r="P638" s="456"/>
      <c r="Q638" s="456"/>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51"/>
      <c r="D639" s="2050"/>
      <c r="E639" s="456"/>
      <c r="F639" s="456"/>
      <c r="G639" s="456"/>
      <c r="H639" s="2051"/>
      <c r="I639" s="2050"/>
      <c r="J639" s="456"/>
      <c r="K639" s="456"/>
      <c r="L639" s="456"/>
      <c r="M639" s="2051"/>
      <c r="N639" s="2050"/>
      <c r="O639" s="456"/>
      <c r="P639" s="456"/>
      <c r="Q639" s="456"/>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51"/>
      <c r="D640" s="2050"/>
      <c r="E640" s="456"/>
      <c r="F640" s="456"/>
      <c r="G640" s="456"/>
      <c r="H640" s="2051"/>
      <c r="I640" s="2050"/>
      <c r="J640" s="456"/>
      <c r="K640" s="456"/>
      <c r="L640" s="456"/>
      <c r="M640" s="2051"/>
      <c r="N640" s="2050"/>
      <c r="O640" s="456"/>
      <c r="P640" s="456"/>
      <c r="Q640" s="456"/>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51"/>
      <c r="D641" s="2050"/>
      <c r="E641" s="456"/>
      <c r="F641" s="456"/>
      <c r="G641" s="456"/>
      <c r="H641" s="2051"/>
      <c r="I641" s="2050"/>
      <c r="J641" s="456"/>
      <c r="K641" s="456"/>
      <c r="L641" s="456"/>
      <c r="M641" s="2051"/>
      <c r="N641" s="2050"/>
      <c r="O641" s="456"/>
      <c r="P641" s="456"/>
      <c r="Q641" s="456"/>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51"/>
      <c r="D642" s="2050"/>
      <c r="E642" s="456"/>
      <c r="F642" s="456"/>
      <c r="G642" s="456"/>
      <c r="H642" s="2051"/>
      <c r="I642" s="2050"/>
      <c r="J642" s="456"/>
      <c r="K642" s="456"/>
      <c r="L642" s="456"/>
      <c r="M642" s="2051"/>
      <c r="N642" s="2050"/>
      <c r="O642" s="456"/>
      <c r="P642" s="456"/>
      <c r="Q642" s="456"/>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51"/>
      <c r="D643" s="2050"/>
      <c r="E643" s="456"/>
      <c r="F643" s="456"/>
      <c r="G643" s="456"/>
      <c r="H643" s="2051"/>
      <c r="I643" s="2050"/>
      <c r="J643" s="456"/>
      <c r="K643" s="456"/>
      <c r="L643" s="456"/>
      <c r="M643" s="2051"/>
      <c r="N643" s="2050"/>
      <c r="O643" s="456"/>
      <c r="P643" s="456"/>
      <c r="Q643" s="456"/>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51"/>
      <c r="D644" s="2050"/>
      <c r="E644" s="456"/>
      <c r="F644" s="456"/>
      <c r="G644" s="456"/>
      <c r="H644" s="2051"/>
      <c r="I644" s="2050"/>
      <c r="J644" s="456"/>
      <c r="K644" s="456"/>
      <c r="L644" s="456"/>
      <c r="M644" s="2051"/>
      <c r="N644" s="2050"/>
      <c r="O644" s="456"/>
      <c r="P644" s="456"/>
      <c r="Q644" s="456"/>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51"/>
      <c r="D645" s="2050"/>
      <c r="E645" s="456"/>
      <c r="F645" s="456"/>
      <c r="G645" s="456"/>
      <c r="H645" s="2051"/>
      <c r="I645" s="2050"/>
      <c r="J645" s="456"/>
      <c r="K645" s="456"/>
      <c r="L645" s="456"/>
      <c r="M645" s="2051"/>
      <c r="N645" s="2050"/>
      <c r="O645" s="456"/>
      <c r="P645" s="456"/>
      <c r="Q645" s="456"/>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51"/>
      <c r="D646" s="2050"/>
      <c r="E646" s="456"/>
      <c r="F646" s="456"/>
      <c r="G646" s="456"/>
      <c r="H646" s="2051"/>
      <c r="I646" s="2050"/>
      <c r="J646" s="456"/>
      <c r="K646" s="456"/>
      <c r="L646" s="456"/>
      <c r="M646" s="2051"/>
      <c r="N646" s="2050"/>
      <c r="O646" s="456"/>
      <c r="P646" s="456"/>
      <c r="Q646" s="456"/>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51"/>
      <c r="D647" s="2050"/>
      <c r="E647" s="456"/>
      <c r="F647" s="456"/>
      <c r="G647" s="456"/>
      <c r="H647" s="2051"/>
      <c r="I647" s="2050"/>
      <c r="J647" s="456"/>
      <c r="K647" s="456"/>
      <c r="L647" s="456"/>
      <c r="M647" s="2051"/>
      <c r="N647" s="2050"/>
      <c r="O647" s="456"/>
      <c r="P647" s="456"/>
      <c r="Q647" s="456"/>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51"/>
      <c r="D648" s="2050"/>
      <c r="E648" s="456"/>
      <c r="F648" s="456"/>
      <c r="G648" s="456"/>
      <c r="H648" s="2051"/>
      <c r="I648" s="2050"/>
      <c r="J648" s="456"/>
      <c r="K648" s="456"/>
      <c r="L648" s="456"/>
      <c r="M648" s="2051"/>
      <c r="N648" s="2050"/>
      <c r="O648" s="456"/>
      <c r="P648" s="456"/>
      <c r="Q648" s="456"/>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51"/>
      <c r="D649" s="2050"/>
      <c r="E649" s="456"/>
      <c r="F649" s="456"/>
      <c r="G649" s="456"/>
      <c r="H649" s="2051"/>
      <c r="I649" s="2050"/>
      <c r="J649" s="456"/>
      <c r="K649" s="456"/>
      <c r="L649" s="456"/>
      <c r="M649" s="2051"/>
      <c r="N649" s="2050"/>
      <c r="O649" s="456"/>
      <c r="P649" s="456"/>
      <c r="Q649" s="456"/>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51"/>
      <c r="D650" s="2050"/>
      <c r="E650" s="456"/>
      <c r="F650" s="456"/>
      <c r="G650" s="456"/>
      <c r="H650" s="2051"/>
      <c r="I650" s="2050"/>
      <c r="J650" s="456"/>
      <c r="K650" s="456"/>
      <c r="L650" s="456"/>
      <c r="M650" s="2051"/>
      <c r="N650" s="2050"/>
      <c r="O650" s="456"/>
      <c r="P650" s="456"/>
      <c r="Q650" s="456"/>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51"/>
      <c r="D651" s="2050"/>
      <c r="E651" s="456"/>
      <c r="F651" s="456"/>
      <c r="G651" s="456"/>
      <c r="H651" s="2051"/>
      <c r="I651" s="2050"/>
      <c r="J651" s="456"/>
      <c r="K651" s="456"/>
      <c r="L651" s="456"/>
      <c r="M651" s="2051"/>
      <c r="N651" s="2050"/>
      <c r="O651" s="456"/>
      <c r="P651" s="456"/>
      <c r="Q651" s="456"/>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51"/>
      <c r="D652" s="2050"/>
      <c r="E652" s="456"/>
      <c r="F652" s="456"/>
      <c r="G652" s="456"/>
      <c r="H652" s="2051"/>
      <c r="I652" s="2050"/>
      <c r="J652" s="456"/>
      <c r="K652" s="456"/>
      <c r="L652" s="456"/>
      <c r="M652" s="2051"/>
      <c r="N652" s="2050"/>
      <c r="O652" s="456"/>
      <c r="P652" s="456"/>
      <c r="Q652" s="456"/>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51"/>
      <c r="D653" s="2050"/>
      <c r="E653" s="456"/>
      <c r="F653" s="456"/>
      <c r="G653" s="456"/>
      <c r="H653" s="2051"/>
      <c r="I653" s="2050"/>
      <c r="J653" s="456"/>
      <c r="K653" s="456"/>
      <c r="L653" s="456"/>
      <c r="M653" s="2051"/>
      <c r="N653" s="2050"/>
      <c r="O653" s="456"/>
      <c r="P653" s="456"/>
      <c r="Q653" s="456"/>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51"/>
      <c r="D654" s="2050"/>
      <c r="E654" s="456"/>
      <c r="F654" s="456"/>
      <c r="G654" s="456"/>
      <c r="H654" s="2051"/>
      <c r="I654" s="2050"/>
      <c r="J654" s="456"/>
      <c r="K654" s="456"/>
      <c r="L654" s="456"/>
      <c r="M654" s="2051"/>
      <c r="N654" s="2050"/>
      <c r="O654" s="456"/>
      <c r="P654" s="456"/>
      <c r="Q654" s="456"/>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51"/>
      <c r="D655" s="2050"/>
      <c r="E655" s="456"/>
      <c r="F655" s="456"/>
      <c r="G655" s="456"/>
      <c r="H655" s="2051"/>
      <c r="I655" s="2050"/>
      <c r="J655" s="456"/>
      <c r="K655" s="456"/>
      <c r="L655" s="456"/>
      <c r="M655" s="2051"/>
      <c r="N655" s="2050"/>
      <c r="O655" s="456"/>
      <c r="P655" s="456"/>
      <c r="Q655" s="456"/>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51"/>
      <c r="D656" s="2050"/>
      <c r="E656" s="456"/>
      <c r="F656" s="456"/>
      <c r="G656" s="456"/>
      <c r="H656" s="2051"/>
      <c r="I656" s="2050"/>
      <c r="J656" s="456"/>
      <c r="K656" s="456"/>
      <c r="L656" s="456"/>
      <c r="M656" s="2051"/>
      <c r="N656" s="2050"/>
      <c r="O656" s="456"/>
      <c r="P656" s="456"/>
      <c r="Q656" s="456"/>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51"/>
      <c r="D657" s="2050"/>
      <c r="E657" s="456"/>
      <c r="F657" s="456"/>
      <c r="G657" s="456"/>
      <c r="H657" s="2051"/>
      <c r="I657" s="2050"/>
      <c r="J657" s="456"/>
      <c r="K657" s="456"/>
      <c r="L657" s="456"/>
      <c r="M657" s="2051"/>
      <c r="N657" s="2050"/>
      <c r="O657" s="456"/>
      <c r="P657" s="456"/>
      <c r="Q657" s="456"/>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51"/>
      <c r="D658" s="2050"/>
      <c r="E658" s="456"/>
      <c r="F658" s="456"/>
      <c r="G658" s="456"/>
      <c r="H658" s="2051"/>
      <c r="I658" s="2050"/>
      <c r="J658" s="456"/>
      <c r="K658" s="456"/>
      <c r="L658" s="456"/>
      <c r="M658" s="2051"/>
      <c r="N658" s="2050"/>
      <c r="O658" s="456"/>
      <c r="P658" s="456"/>
      <c r="Q658" s="456"/>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51"/>
      <c r="D659" s="2050"/>
      <c r="E659" s="456"/>
      <c r="F659" s="456"/>
      <c r="G659" s="456"/>
      <c r="H659" s="2051"/>
      <c r="I659" s="2050"/>
      <c r="J659" s="456"/>
      <c r="K659" s="456"/>
      <c r="L659" s="456"/>
      <c r="M659" s="2051"/>
      <c r="N659" s="2050"/>
      <c r="O659" s="456"/>
      <c r="P659" s="456"/>
      <c r="Q659" s="456"/>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51"/>
      <c r="D660" s="2050"/>
      <c r="E660" s="456"/>
      <c r="F660" s="456"/>
      <c r="G660" s="456"/>
      <c r="H660" s="2051"/>
      <c r="I660" s="2050"/>
      <c r="J660" s="456"/>
      <c r="K660" s="456"/>
      <c r="L660" s="456"/>
      <c r="M660" s="2051"/>
      <c r="N660" s="2050"/>
      <c r="O660" s="456"/>
      <c r="P660" s="456"/>
      <c r="Q660" s="456"/>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51"/>
      <c r="D661" s="2050"/>
      <c r="E661" s="456"/>
      <c r="F661" s="456"/>
      <c r="G661" s="456"/>
      <c r="H661" s="2051"/>
      <c r="I661" s="2050"/>
      <c r="J661" s="456"/>
      <c r="K661" s="456"/>
      <c r="L661" s="456"/>
      <c r="M661" s="2051"/>
      <c r="N661" s="2050"/>
      <c r="O661" s="456"/>
      <c r="P661" s="456"/>
      <c r="Q661" s="456"/>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51"/>
      <c r="D662" s="2050"/>
      <c r="E662" s="456"/>
      <c r="F662" s="456"/>
      <c r="G662" s="456"/>
      <c r="H662" s="2051"/>
      <c r="I662" s="2050"/>
      <c r="J662" s="456"/>
      <c r="K662" s="456"/>
      <c r="L662" s="456"/>
      <c r="M662" s="2051"/>
      <c r="N662" s="2050"/>
      <c r="O662" s="456"/>
      <c r="P662" s="456"/>
      <c r="Q662" s="456"/>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51"/>
      <c r="D663" s="2050"/>
      <c r="E663" s="456"/>
      <c r="F663" s="456"/>
      <c r="G663" s="456"/>
      <c r="H663" s="2051"/>
      <c r="I663" s="2050"/>
      <c r="J663" s="456"/>
      <c r="K663" s="456"/>
      <c r="L663" s="456"/>
      <c r="M663" s="2051"/>
      <c r="N663" s="2050"/>
      <c r="O663" s="456"/>
      <c r="P663" s="456"/>
      <c r="Q663" s="456"/>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51"/>
      <c r="D664" s="2050"/>
      <c r="E664" s="456"/>
      <c r="F664" s="456"/>
      <c r="G664" s="456"/>
      <c r="H664" s="2051"/>
      <c r="I664" s="2050"/>
      <c r="J664" s="456"/>
      <c r="K664" s="456"/>
      <c r="L664" s="456"/>
      <c r="M664" s="2051"/>
      <c r="N664" s="2050"/>
      <c r="O664" s="456"/>
      <c r="P664" s="456"/>
      <c r="Q664" s="456"/>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51"/>
      <c r="D665" s="2050"/>
      <c r="E665" s="456"/>
      <c r="F665" s="456"/>
      <c r="G665" s="456"/>
      <c r="H665" s="2051"/>
      <c r="I665" s="2050"/>
      <c r="J665" s="456"/>
      <c r="K665" s="456"/>
      <c r="L665" s="456"/>
      <c r="M665" s="2051"/>
      <c r="N665" s="2050"/>
      <c r="O665" s="456"/>
      <c r="P665" s="456"/>
      <c r="Q665" s="456"/>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51"/>
      <c r="D666" s="2050"/>
      <c r="E666" s="456"/>
      <c r="F666" s="456"/>
      <c r="G666" s="456"/>
      <c r="H666" s="2051"/>
      <c r="I666" s="2050"/>
      <c r="J666" s="456"/>
      <c r="K666" s="456"/>
      <c r="L666" s="456"/>
      <c r="M666" s="2051"/>
      <c r="N666" s="2050"/>
      <c r="O666" s="456"/>
      <c r="P666" s="456"/>
      <c r="Q666" s="456"/>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51"/>
      <c r="D667" s="2050"/>
      <c r="E667" s="456"/>
      <c r="F667" s="456"/>
      <c r="G667" s="456"/>
      <c r="H667" s="2051"/>
      <c r="I667" s="2050"/>
      <c r="J667" s="456"/>
      <c r="K667" s="456"/>
      <c r="L667" s="456"/>
      <c r="M667" s="2051"/>
      <c r="N667" s="2050"/>
      <c r="O667" s="456"/>
      <c r="P667" s="456"/>
      <c r="Q667" s="456"/>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51"/>
      <c r="D668" s="2050"/>
      <c r="E668" s="456"/>
      <c r="F668" s="456"/>
      <c r="G668" s="456"/>
      <c r="H668" s="2051"/>
      <c r="I668" s="2050"/>
      <c r="J668" s="456"/>
      <c r="K668" s="456"/>
      <c r="L668" s="456"/>
      <c r="M668" s="2051"/>
      <c r="N668" s="2050"/>
      <c r="O668" s="456"/>
      <c r="P668" s="456"/>
      <c r="Q668" s="456"/>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51"/>
      <c r="D669" s="2050"/>
      <c r="E669" s="456"/>
      <c r="F669" s="456"/>
      <c r="G669" s="456"/>
      <c r="H669" s="2051"/>
      <c r="I669" s="2050"/>
      <c r="J669" s="456"/>
      <c r="K669" s="456"/>
      <c r="L669" s="456"/>
      <c r="M669" s="2051"/>
      <c r="N669" s="2050"/>
      <c r="O669" s="456"/>
      <c r="P669" s="456"/>
      <c r="Q669" s="456"/>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51"/>
      <c r="D670" s="2050"/>
      <c r="E670" s="456"/>
      <c r="F670" s="456"/>
      <c r="G670" s="456"/>
      <c r="H670" s="2051"/>
      <c r="I670" s="2050"/>
      <c r="J670" s="456"/>
      <c r="K670" s="456"/>
      <c r="L670" s="456"/>
      <c r="M670" s="2051"/>
      <c r="N670" s="2050"/>
      <c r="O670" s="456"/>
      <c r="P670" s="456"/>
      <c r="Q670" s="456"/>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51"/>
      <c r="D671" s="2050"/>
      <c r="E671" s="456"/>
      <c r="F671" s="456"/>
      <c r="G671" s="456"/>
      <c r="H671" s="2051"/>
      <c r="I671" s="2050"/>
      <c r="J671" s="456"/>
      <c r="K671" s="456"/>
      <c r="L671" s="456"/>
      <c r="M671" s="2051"/>
      <c r="N671" s="2050"/>
      <c r="O671" s="456"/>
      <c r="P671" s="456"/>
      <c r="Q671" s="456"/>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51"/>
      <c r="D672" s="2050"/>
      <c r="E672" s="456"/>
      <c r="F672" s="456"/>
      <c r="G672" s="456"/>
      <c r="H672" s="2051"/>
      <c r="I672" s="2050"/>
      <c r="J672" s="456"/>
      <c r="K672" s="456"/>
      <c r="L672" s="456"/>
      <c r="M672" s="2051"/>
      <c r="N672" s="2050"/>
      <c r="O672" s="456"/>
      <c r="P672" s="456"/>
      <c r="Q672" s="456"/>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51"/>
      <c r="D673" s="2050"/>
      <c r="E673" s="456"/>
      <c r="F673" s="456"/>
      <c r="G673" s="456"/>
      <c r="H673" s="2051"/>
      <c r="I673" s="2050"/>
      <c r="J673" s="456"/>
      <c r="K673" s="456"/>
      <c r="L673" s="456"/>
      <c r="M673" s="2051"/>
      <c r="N673" s="2050"/>
      <c r="O673" s="456"/>
      <c r="P673" s="456"/>
      <c r="Q673" s="456"/>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51"/>
      <c r="D674" s="2050"/>
      <c r="E674" s="456"/>
      <c r="F674" s="456"/>
      <c r="G674" s="456"/>
      <c r="H674" s="2051"/>
      <c r="I674" s="2050"/>
      <c r="J674" s="456"/>
      <c r="K674" s="456"/>
      <c r="L674" s="456"/>
      <c r="M674" s="2051"/>
      <c r="N674" s="2050"/>
      <c r="O674" s="456"/>
      <c r="P674" s="456"/>
      <c r="Q674" s="456"/>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51"/>
      <c r="D675" s="2050"/>
      <c r="E675" s="456"/>
      <c r="F675" s="456"/>
      <c r="G675" s="456"/>
      <c r="H675" s="2051"/>
      <c r="I675" s="2050"/>
      <c r="J675" s="456"/>
      <c r="K675" s="456"/>
      <c r="L675" s="456"/>
      <c r="M675" s="2051"/>
      <c r="N675" s="2050"/>
      <c r="O675" s="456"/>
      <c r="P675" s="456"/>
      <c r="Q675" s="456"/>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51"/>
      <c r="D676" s="2050"/>
      <c r="E676" s="456"/>
      <c r="F676" s="456"/>
      <c r="G676" s="456"/>
      <c r="H676" s="2051"/>
      <c r="I676" s="2050"/>
      <c r="J676" s="456"/>
      <c r="K676" s="456"/>
      <c r="L676" s="456"/>
      <c r="M676" s="2051"/>
      <c r="N676" s="2050"/>
      <c r="O676" s="456"/>
      <c r="P676" s="456"/>
      <c r="Q676" s="456"/>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51"/>
      <c r="D677" s="2050"/>
      <c r="E677" s="456"/>
      <c r="F677" s="456"/>
      <c r="G677" s="456"/>
      <c r="H677" s="2051"/>
      <c r="I677" s="2050"/>
      <c r="J677" s="456"/>
      <c r="K677" s="456"/>
      <c r="L677" s="456"/>
      <c r="M677" s="2051"/>
      <c r="N677" s="2050"/>
      <c r="O677" s="456"/>
      <c r="P677" s="456"/>
      <c r="Q677" s="456"/>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51"/>
      <c r="D678" s="2050"/>
      <c r="E678" s="456"/>
      <c r="F678" s="456"/>
      <c r="G678" s="456"/>
      <c r="H678" s="2051"/>
      <c r="I678" s="2050"/>
      <c r="J678" s="456"/>
      <c r="K678" s="456"/>
      <c r="L678" s="456"/>
      <c r="M678" s="2051"/>
      <c r="N678" s="2050"/>
      <c r="O678" s="456"/>
      <c r="P678" s="456"/>
      <c r="Q678" s="456"/>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51"/>
      <c r="D679" s="2050"/>
      <c r="E679" s="456"/>
      <c r="F679" s="456"/>
      <c r="G679" s="456"/>
      <c r="H679" s="2051"/>
      <c r="I679" s="2050"/>
      <c r="J679" s="456"/>
      <c r="K679" s="456"/>
      <c r="L679" s="456"/>
      <c r="M679" s="2051"/>
      <c r="N679" s="2050"/>
      <c r="O679" s="456"/>
      <c r="P679" s="456"/>
      <c r="Q679" s="456"/>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51"/>
      <c r="D680" s="2050"/>
      <c r="E680" s="456"/>
      <c r="F680" s="456"/>
      <c r="G680" s="456"/>
      <c r="H680" s="2051"/>
      <c r="I680" s="2050"/>
      <c r="J680" s="456"/>
      <c r="K680" s="456"/>
      <c r="L680" s="456"/>
      <c r="M680" s="2051"/>
      <c r="N680" s="2050"/>
      <c r="O680" s="456"/>
      <c r="P680" s="456"/>
      <c r="Q680" s="456"/>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51"/>
      <c r="D681" s="2050"/>
      <c r="E681" s="456"/>
      <c r="F681" s="456"/>
      <c r="G681" s="456"/>
      <c r="H681" s="2051"/>
      <c r="I681" s="2050"/>
      <c r="J681" s="456"/>
      <c r="K681" s="456"/>
      <c r="L681" s="456"/>
      <c r="M681" s="2051"/>
      <c r="N681" s="2050"/>
      <c r="O681" s="456"/>
      <c r="P681" s="456"/>
      <c r="Q681" s="456"/>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51"/>
      <c r="D682" s="2050"/>
      <c r="E682" s="456"/>
      <c r="F682" s="456"/>
      <c r="G682" s="456"/>
      <c r="H682" s="2051"/>
      <c r="I682" s="2050"/>
      <c r="J682" s="456"/>
      <c r="K682" s="456"/>
      <c r="L682" s="456"/>
      <c r="M682" s="2051"/>
      <c r="N682" s="2050"/>
      <c r="O682" s="456"/>
      <c r="P682" s="456"/>
      <c r="Q682" s="456"/>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51"/>
      <c r="D683" s="2050"/>
      <c r="E683" s="456"/>
      <c r="F683" s="456"/>
      <c r="G683" s="456"/>
      <c r="H683" s="2051"/>
      <c r="I683" s="2050"/>
      <c r="J683" s="456"/>
      <c r="K683" s="456"/>
      <c r="L683" s="456"/>
      <c r="M683" s="2051"/>
      <c r="N683" s="2050"/>
      <c r="O683" s="456"/>
      <c r="P683" s="456"/>
      <c r="Q683" s="456"/>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51"/>
      <c r="D684" s="2050"/>
      <c r="E684" s="456"/>
      <c r="F684" s="456"/>
      <c r="G684" s="456"/>
      <c r="H684" s="2051"/>
      <c r="I684" s="2050"/>
      <c r="J684" s="456"/>
      <c r="K684" s="456"/>
      <c r="L684" s="456"/>
      <c r="M684" s="2051"/>
      <c r="N684" s="2050"/>
      <c r="O684" s="456"/>
      <c r="P684" s="456"/>
      <c r="Q684" s="456"/>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51"/>
      <c r="D685" s="2050"/>
      <c r="E685" s="456"/>
      <c r="F685" s="456"/>
      <c r="G685" s="456"/>
      <c r="H685" s="2051"/>
      <c r="I685" s="2050"/>
      <c r="J685" s="456"/>
      <c r="K685" s="456"/>
      <c r="L685" s="456"/>
      <c r="M685" s="2051"/>
      <c r="N685" s="2050"/>
      <c r="O685" s="456"/>
      <c r="P685" s="456"/>
      <c r="Q685" s="456"/>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51"/>
      <c r="D686" s="2050"/>
      <c r="E686" s="456"/>
      <c r="F686" s="456"/>
      <c r="G686" s="456"/>
      <c r="H686" s="2051"/>
      <c r="I686" s="2050"/>
      <c r="J686" s="456"/>
      <c r="K686" s="456"/>
      <c r="L686" s="456"/>
      <c r="M686" s="2051"/>
      <c r="N686" s="2050"/>
      <c r="O686" s="456"/>
      <c r="P686" s="456"/>
      <c r="Q686" s="456"/>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51"/>
      <c r="D687" s="2050"/>
      <c r="E687" s="456"/>
      <c r="F687" s="456"/>
      <c r="G687" s="456"/>
      <c r="H687" s="2051"/>
      <c r="I687" s="2050"/>
      <c r="J687" s="456"/>
      <c r="K687" s="456"/>
      <c r="L687" s="456"/>
      <c r="M687" s="2051"/>
      <c r="N687" s="2050"/>
      <c r="O687" s="456"/>
      <c r="P687" s="456"/>
      <c r="Q687" s="456"/>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51"/>
      <c r="D688" s="2050"/>
      <c r="E688" s="456"/>
      <c r="F688" s="456"/>
      <c r="G688" s="456"/>
      <c r="H688" s="2051"/>
      <c r="I688" s="2050"/>
      <c r="J688" s="456"/>
      <c r="K688" s="456"/>
      <c r="L688" s="456"/>
      <c r="M688" s="2051"/>
      <c r="N688" s="2050"/>
      <c r="O688" s="456"/>
      <c r="P688" s="456"/>
      <c r="Q688" s="456"/>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51"/>
      <c r="D689" s="2050"/>
      <c r="E689" s="456"/>
      <c r="F689" s="456"/>
      <c r="G689" s="456"/>
      <c r="H689" s="2051"/>
      <c r="I689" s="2050"/>
      <c r="J689" s="456"/>
      <c r="K689" s="456"/>
      <c r="L689" s="456"/>
      <c r="M689" s="2051"/>
      <c r="N689" s="2050"/>
      <c r="O689" s="456"/>
      <c r="P689" s="456"/>
      <c r="Q689" s="456"/>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51"/>
      <c r="D690" s="2050"/>
      <c r="E690" s="456"/>
      <c r="F690" s="456"/>
      <c r="G690" s="456"/>
      <c r="H690" s="2051"/>
      <c r="I690" s="2050"/>
      <c r="J690" s="456"/>
      <c r="K690" s="456"/>
      <c r="L690" s="456"/>
      <c r="M690" s="2051"/>
      <c r="N690" s="2050"/>
      <c r="O690" s="456"/>
      <c r="P690" s="456"/>
      <c r="Q690" s="456"/>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51"/>
      <c r="D691" s="2050"/>
      <c r="E691" s="456"/>
      <c r="F691" s="456"/>
      <c r="G691" s="456"/>
      <c r="H691" s="2051"/>
      <c r="I691" s="2050"/>
      <c r="J691" s="456"/>
      <c r="K691" s="456"/>
      <c r="L691" s="456"/>
      <c r="M691" s="2051"/>
      <c r="N691" s="2050"/>
      <c r="O691" s="456"/>
      <c r="P691" s="456"/>
      <c r="Q691" s="456"/>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51"/>
      <c r="D692" s="2050"/>
      <c r="E692" s="456"/>
      <c r="F692" s="456"/>
      <c r="G692" s="456"/>
      <c r="H692" s="2051"/>
      <c r="I692" s="2050"/>
      <c r="J692" s="456"/>
      <c r="K692" s="456"/>
      <c r="L692" s="456"/>
      <c r="M692" s="2051"/>
      <c r="N692" s="2050"/>
      <c r="O692" s="456"/>
      <c r="P692" s="456"/>
      <c r="Q692" s="456"/>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51"/>
      <c r="D693" s="2050"/>
      <c r="E693" s="456"/>
      <c r="F693" s="456"/>
      <c r="G693" s="456"/>
      <c r="H693" s="2051"/>
      <c r="I693" s="2050"/>
      <c r="J693" s="456"/>
      <c r="K693" s="456"/>
      <c r="L693" s="456"/>
      <c r="M693" s="2051"/>
      <c r="N693" s="2050"/>
      <c r="O693" s="456"/>
      <c r="P693" s="456"/>
      <c r="Q693" s="456"/>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51"/>
      <c r="D694" s="2050"/>
      <c r="E694" s="456"/>
      <c r="F694" s="456"/>
      <c r="G694" s="456"/>
      <c r="H694" s="2051"/>
      <c r="I694" s="2050"/>
      <c r="J694" s="456"/>
      <c r="K694" s="456"/>
      <c r="L694" s="456"/>
      <c r="M694" s="2051"/>
      <c r="N694" s="2050"/>
      <c r="O694" s="456"/>
      <c r="P694" s="456"/>
      <c r="Q694" s="456"/>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51"/>
      <c r="D695" s="2050"/>
      <c r="E695" s="456"/>
      <c r="F695" s="456"/>
      <c r="G695" s="456"/>
      <c r="H695" s="2051"/>
      <c r="I695" s="2050"/>
      <c r="J695" s="456"/>
      <c r="K695" s="456"/>
      <c r="L695" s="456"/>
      <c r="M695" s="2051"/>
      <c r="N695" s="2050"/>
      <c r="O695" s="456"/>
      <c r="P695" s="456"/>
      <c r="Q695" s="456"/>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51"/>
      <c r="D696" s="2050"/>
      <c r="E696" s="456"/>
      <c r="F696" s="456"/>
      <c r="G696" s="456"/>
      <c r="H696" s="2051"/>
      <c r="I696" s="2050"/>
      <c r="J696" s="456"/>
      <c r="K696" s="456"/>
      <c r="L696" s="456"/>
      <c r="M696" s="2051"/>
      <c r="N696" s="2050"/>
      <c r="O696" s="456"/>
      <c r="P696" s="456"/>
      <c r="Q696" s="456"/>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51"/>
      <c r="D697" s="2050"/>
      <c r="E697" s="456"/>
      <c r="F697" s="456"/>
      <c r="G697" s="456"/>
      <c r="H697" s="2051"/>
      <c r="I697" s="2050"/>
      <c r="J697" s="456"/>
      <c r="K697" s="456"/>
      <c r="L697" s="456"/>
      <c r="M697" s="2051"/>
      <c r="N697" s="2050"/>
      <c r="O697" s="456"/>
      <c r="P697" s="456"/>
      <c r="Q697" s="456"/>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51"/>
      <c r="D698" s="2050"/>
      <c r="E698" s="456"/>
      <c r="F698" s="456"/>
      <c r="G698" s="456"/>
      <c r="H698" s="2051"/>
      <c r="I698" s="2050"/>
      <c r="J698" s="456"/>
      <c r="K698" s="456"/>
      <c r="L698" s="456"/>
      <c r="M698" s="2051"/>
      <c r="N698" s="2050"/>
      <c r="O698" s="456"/>
      <c r="P698" s="456"/>
      <c r="Q698" s="456"/>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51"/>
      <c r="D699" s="2050"/>
      <c r="E699" s="456"/>
      <c r="F699" s="456"/>
      <c r="G699" s="456"/>
      <c r="H699" s="2051"/>
      <c r="I699" s="2050"/>
      <c r="J699" s="456"/>
      <c r="K699" s="456"/>
      <c r="L699" s="456"/>
      <c r="M699" s="2051"/>
      <c r="N699" s="2050"/>
      <c r="O699" s="456"/>
      <c r="P699" s="456"/>
      <c r="Q699" s="456"/>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51"/>
      <c r="D700" s="2050"/>
      <c r="E700" s="456"/>
      <c r="F700" s="456"/>
      <c r="G700" s="456"/>
      <c r="H700" s="2051"/>
      <c r="I700" s="2050"/>
      <c r="J700" s="456"/>
      <c r="K700" s="456"/>
      <c r="L700" s="456"/>
      <c r="M700" s="2051"/>
      <c r="N700" s="2050"/>
      <c r="O700" s="456"/>
      <c r="P700" s="456"/>
      <c r="Q700" s="456"/>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50"/>
      <c r="D701" s="2050"/>
      <c r="E701" s="457"/>
      <c r="F701" s="457"/>
      <c r="G701" s="457"/>
      <c r="H701" s="2050"/>
      <c r="I701" s="2050"/>
      <c r="J701" s="457"/>
      <c r="K701" s="457"/>
      <c r="L701" s="457"/>
      <c r="M701" s="2050"/>
      <c r="N701" s="2050"/>
      <c r="O701" s="457"/>
      <c r="P701" s="457"/>
      <c r="Q701" s="457"/>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50"/>
      <c r="D702" s="2050"/>
      <c r="E702" s="457"/>
      <c r="F702" s="457"/>
      <c r="G702" s="457"/>
      <c r="H702" s="2050"/>
      <c r="I702" s="2050"/>
      <c r="J702" s="457"/>
      <c r="K702" s="457"/>
      <c r="L702" s="457"/>
      <c r="M702" s="2050"/>
      <c r="N702" s="2050"/>
      <c r="O702" s="457"/>
      <c r="P702" s="457"/>
      <c r="Q702" s="457"/>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50"/>
      <c r="D703" s="2050"/>
      <c r="E703" s="457"/>
      <c r="F703" s="457"/>
      <c r="G703" s="457"/>
      <c r="H703" s="2050"/>
      <c r="I703" s="2050"/>
      <c r="J703" s="457"/>
      <c r="K703" s="457"/>
      <c r="L703" s="457"/>
      <c r="M703" s="2050"/>
      <c r="N703" s="2050"/>
      <c r="O703" s="457"/>
      <c r="P703" s="457"/>
      <c r="Q703" s="457"/>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50"/>
      <c r="D704" s="2050"/>
      <c r="E704" s="457"/>
      <c r="F704" s="457"/>
      <c r="G704" s="457"/>
      <c r="H704" s="2050"/>
      <c r="I704" s="2050"/>
      <c r="J704" s="457"/>
      <c r="K704" s="457"/>
      <c r="L704" s="457"/>
      <c r="M704" s="2050"/>
      <c r="N704" s="2050"/>
      <c r="O704" s="457"/>
      <c r="P704" s="457"/>
      <c r="Q704" s="457"/>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50"/>
      <c r="D705" s="2050"/>
      <c r="E705" s="457"/>
      <c r="F705" s="457"/>
      <c r="G705" s="457"/>
      <c r="H705" s="2050"/>
      <c r="I705" s="2050"/>
      <c r="J705" s="457"/>
      <c r="K705" s="457"/>
      <c r="L705" s="457"/>
      <c r="M705" s="2050"/>
      <c r="N705" s="2050"/>
      <c r="O705" s="457"/>
      <c r="P705" s="457"/>
      <c r="Q705" s="457"/>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50"/>
      <c r="D706" s="2050"/>
      <c r="E706" s="457"/>
      <c r="F706" s="457"/>
      <c r="G706" s="457"/>
      <c r="H706" s="2050"/>
      <c r="I706" s="2050"/>
      <c r="J706" s="457"/>
      <c r="K706" s="457"/>
      <c r="L706" s="457"/>
      <c r="M706" s="2050"/>
      <c r="N706" s="2050"/>
      <c r="O706" s="457"/>
      <c r="P706" s="457"/>
      <c r="Q706" s="457"/>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50"/>
      <c r="D707" s="2050"/>
      <c r="E707" s="457"/>
      <c r="F707" s="457"/>
      <c r="G707" s="457"/>
      <c r="H707" s="2050"/>
      <c r="I707" s="2050"/>
      <c r="J707" s="457"/>
      <c r="K707" s="457"/>
      <c r="L707" s="457"/>
      <c r="M707" s="2050"/>
      <c r="N707" s="2050"/>
      <c r="O707" s="457"/>
      <c r="P707" s="457"/>
      <c r="Q707" s="457"/>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50"/>
      <c r="D708" s="2050"/>
      <c r="E708" s="457"/>
      <c r="F708" s="457"/>
      <c r="G708" s="457"/>
      <c r="H708" s="2050"/>
      <c r="I708" s="2050"/>
      <c r="J708" s="457"/>
      <c r="K708" s="457"/>
      <c r="L708" s="457"/>
      <c r="M708" s="2050"/>
      <c r="N708" s="2050"/>
      <c r="O708" s="457"/>
      <c r="P708" s="457"/>
      <c r="Q708" s="457"/>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50"/>
      <c r="D709" s="2050"/>
      <c r="E709" s="457"/>
      <c r="F709" s="457"/>
      <c r="G709" s="457"/>
      <c r="H709" s="2050"/>
      <c r="I709" s="2050"/>
      <c r="J709" s="457"/>
      <c r="K709" s="457"/>
      <c r="L709" s="457"/>
      <c r="M709" s="2050"/>
      <c r="N709" s="2050"/>
      <c r="O709" s="457"/>
      <c r="P709" s="457"/>
      <c r="Q709" s="457"/>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50"/>
      <c r="D710" s="2050"/>
      <c r="E710" s="457"/>
      <c r="F710" s="457"/>
      <c r="G710" s="457"/>
      <c r="H710" s="2050"/>
      <c r="I710" s="2050"/>
      <c r="J710" s="457"/>
      <c r="K710" s="457"/>
      <c r="L710" s="457"/>
      <c r="M710" s="2050"/>
      <c r="N710" s="2050"/>
      <c r="O710" s="457"/>
      <c r="P710" s="457"/>
      <c r="Q710" s="457"/>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50"/>
      <c r="D711" s="2050"/>
      <c r="E711" s="457"/>
      <c r="F711" s="457"/>
      <c r="G711" s="457"/>
      <c r="H711" s="2050"/>
      <c r="I711" s="2050"/>
      <c r="J711" s="457"/>
      <c r="K711" s="457"/>
      <c r="L711" s="457"/>
      <c r="M711" s="2050"/>
      <c r="N711" s="2050"/>
      <c r="O711" s="457"/>
      <c r="P711" s="457"/>
      <c r="Q711" s="457"/>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50"/>
      <c r="D712" s="2050"/>
      <c r="E712" s="457"/>
      <c r="F712" s="457"/>
      <c r="G712" s="457"/>
      <c r="H712" s="2050"/>
      <c r="I712" s="2050"/>
      <c r="J712" s="457"/>
      <c r="K712" s="457"/>
      <c r="L712" s="457"/>
      <c r="M712" s="2050"/>
      <c r="N712" s="2050"/>
      <c r="O712" s="457"/>
      <c r="P712" s="457"/>
      <c r="Q712" s="457"/>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50"/>
      <c r="D713" s="2050"/>
      <c r="E713" s="457"/>
      <c r="F713" s="457"/>
      <c r="G713" s="457"/>
      <c r="H713" s="2050"/>
      <c r="I713" s="2050"/>
      <c r="J713" s="457"/>
      <c r="K713" s="457"/>
      <c r="L713" s="457"/>
      <c r="M713" s="2050"/>
      <c r="N713" s="2050"/>
      <c r="O713" s="457"/>
      <c r="P713" s="457"/>
      <c r="Q713" s="457"/>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50"/>
      <c r="D714" s="2050"/>
      <c r="E714" s="457"/>
      <c r="F714" s="457"/>
      <c r="G714" s="457"/>
      <c r="H714" s="2050"/>
      <c r="I714" s="2050"/>
      <c r="J714" s="457"/>
      <c r="K714" s="457"/>
      <c r="L714" s="457"/>
      <c r="M714" s="2050"/>
      <c r="N714" s="2050"/>
      <c r="O714" s="457"/>
      <c r="P714" s="457"/>
      <c r="Q714" s="457"/>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50"/>
      <c r="D715" s="2050"/>
      <c r="E715" s="457"/>
      <c r="F715" s="457"/>
      <c r="G715" s="457"/>
      <c r="H715" s="2050"/>
      <c r="I715" s="2050"/>
      <c r="J715" s="457"/>
      <c r="K715" s="457"/>
      <c r="L715" s="457"/>
      <c r="M715" s="2050"/>
      <c r="N715" s="2050"/>
      <c r="O715" s="457"/>
      <c r="P715" s="457"/>
      <c r="Q715" s="457"/>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50"/>
      <c r="D716" s="2050"/>
      <c r="E716" s="457"/>
      <c r="F716" s="457"/>
      <c r="G716" s="457"/>
      <c r="H716" s="2050"/>
      <c r="I716" s="2050"/>
      <c r="J716" s="457"/>
      <c r="K716" s="457"/>
      <c r="L716" s="457"/>
      <c r="M716" s="2050"/>
      <c r="N716" s="2050"/>
      <c r="O716" s="457"/>
      <c r="P716" s="457"/>
      <c r="Q716" s="457"/>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50"/>
      <c r="D717" s="2050"/>
      <c r="E717" s="457"/>
      <c r="F717" s="457"/>
      <c r="G717" s="457"/>
      <c r="H717" s="2050"/>
      <c r="I717" s="2050"/>
      <c r="J717" s="457"/>
      <c r="K717" s="457"/>
      <c r="L717" s="457"/>
      <c r="M717" s="2050"/>
      <c r="N717" s="2050"/>
      <c r="O717" s="457"/>
      <c r="P717" s="457"/>
      <c r="Q717" s="457"/>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50"/>
      <c r="D718" s="2050"/>
      <c r="E718" s="457"/>
      <c r="F718" s="457"/>
      <c r="G718" s="457"/>
      <c r="H718" s="2050"/>
      <c r="I718" s="2050"/>
      <c r="J718" s="457"/>
      <c r="K718" s="457"/>
      <c r="L718" s="457"/>
      <c r="M718" s="2050"/>
      <c r="N718" s="2050"/>
      <c r="O718" s="457"/>
      <c r="P718" s="457"/>
      <c r="Q718" s="457"/>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50"/>
      <c r="D719" s="2050"/>
      <c r="E719" s="457"/>
      <c r="F719" s="457"/>
      <c r="G719" s="457"/>
      <c r="H719" s="2050"/>
      <c r="I719" s="2050"/>
      <c r="J719" s="457"/>
      <c r="K719" s="457"/>
      <c r="L719" s="457"/>
      <c r="M719" s="2050"/>
      <c r="N719" s="2050"/>
      <c r="O719" s="457"/>
      <c r="P719" s="457"/>
      <c r="Q719" s="457"/>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50"/>
      <c r="D720" s="2050"/>
      <c r="E720" s="457"/>
      <c r="F720" s="457"/>
      <c r="G720" s="457"/>
      <c r="H720" s="2050"/>
      <c r="I720" s="2050"/>
      <c r="J720" s="457"/>
      <c r="K720" s="457"/>
      <c r="L720" s="457"/>
      <c r="M720" s="2050"/>
      <c r="N720" s="2050"/>
      <c r="O720" s="457"/>
      <c r="P720" s="457"/>
      <c r="Q720" s="457"/>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50"/>
      <c r="D721" s="2050"/>
      <c r="E721" s="457"/>
      <c r="F721" s="457"/>
      <c r="G721" s="457"/>
      <c r="H721" s="2050"/>
      <c r="I721" s="2050"/>
      <c r="J721" s="457"/>
      <c r="K721" s="457"/>
      <c r="L721" s="457"/>
      <c r="M721" s="2050"/>
      <c r="N721" s="2050"/>
      <c r="O721" s="457"/>
      <c r="P721" s="457"/>
      <c r="Q721" s="457"/>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50"/>
      <c r="D722" s="2050"/>
      <c r="E722" s="457"/>
      <c r="F722" s="457"/>
      <c r="G722" s="457"/>
      <c r="H722" s="2050"/>
      <c r="I722" s="2050"/>
      <c r="J722" s="457"/>
      <c r="K722" s="457"/>
      <c r="L722" s="457"/>
      <c r="M722" s="2050"/>
      <c r="N722" s="2050"/>
      <c r="O722" s="457"/>
      <c r="P722" s="457"/>
      <c r="Q722" s="457"/>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50"/>
      <c r="D723" s="2050"/>
      <c r="E723" s="457"/>
      <c r="F723" s="457"/>
      <c r="G723" s="457"/>
      <c r="H723" s="2050"/>
      <c r="I723" s="2050"/>
      <c r="J723" s="457"/>
      <c r="K723" s="457"/>
      <c r="L723" s="457"/>
      <c r="M723" s="2050"/>
      <c r="N723" s="2050"/>
      <c r="O723" s="457"/>
      <c r="P723" s="457"/>
      <c r="Q723" s="457"/>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50"/>
      <c r="D724" s="2050"/>
      <c r="E724" s="457"/>
      <c r="F724" s="457"/>
      <c r="G724" s="457"/>
      <c r="H724" s="2050"/>
      <c r="I724" s="2050"/>
      <c r="J724" s="457"/>
      <c r="K724" s="457"/>
      <c r="L724" s="457"/>
      <c r="M724" s="2050"/>
      <c r="N724" s="2050"/>
      <c r="O724" s="457"/>
      <c r="P724" s="457"/>
      <c r="Q724" s="457"/>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50"/>
      <c r="D725" s="2050"/>
      <c r="E725" s="457"/>
      <c r="F725" s="457"/>
      <c r="G725" s="457"/>
      <c r="H725" s="2050"/>
      <c r="I725" s="2050"/>
      <c r="J725" s="457"/>
      <c r="K725" s="457"/>
      <c r="L725" s="457"/>
      <c r="M725" s="2050"/>
      <c r="N725" s="2050"/>
      <c r="O725" s="457"/>
      <c r="P725" s="457"/>
      <c r="Q725" s="457"/>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50"/>
      <c r="D726" s="2050"/>
      <c r="E726" s="457"/>
      <c r="F726" s="457"/>
      <c r="G726" s="457"/>
      <c r="H726" s="2050"/>
      <c r="I726" s="2050"/>
      <c r="J726" s="457"/>
      <c r="K726" s="457"/>
      <c r="L726" s="457"/>
      <c r="M726" s="2050"/>
      <c r="N726" s="2050"/>
      <c r="O726" s="457"/>
      <c r="P726" s="457"/>
      <c r="Q726" s="457"/>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50"/>
      <c r="D727" s="2050"/>
      <c r="E727" s="457"/>
      <c r="F727" s="457"/>
      <c r="G727" s="457"/>
      <c r="H727" s="2050"/>
      <c r="I727" s="2050"/>
      <c r="J727" s="457"/>
      <c r="K727" s="457"/>
      <c r="L727" s="457"/>
      <c r="M727" s="2050"/>
      <c r="N727" s="2050"/>
      <c r="O727" s="457"/>
      <c r="P727" s="457"/>
      <c r="Q727" s="457"/>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50"/>
      <c r="D728" s="2050"/>
      <c r="E728" s="457"/>
      <c r="F728" s="457"/>
      <c r="G728" s="457"/>
      <c r="H728" s="2050"/>
      <c r="I728" s="2050"/>
      <c r="J728" s="457"/>
      <c r="K728" s="457"/>
      <c r="L728" s="457"/>
      <c r="M728" s="2050"/>
      <c r="N728" s="2050"/>
      <c r="O728" s="457"/>
      <c r="P728" s="457"/>
      <c r="Q728" s="457"/>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50"/>
      <c r="D729" s="2050"/>
      <c r="E729" s="457"/>
      <c r="F729" s="457"/>
      <c r="G729" s="457"/>
      <c r="H729" s="2050"/>
      <c r="I729" s="2050"/>
      <c r="J729" s="457"/>
      <c r="K729" s="457"/>
      <c r="L729" s="457"/>
      <c r="M729" s="2050"/>
      <c r="N729" s="2050"/>
      <c r="O729" s="457"/>
      <c r="P729" s="457"/>
      <c r="Q729" s="457"/>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50"/>
      <c r="D730" s="2050"/>
      <c r="E730" s="457"/>
      <c r="F730" s="457"/>
      <c r="G730" s="457"/>
      <c r="H730" s="2050"/>
      <c r="I730" s="2050"/>
      <c r="J730" s="457"/>
      <c r="K730" s="457"/>
      <c r="L730" s="457"/>
      <c r="M730" s="2050"/>
      <c r="N730" s="2050"/>
      <c r="O730" s="457"/>
      <c r="P730" s="457"/>
      <c r="Q730" s="457"/>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50"/>
      <c r="D731" s="2050"/>
      <c r="E731" s="457"/>
      <c r="F731" s="457"/>
      <c r="G731" s="457"/>
      <c r="H731" s="2050"/>
      <c r="I731" s="2050"/>
      <c r="J731" s="457"/>
      <c r="K731" s="457"/>
      <c r="L731" s="457"/>
      <c r="M731" s="2050"/>
      <c r="N731" s="2050"/>
      <c r="O731" s="457"/>
      <c r="P731" s="457"/>
      <c r="Q731" s="457"/>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50"/>
      <c r="D732" s="2050"/>
      <c r="E732" s="457"/>
      <c r="F732" s="457"/>
      <c r="G732" s="457"/>
      <c r="H732" s="2050"/>
      <c r="I732" s="2050"/>
      <c r="J732" s="457"/>
      <c r="K732" s="457"/>
      <c r="L732" s="457"/>
      <c r="M732" s="2050"/>
      <c r="N732" s="2050"/>
      <c r="O732" s="457"/>
      <c r="P732" s="457"/>
      <c r="Q732" s="457"/>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50"/>
      <c r="D733" s="2050"/>
      <c r="E733" s="457"/>
      <c r="F733" s="457"/>
      <c r="G733" s="457"/>
      <c r="H733" s="2050"/>
      <c r="I733" s="2050"/>
      <c r="J733" s="457"/>
      <c r="K733" s="457"/>
      <c r="L733" s="457"/>
      <c r="M733" s="2050"/>
      <c r="N733" s="2050"/>
      <c r="O733" s="457"/>
      <c r="P733" s="457"/>
      <c r="Q733" s="457"/>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50"/>
      <c r="D734" s="2050"/>
      <c r="E734" s="457"/>
      <c r="F734" s="457"/>
      <c r="G734" s="457"/>
      <c r="H734" s="2050"/>
      <c r="I734" s="2050"/>
      <c r="J734" s="457"/>
      <c r="K734" s="457"/>
      <c r="L734" s="457"/>
      <c r="M734" s="2050"/>
      <c r="N734" s="2050"/>
      <c r="O734" s="457"/>
      <c r="P734" s="457"/>
      <c r="Q734" s="457"/>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50"/>
      <c r="D735" s="2050"/>
      <c r="E735" s="457"/>
      <c r="F735" s="457"/>
      <c r="G735" s="457"/>
      <c r="H735" s="2050"/>
      <c r="I735" s="2050"/>
      <c r="J735" s="457"/>
      <c r="K735" s="457"/>
      <c r="L735" s="457"/>
      <c r="M735" s="2050"/>
      <c r="N735" s="2050"/>
      <c r="O735" s="457"/>
      <c r="P735" s="457"/>
      <c r="Q735" s="457"/>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50"/>
      <c r="D736" s="2050"/>
      <c r="E736" s="457"/>
      <c r="F736" s="457"/>
      <c r="G736" s="457"/>
      <c r="H736" s="2050"/>
      <c r="I736" s="2050"/>
      <c r="J736" s="457"/>
      <c r="K736" s="457"/>
      <c r="L736" s="457"/>
      <c r="M736" s="2050"/>
      <c r="N736" s="2050"/>
      <c r="O736" s="457"/>
      <c r="P736" s="457"/>
      <c r="Q736" s="457"/>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50"/>
      <c r="D737" s="2050"/>
      <c r="E737" s="457"/>
      <c r="F737" s="457"/>
      <c r="G737" s="457"/>
      <c r="H737" s="2050"/>
      <c r="I737" s="2050"/>
      <c r="J737" s="457"/>
      <c r="K737" s="457"/>
      <c r="L737" s="457"/>
      <c r="M737" s="2050"/>
      <c r="N737" s="2050"/>
      <c r="O737" s="457"/>
      <c r="P737" s="457"/>
      <c r="Q737" s="457"/>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50"/>
      <c r="D738" s="2050"/>
      <c r="E738" s="457"/>
      <c r="F738" s="457"/>
      <c r="G738" s="457"/>
      <c r="H738" s="2050"/>
      <c r="I738" s="2050"/>
      <c r="J738" s="457"/>
      <c r="K738" s="457"/>
      <c r="L738" s="457"/>
      <c r="M738" s="2050"/>
      <c r="N738" s="2050"/>
      <c r="O738" s="457"/>
      <c r="P738" s="457"/>
      <c r="Q738" s="457"/>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50"/>
      <c r="D739" s="2050"/>
      <c r="E739" s="457"/>
      <c r="F739" s="457"/>
      <c r="G739" s="457"/>
      <c r="H739" s="2050"/>
      <c r="I739" s="2050"/>
      <c r="J739" s="457"/>
      <c r="K739" s="457"/>
      <c r="L739" s="457"/>
      <c r="M739" s="2050"/>
      <c r="N739" s="2050"/>
      <c r="O739" s="457"/>
      <c r="P739" s="457"/>
      <c r="Q739" s="457"/>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50"/>
      <c r="D740" s="2050"/>
      <c r="E740" s="457"/>
      <c r="F740" s="457"/>
      <c r="G740" s="457"/>
      <c r="H740" s="2050"/>
      <c r="I740" s="2050"/>
      <c r="J740" s="457"/>
      <c r="K740" s="457"/>
      <c r="L740" s="457"/>
      <c r="M740" s="2050"/>
      <c r="N740" s="2050"/>
      <c r="O740" s="457"/>
      <c r="P740" s="457"/>
      <c r="Q740" s="457"/>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50"/>
      <c r="D741" s="2050"/>
      <c r="E741" s="457"/>
      <c r="F741" s="457"/>
      <c r="G741" s="457"/>
      <c r="H741" s="2050"/>
      <c r="I741" s="2050"/>
      <c r="J741" s="457"/>
      <c r="K741" s="457"/>
      <c r="L741" s="457"/>
      <c r="M741" s="2050"/>
      <c r="N741" s="2050"/>
      <c r="O741" s="457"/>
      <c r="P741" s="457"/>
      <c r="Q741" s="457"/>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50"/>
      <c r="D742" s="2050"/>
      <c r="E742" s="457"/>
      <c r="F742" s="457"/>
      <c r="G742" s="457"/>
      <c r="H742" s="2050"/>
      <c r="I742" s="2050"/>
      <c r="J742" s="457"/>
      <c r="K742" s="457"/>
      <c r="L742" s="457"/>
      <c r="M742" s="2050"/>
      <c r="N742" s="2050"/>
      <c r="O742" s="457"/>
      <c r="P742" s="457"/>
      <c r="Q742" s="457"/>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50"/>
      <c r="D743" s="2050"/>
      <c r="E743" s="457"/>
      <c r="F743" s="457"/>
      <c r="G743" s="457"/>
      <c r="H743" s="2050"/>
      <c r="I743" s="2050"/>
      <c r="J743" s="457"/>
      <c r="K743" s="457"/>
      <c r="L743" s="457"/>
      <c r="M743" s="2050"/>
      <c r="N743" s="2050"/>
      <c r="O743" s="457"/>
      <c r="P743" s="457"/>
      <c r="Q743" s="457"/>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50"/>
      <c r="D744" s="2050"/>
      <c r="E744" s="457"/>
      <c r="F744" s="457"/>
      <c r="G744" s="457"/>
      <c r="H744" s="2050"/>
      <c r="I744" s="2050"/>
      <c r="J744" s="457"/>
      <c r="K744" s="457"/>
      <c r="L744" s="457"/>
      <c r="M744" s="2050"/>
      <c r="N744" s="2050"/>
      <c r="O744" s="457"/>
      <c r="P744" s="457"/>
      <c r="Q744" s="457"/>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50"/>
      <c r="D745" s="2050"/>
      <c r="E745" s="457"/>
      <c r="F745" s="457"/>
      <c r="G745" s="457"/>
      <c r="H745" s="2050"/>
      <c r="I745" s="2050"/>
      <c r="J745" s="457"/>
      <c r="K745" s="457"/>
      <c r="L745" s="457"/>
      <c r="M745" s="2050"/>
      <c r="N745" s="2050"/>
      <c r="O745" s="457"/>
      <c r="P745" s="457"/>
      <c r="Q745" s="457"/>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50"/>
      <c r="D746" s="2050"/>
      <c r="E746" s="457"/>
      <c r="F746" s="457"/>
      <c r="G746" s="457"/>
      <c r="H746" s="2050"/>
      <c r="I746" s="2050"/>
      <c r="J746" s="457"/>
      <c r="K746" s="457"/>
      <c r="L746" s="457"/>
      <c r="M746" s="2050"/>
      <c r="N746" s="2050"/>
      <c r="O746" s="457"/>
      <c r="P746" s="457"/>
      <c r="Q746" s="457"/>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50"/>
      <c r="D747" s="2050"/>
      <c r="E747" s="457"/>
      <c r="F747" s="457"/>
      <c r="G747" s="457"/>
      <c r="H747" s="2050"/>
      <c r="I747" s="2050"/>
      <c r="J747" s="457"/>
      <c r="K747" s="457"/>
      <c r="L747" s="457"/>
      <c r="M747" s="2050"/>
      <c r="N747" s="2050"/>
      <c r="O747" s="457"/>
      <c r="P747" s="457"/>
      <c r="Q747" s="457"/>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50"/>
      <c r="D748" s="2050"/>
      <c r="E748" s="457"/>
      <c r="F748" s="457"/>
      <c r="G748" s="457"/>
      <c r="H748" s="2050"/>
      <c r="I748" s="2050"/>
      <c r="J748" s="457"/>
      <c r="K748" s="457"/>
      <c r="L748" s="457"/>
      <c r="M748" s="2050"/>
      <c r="N748" s="2050"/>
      <c r="O748" s="457"/>
      <c r="P748" s="457"/>
      <c r="Q748" s="457"/>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50"/>
      <c r="D749" s="2050"/>
      <c r="E749" s="457"/>
      <c r="F749" s="457"/>
      <c r="G749" s="457"/>
      <c r="H749" s="2050"/>
      <c r="I749" s="2050"/>
      <c r="J749" s="457"/>
      <c r="K749" s="457"/>
      <c r="L749" s="457"/>
      <c r="M749" s="2050"/>
      <c r="N749" s="2050"/>
      <c r="O749" s="457"/>
      <c r="P749" s="457"/>
      <c r="Q749" s="457"/>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50"/>
      <c r="D750" s="2050"/>
      <c r="E750" s="457"/>
      <c r="F750" s="457"/>
      <c r="G750" s="457"/>
      <c r="H750" s="2050"/>
      <c r="I750" s="2050"/>
      <c r="J750" s="457"/>
      <c r="K750" s="457"/>
      <c r="L750" s="457"/>
      <c r="M750" s="2050"/>
      <c r="N750" s="2050"/>
      <c r="O750" s="457"/>
      <c r="P750" s="457"/>
      <c r="Q750" s="457"/>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50"/>
      <c r="D751" s="2050"/>
      <c r="E751" s="457"/>
      <c r="F751" s="457"/>
      <c r="G751" s="457"/>
      <c r="H751" s="2050"/>
      <c r="I751" s="2050"/>
      <c r="J751" s="457"/>
      <c r="K751" s="457"/>
      <c r="L751" s="457"/>
      <c r="M751" s="2050"/>
      <c r="N751" s="2050"/>
      <c r="O751" s="457"/>
      <c r="P751" s="457"/>
      <c r="Q751" s="457"/>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50"/>
      <c r="D752" s="2050"/>
      <c r="E752" s="457"/>
      <c r="F752" s="457"/>
      <c r="G752" s="457"/>
      <c r="H752" s="2050"/>
      <c r="I752" s="2050"/>
      <c r="J752" s="457"/>
      <c r="K752" s="457"/>
      <c r="L752" s="457"/>
      <c r="M752" s="2050"/>
      <c r="N752" s="2050"/>
      <c r="O752" s="457"/>
      <c r="P752" s="457"/>
      <c r="Q752" s="457"/>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50"/>
      <c r="D753" s="2050"/>
      <c r="E753" s="457"/>
      <c r="F753" s="457"/>
      <c r="G753" s="457"/>
      <c r="H753" s="2050"/>
      <c r="I753" s="2050"/>
      <c r="J753" s="457"/>
      <c r="K753" s="457"/>
      <c r="L753" s="457"/>
      <c r="M753" s="2050"/>
      <c r="N753" s="2050"/>
      <c r="O753" s="457"/>
      <c r="P753" s="457"/>
      <c r="Q753" s="457"/>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50"/>
      <c r="D754" s="2050"/>
      <c r="E754" s="457"/>
      <c r="F754" s="457"/>
      <c r="G754" s="457"/>
      <c r="H754" s="2050"/>
      <c r="I754" s="2050"/>
      <c r="J754" s="457"/>
      <c r="K754" s="457"/>
      <c r="L754" s="457"/>
      <c r="M754" s="2050"/>
      <c r="N754" s="2050"/>
      <c r="O754" s="457"/>
      <c r="P754" s="457"/>
      <c r="Q754" s="457"/>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50"/>
      <c r="D755" s="2050"/>
      <c r="E755" s="457"/>
      <c r="F755" s="457"/>
      <c r="G755" s="457"/>
      <c r="H755" s="2050"/>
      <c r="I755" s="2050"/>
      <c r="J755" s="457"/>
      <c r="K755" s="457"/>
      <c r="L755" s="457"/>
      <c r="M755" s="2050"/>
      <c r="N755" s="2050"/>
      <c r="O755" s="457"/>
      <c r="P755" s="457"/>
      <c r="Q755" s="457"/>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50"/>
      <c r="D756" s="2050"/>
      <c r="E756" s="457"/>
      <c r="F756" s="457"/>
      <c r="G756" s="457"/>
      <c r="H756" s="2050"/>
      <c r="I756" s="2050"/>
      <c r="J756" s="457"/>
      <c r="K756" s="457"/>
      <c r="L756" s="457"/>
      <c r="M756" s="2050"/>
      <c r="N756" s="2050"/>
      <c r="O756" s="457"/>
      <c r="P756" s="457"/>
      <c r="Q756" s="457"/>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50"/>
      <c r="D757" s="2050"/>
      <c r="E757" s="457"/>
      <c r="F757" s="457"/>
      <c r="G757" s="457"/>
      <c r="H757" s="2050"/>
      <c r="I757" s="2050"/>
      <c r="J757" s="457"/>
      <c r="K757" s="457"/>
      <c r="L757" s="457"/>
      <c r="M757" s="2050"/>
      <c r="N757" s="2050"/>
      <c r="O757" s="457"/>
      <c r="P757" s="457"/>
      <c r="Q757" s="457"/>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50"/>
      <c r="D758" s="2050"/>
      <c r="E758" s="457"/>
      <c r="F758" s="457"/>
      <c r="G758" s="457"/>
      <c r="H758" s="2050"/>
      <c r="I758" s="2050"/>
      <c r="J758" s="457"/>
      <c r="K758" s="457"/>
      <c r="L758" s="457"/>
      <c r="M758" s="2050"/>
      <c r="N758" s="2050"/>
      <c r="O758" s="457"/>
      <c r="P758" s="457"/>
      <c r="Q758" s="457"/>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50"/>
      <c r="D759" s="2050"/>
      <c r="E759" s="457"/>
      <c r="F759" s="457"/>
      <c r="G759" s="457"/>
      <c r="H759" s="2050"/>
      <c r="I759" s="2050"/>
      <c r="J759" s="457"/>
      <c r="K759" s="457"/>
      <c r="L759" s="457"/>
      <c r="M759" s="2050"/>
      <c r="N759" s="2050"/>
      <c r="O759" s="457"/>
      <c r="P759" s="457"/>
      <c r="Q759" s="457"/>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50"/>
      <c r="D760" s="2050"/>
      <c r="E760" s="457"/>
      <c r="F760" s="457"/>
      <c r="G760" s="457"/>
      <c r="H760" s="2050"/>
      <c r="I760" s="2050"/>
      <c r="J760" s="457"/>
      <c r="K760" s="457"/>
      <c r="L760" s="457"/>
      <c r="M760" s="2050"/>
      <c r="N760" s="2050"/>
      <c r="O760" s="457"/>
      <c r="P760" s="457"/>
      <c r="Q760" s="457"/>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50"/>
      <c r="D761" s="2050"/>
      <c r="E761" s="457"/>
      <c r="F761" s="457"/>
      <c r="G761" s="457"/>
      <c r="H761" s="2050"/>
      <c r="I761" s="2050"/>
      <c r="J761" s="457"/>
      <c r="K761" s="457"/>
      <c r="L761" s="457"/>
      <c r="M761" s="2050"/>
      <c r="N761" s="2050"/>
      <c r="O761" s="457"/>
      <c r="P761" s="457"/>
      <c r="Q761" s="457"/>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50"/>
      <c r="D762" s="2050"/>
      <c r="E762" s="457"/>
      <c r="F762" s="457"/>
      <c r="G762" s="457"/>
      <c r="H762" s="2050"/>
      <c r="I762" s="2050"/>
      <c r="J762" s="457"/>
      <c r="K762" s="457"/>
      <c r="L762" s="457"/>
      <c r="M762" s="2050"/>
      <c r="N762" s="2050"/>
      <c r="O762" s="457"/>
      <c r="P762" s="457"/>
      <c r="Q762" s="457"/>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50"/>
      <c r="D763" s="2050"/>
      <c r="E763" s="457"/>
      <c r="F763" s="457"/>
      <c r="G763" s="457"/>
      <c r="H763" s="2050"/>
      <c r="I763" s="2050"/>
      <c r="J763" s="457"/>
      <c r="K763" s="457"/>
      <c r="L763" s="457"/>
      <c r="M763" s="2050"/>
      <c r="N763" s="2050"/>
      <c r="O763" s="457"/>
      <c r="P763" s="457"/>
      <c r="Q763" s="457"/>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50"/>
      <c r="D764" s="2050"/>
      <c r="E764" s="457"/>
      <c r="F764" s="457"/>
      <c r="G764" s="457"/>
      <c r="H764" s="2050"/>
      <c r="I764" s="2050"/>
      <c r="J764" s="457"/>
      <c r="K764" s="457"/>
      <c r="L764" s="457"/>
      <c r="M764" s="2050"/>
      <c r="N764" s="2050"/>
      <c r="O764" s="457"/>
      <c r="P764" s="457"/>
      <c r="Q764" s="457"/>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50"/>
      <c r="D765" s="2050"/>
      <c r="E765" s="457"/>
      <c r="F765" s="457"/>
      <c r="G765" s="457"/>
      <c r="H765" s="2050"/>
      <c r="I765" s="2050"/>
      <c r="J765" s="457"/>
      <c r="K765" s="457"/>
      <c r="L765" s="457"/>
      <c r="M765" s="2050"/>
      <c r="N765" s="2050"/>
      <c r="O765" s="457"/>
      <c r="P765" s="457"/>
      <c r="Q765" s="457"/>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50"/>
      <c r="D766" s="2050"/>
      <c r="E766" s="457"/>
      <c r="F766" s="457"/>
      <c r="G766" s="457"/>
      <c r="H766" s="2050"/>
      <c r="I766" s="2050"/>
      <c r="J766" s="457"/>
      <c r="K766" s="457"/>
      <c r="L766" s="457"/>
      <c r="M766" s="2050"/>
      <c r="N766" s="2050"/>
      <c r="O766" s="457"/>
      <c r="P766" s="457"/>
      <c r="Q766" s="457"/>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50"/>
      <c r="D767" s="2050"/>
      <c r="E767" s="457"/>
      <c r="F767" s="457"/>
      <c r="G767" s="457"/>
      <c r="H767" s="2050"/>
      <c r="I767" s="2050"/>
      <c r="J767" s="457"/>
      <c r="K767" s="457"/>
      <c r="L767" s="457"/>
      <c r="M767" s="2050"/>
      <c r="N767" s="2050"/>
      <c r="O767" s="457"/>
      <c r="P767" s="457"/>
      <c r="Q767" s="457"/>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50"/>
      <c r="D768" s="2050"/>
      <c r="E768" s="457"/>
      <c r="F768" s="457"/>
      <c r="G768" s="457"/>
      <c r="H768" s="2050"/>
      <c r="I768" s="2050"/>
      <c r="J768" s="457"/>
      <c r="K768" s="457"/>
      <c r="L768" s="457"/>
      <c r="M768" s="2050"/>
      <c r="N768" s="2050"/>
      <c r="O768" s="457"/>
      <c r="P768" s="457"/>
      <c r="Q768" s="457"/>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50"/>
      <c r="D769" s="2050"/>
      <c r="E769" s="457"/>
      <c r="F769" s="457"/>
      <c r="G769" s="457"/>
      <c r="H769" s="2050"/>
      <c r="I769" s="2050"/>
      <c r="J769" s="457"/>
      <c r="K769" s="457"/>
      <c r="L769" s="457"/>
      <c r="M769" s="2050"/>
      <c r="N769" s="2050"/>
      <c r="O769" s="457"/>
      <c r="P769" s="457"/>
      <c r="Q769" s="457"/>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50"/>
      <c r="D770" s="2050"/>
      <c r="E770" s="457"/>
      <c r="F770" s="457"/>
      <c r="G770" s="457"/>
      <c r="H770" s="2050"/>
      <c r="I770" s="2050"/>
      <c r="J770" s="457"/>
      <c r="K770" s="457"/>
      <c r="L770" s="457"/>
      <c r="M770" s="2050"/>
      <c r="N770" s="2050"/>
      <c r="O770" s="457"/>
      <c r="P770" s="457"/>
      <c r="Q770" s="457"/>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50"/>
      <c r="D771" s="2050"/>
      <c r="E771" s="457"/>
      <c r="F771" s="457"/>
      <c r="G771" s="457"/>
      <c r="H771" s="2050"/>
      <c r="I771" s="2050"/>
      <c r="J771" s="457"/>
      <c r="K771" s="457"/>
      <c r="L771" s="457"/>
      <c r="M771" s="2050"/>
      <c r="N771" s="2050"/>
      <c r="O771" s="457"/>
      <c r="P771" s="457"/>
      <c r="Q771" s="457"/>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50"/>
      <c r="D772" s="2050"/>
      <c r="E772" s="457"/>
      <c r="F772" s="457"/>
      <c r="G772" s="457"/>
      <c r="H772" s="2050"/>
      <c r="I772" s="2050"/>
      <c r="J772" s="457"/>
      <c r="K772" s="457"/>
      <c r="L772" s="457"/>
      <c r="M772" s="2050"/>
      <c r="N772" s="2050"/>
      <c r="O772" s="457"/>
      <c r="P772" s="457"/>
      <c r="Q772" s="457"/>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50"/>
      <c r="D773" s="2050"/>
      <c r="E773" s="457"/>
      <c r="F773" s="457"/>
      <c r="G773" s="457"/>
      <c r="H773" s="2050"/>
      <c r="I773" s="2050"/>
      <c r="J773" s="457"/>
      <c r="K773" s="457"/>
      <c r="L773" s="457"/>
      <c r="M773" s="2050"/>
      <c r="N773" s="2050"/>
      <c r="O773" s="457"/>
      <c r="P773" s="457"/>
      <c r="Q773" s="457"/>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50"/>
      <c r="D774" s="2050"/>
      <c r="E774" s="457"/>
      <c r="F774" s="457"/>
      <c r="G774" s="457"/>
      <c r="H774" s="2050"/>
      <c r="I774" s="2050"/>
      <c r="J774" s="457"/>
      <c r="K774" s="457"/>
      <c r="L774" s="457"/>
      <c r="M774" s="2050"/>
      <c r="N774" s="2050"/>
      <c r="O774" s="457"/>
      <c r="P774" s="457"/>
      <c r="Q774" s="457"/>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50"/>
      <c r="D775" s="2050"/>
      <c r="E775" s="457"/>
      <c r="F775" s="457"/>
      <c r="G775" s="457"/>
      <c r="H775" s="2050"/>
      <c r="I775" s="2050"/>
      <c r="J775" s="457"/>
      <c r="K775" s="457"/>
      <c r="L775" s="457"/>
      <c r="M775" s="2050"/>
      <c r="N775" s="2050"/>
      <c r="O775" s="457"/>
      <c r="P775" s="457"/>
      <c r="Q775" s="457"/>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50"/>
      <c r="D776" s="2050"/>
      <c r="E776" s="457"/>
      <c r="F776" s="457"/>
      <c r="G776" s="457"/>
      <c r="H776" s="2050"/>
      <c r="I776" s="2050"/>
      <c r="J776" s="457"/>
      <c r="K776" s="457"/>
      <c r="L776" s="457"/>
      <c r="M776" s="2050"/>
      <c r="N776" s="2050"/>
      <c r="O776" s="457"/>
      <c r="P776" s="457"/>
      <c r="Q776" s="457"/>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50"/>
      <c r="D777" s="2050"/>
      <c r="E777" s="457"/>
      <c r="F777" s="457"/>
      <c r="G777" s="457"/>
      <c r="H777" s="2050"/>
      <c r="I777" s="2050"/>
      <c r="J777" s="457"/>
      <c r="K777" s="457"/>
      <c r="L777" s="457"/>
      <c r="M777" s="2050"/>
      <c r="N777" s="2050"/>
      <c r="O777" s="457"/>
      <c r="P777" s="457"/>
      <c r="Q777" s="457"/>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50"/>
      <c r="D778" s="2050"/>
      <c r="E778" s="457"/>
      <c r="F778" s="457"/>
      <c r="G778" s="457"/>
      <c r="H778" s="2050"/>
      <c r="I778" s="2050"/>
      <c r="J778" s="457"/>
      <c r="K778" s="457"/>
      <c r="L778" s="457"/>
      <c r="M778" s="2050"/>
      <c r="N778" s="2050"/>
      <c r="O778" s="457"/>
      <c r="P778" s="457"/>
      <c r="Q778" s="457"/>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50"/>
      <c r="D779" s="2050"/>
      <c r="E779" s="457"/>
      <c r="F779" s="457"/>
      <c r="G779" s="457"/>
      <c r="H779" s="2050"/>
      <c r="I779" s="2050"/>
      <c r="J779" s="457"/>
      <c r="K779" s="457"/>
      <c r="L779" s="457"/>
      <c r="M779" s="2050"/>
      <c r="N779" s="2050"/>
      <c r="O779" s="457"/>
      <c r="P779" s="457"/>
      <c r="Q779" s="457"/>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50"/>
      <c r="D780" s="2050"/>
      <c r="E780" s="457"/>
      <c r="F780" s="457"/>
      <c r="G780" s="457"/>
      <c r="H780" s="2050"/>
      <c r="I780" s="2050"/>
      <c r="J780" s="457"/>
      <c r="K780" s="457"/>
      <c r="L780" s="457"/>
      <c r="M780" s="2050"/>
      <c r="N780" s="2050"/>
      <c r="O780" s="457"/>
      <c r="P780" s="457"/>
      <c r="Q780" s="457"/>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50"/>
      <c r="D781" s="2050"/>
      <c r="E781" s="457"/>
      <c r="F781" s="457"/>
      <c r="G781" s="457"/>
      <c r="H781" s="2050"/>
      <c r="I781" s="2050"/>
      <c r="J781" s="457"/>
      <c r="K781" s="457"/>
      <c r="L781" s="457"/>
      <c r="M781" s="2050"/>
      <c r="N781" s="2050"/>
      <c r="O781" s="457"/>
      <c r="P781" s="457"/>
      <c r="Q781" s="457"/>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50"/>
      <c r="D782" s="2050"/>
      <c r="E782" s="457"/>
      <c r="F782" s="457"/>
      <c r="G782" s="457"/>
      <c r="H782" s="2050"/>
      <c r="I782" s="2050"/>
      <c r="J782" s="457"/>
      <c r="K782" s="457"/>
      <c r="L782" s="457"/>
      <c r="M782" s="2050"/>
      <c r="N782" s="2050"/>
      <c r="O782" s="457"/>
      <c r="P782" s="457"/>
      <c r="Q782" s="457"/>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50"/>
      <c r="D783" s="2050"/>
      <c r="E783" s="457"/>
      <c r="F783" s="457"/>
      <c r="G783" s="457"/>
      <c r="H783" s="2050"/>
      <c r="I783" s="2050"/>
      <c r="J783" s="457"/>
      <c r="K783" s="457"/>
      <c r="L783" s="457"/>
      <c r="M783" s="2050"/>
      <c r="N783" s="2050"/>
      <c r="O783" s="457"/>
      <c r="P783" s="457"/>
      <c r="Q783" s="457"/>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50"/>
      <c r="D784" s="2050"/>
      <c r="E784" s="457"/>
      <c r="F784" s="457"/>
      <c r="G784" s="457"/>
      <c r="H784" s="2050"/>
      <c r="I784" s="2050"/>
      <c r="J784" s="457"/>
      <c r="K784" s="457"/>
      <c r="L784" s="457"/>
      <c r="M784" s="2050"/>
      <c r="N784" s="2050"/>
      <c r="O784" s="457"/>
      <c r="P784" s="457"/>
      <c r="Q784" s="457"/>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50"/>
      <c r="D785" s="2050"/>
      <c r="E785" s="457"/>
      <c r="F785" s="457"/>
      <c r="G785" s="457"/>
      <c r="H785" s="2050"/>
      <c r="I785" s="2050"/>
      <c r="J785" s="457"/>
      <c r="K785" s="457"/>
      <c r="L785" s="457"/>
      <c r="M785" s="2050"/>
      <c r="N785" s="2050"/>
      <c r="O785" s="457"/>
      <c r="P785" s="457"/>
      <c r="Q785" s="457"/>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50"/>
      <c r="D786" s="2050"/>
      <c r="E786" s="457"/>
      <c r="F786" s="457"/>
      <c r="G786" s="457"/>
      <c r="H786" s="2050"/>
      <c r="I786" s="2050"/>
      <c r="J786" s="457"/>
      <c r="K786" s="457"/>
      <c r="L786" s="457"/>
      <c r="M786" s="2050"/>
      <c r="N786" s="2050"/>
      <c r="O786" s="457"/>
      <c r="P786" s="457"/>
      <c r="Q786" s="457"/>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50"/>
      <c r="D787" s="2050"/>
      <c r="E787" s="457"/>
      <c r="F787" s="457"/>
      <c r="G787" s="457"/>
      <c r="H787" s="2050"/>
      <c r="I787" s="2050"/>
      <c r="J787" s="457"/>
      <c r="K787" s="457"/>
      <c r="L787" s="457"/>
      <c r="M787" s="2050"/>
      <c r="N787" s="2050"/>
      <c r="O787" s="457"/>
      <c r="P787" s="457"/>
      <c r="Q787" s="457"/>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50"/>
      <c r="D788" s="2050"/>
      <c r="E788" s="457"/>
      <c r="F788" s="457"/>
      <c r="G788" s="457"/>
      <c r="H788" s="2050"/>
      <c r="I788" s="2050"/>
      <c r="J788" s="457"/>
      <c r="K788" s="457"/>
      <c r="L788" s="457"/>
      <c r="M788" s="2050"/>
      <c r="N788" s="2050"/>
      <c r="O788" s="457"/>
      <c r="P788" s="457"/>
      <c r="Q788" s="457"/>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50"/>
      <c r="D789" s="2050"/>
      <c r="E789" s="457"/>
      <c r="F789" s="457"/>
      <c r="G789" s="457"/>
      <c r="H789" s="2050"/>
      <c r="I789" s="2050"/>
      <c r="J789" s="457"/>
      <c r="K789" s="457"/>
      <c r="L789" s="457"/>
      <c r="M789" s="2050"/>
      <c r="N789" s="2050"/>
      <c r="O789" s="457"/>
      <c r="P789" s="457"/>
      <c r="Q789" s="457"/>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50"/>
      <c r="D790" s="2050"/>
      <c r="E790" s="457"/>
      <c r="F790" s="457"/>
      <c r="G790" s="457"/>
      <c r="H790" s="2050"/>
      <c r="I790" s="2050"/>
      <c r="J790" s="457"/>
      <c r="K790" s="457"/>
      <c r="L790" s="457"/>
      <c r="M790" s="2050"/>
      <c r="N790" s="2050"/>
      <c r="O790" s="457"/>
      <c r="P790" s="457"/>
      <c r="Q790" s="457"/>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50"/>
      <c r="D791" s="2050"/>
      <c r="E791" s="457"/>
      <c r="F791" s="457"/>
      <c r="G791" s="457"/>
      <c r="H791" s="2050"/>
      <c r="I791" s="2050"/>
      <c r="J791" s="457"/>
      <c r="K791" s="457"/>
      <c r="L791" s="457"/>
      <c r="M791" s="2050"/>
      <c r="N791" s="2050"/>
      <c r="O791" s="457"/>
      <c r="P791" s="457"/>
      <c r="Q791" s="457"/>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50"/>
      <c r="D792" s="2050"/>
      <c r="E792" s="457"/>
      <c r="F792" s="457"/>
      <c r="G792" s="457"/>
      <c r="H792" s="2050"/>
      <c r="I792" s="2050"/>
      <c r="J792" s="457"/>
      <c r="K792" s="457"/>
      <c r="L792" s="457"/>
      <c r="M792" s="2050"/>
      <c r="N792" s="2050"/>
      <c r="O792" s="457"/>
      <c r="P792" s="457"/>
      <c r="Q792" s="457"/>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50"/>
      <c r="D793" s="2050"/>
      <c r="E793" s="457"/>
      <c r="F793" s="457"/>
      <c r="G793" s="457"/>
      <c r="H793" s="2050"/>
      <c r="I793" s="2050"/>
      <c r="J793" s="457"/>
      <c r="K793" s="457"/>
      <c r="L793" s="457"/>
      <c r="M793" s="2050"/>
      <c r="N793" s="2050"/>
      <c r="O793" s="457"/>
      <c r="P793" s="457"/>
      <c r="Q793" s="457"/>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50"/>
      <c r="D794" s="2050"/>
      <c r="E794" s="457"/>
      <c r="F794" s="457"/>
      <c r="G794" s="457"/>
      <c r="H794" s="2050"/>
      <c r="I794" s="2050"/>
      <c r="J794" s="457"/>
      <c r="K794" s="457"/>
      <c r="L794" s="457"/>
      <c r="M794" s="2050"/>
      <c r="N794" s="2050"/>
      <c r="O794" s="457"/>
      <c r="P794" s="457"/>
      <c r="Q794" s="457"/>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50"/>
      <c r="D795" s="2050"/>
      <c r="E795" s="457"/>
      <c r="F795" s="457"/>
      <c r="G795" s="457"/>
      <c r="H795" s="2050"/>
      <c r="I795" s="2050"/>
      <c r="J795" s="457"/>
      <c r="K795" s="457"/>
      <c r="L795" s="457"/>
      <c r="M795" s="2050"/>
      <c r="N795" s="2050"/>
      <c r="O795" s="457"/>
      <c r="P795" s="457"/>
      <c r="Q795" s="457"/>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50"/>
      <c r="D796" s="2050"/>
      <c r="E796" s="457"/>
      <c r="F796" s="457"/>
      <c r="G796" s="457"/>
      <c r="H796" s="2050"/>
      <c r="I796" s="2050"/>
      <c r="J796" s="457"/>
      <c r="K796" s="457"/>
      <c r="L796" s="457"/>
      <c r="M796" s="2050"/>
      <c r="N796" s="2050"/>
      <c r="O796" s="457"/>
      <c r="P796" s="457"/>
      <c r="Q796" s="457"/>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50"/>
      <c r="D797" s="2050"/>
      <c r="E797" s="457"/>
      <c r="F797" s="457"/>
      <c r="G797" s="457"/>
      <c r="H797" s="2050"/>
      <c r="I797" s="2050"/>
      <c r="J797" s="457"/>
      <c r="K797" s="457"/>
      <c r="L797" s="457"/>
      <c r="M797" s="2050"/>
      <c r="N797" s="2050"/>
      <c r="O797" s="457"/>
      <c r="P797" s="457"/>
      <c r="Q797" s="457"/>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50"/>
      <c r="D798" s="2050"/>
      <c r="E798" s="457"/>
      <c r="F798" s="457"/>
      <c r="G798" s="457"/>
      <c r="H798" s="2050"/>
      <c r="I798" s="2050"/>
      <c r="J798" s="457"/>
      <c r="K798" s="457"/>
      <c r="L798" s="457"/>
      <c r="M798" s="2050"/>
      <c r="N798" s="2050"/>
      <c r="O798" s="457"/>
      <c r="P798" s="457"/>
      <c r="Q798" s="457"/>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50"/>
      <c r="D799" s="2050"/>
      <c r="E799" s="457"/>
      <c r="F799" s="457"/>
      <c r="G799" s="457"/>
      <c r="H799" s="2050"/>
      <c r="I799" s="2050"/>
      <c r="J799" s="457"/>
      <c r="K799" s="457"/>
      <c r="L799" s="457"/>
      <c r="M799" s="2050"/>
      <c r="N799" s="2050"/>
      <c r="O799" s="457"/>
      <c r="P799" s="457"/>
      <c r="Q799" s="457"/>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7"/>
      <c r="D800" s="457"/>
      <c r="E800" s="457"/>
      <c r="F800" s="457"/>
      <c r="G800" s="457"/>
      <c r="H800" s="457"/>
      <c r="I800" s="457"/>
      <c r="J800" s="457"/>
      <c r="K800" s="457"/>
      <c r="L800" s="457"/>
      <c r="M800" s="457"/>
      <c r="N800" s="457"/>
      <c r="O800" s="457"/>
      <c r="P800" s="457"/>
      <c r="Q800" s="457"/>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7"/>
      <c r="D801" s="457"/>
      <c r="E801" s="457"/>
      <c r="F801" s="457"/>
      <c r="G801" s="457"/>
      <c r="H801" s="457"/>
      <c r="I801" s="457"/>
      <c r="J801" s="457"/>
      <c r="K801" s="457"/>
      <c r="L801" s="457"/>
      <c r="M801" s="457"/>
      <c r="N801" s="457"/>
      <c r="O801" s="457"/>
      <c r="P801" s="457"/>
      <c r="Q801" s="457"/>
    </row>
    <row r="802" ht="25.15" customHeight="true" x14ac:dyDescent="0.2">
      <c r="C802" s="457"/>
      <c r="D802" s="457"/>
      <c r="E802" s="457"/>
      <c r="F802" s="457"/>
      <c r="G802" s="457"/>
      <c r="H802" s="457"/>
      <c r="I802" s="457"/>
      <c r="J802" s="457"/>
      <c r="K802" s="457"/>
      <c r="L802" s="457"/>
      <c r="M802" s="457"/>
      <c r="N802" s="457"/>
      <c r="O802" s="457"/>
      <c r="P802" s="457"/>
      <c r="Q802" s="457"/>
    </row>
    <row r="803" ht="25.15" customHeight="true" x14ac:dyDescent="0.2">
      <c r="C803" s="457"/>
      <c r="D803" s="457"/>
      <c r="E803" s="457"/>
      <c r="F803" s="457"/>
      <c r="G803" s="457"/>
      <c r="H803" s="457"/>
      <c r="I803" s="457"/>
      <c r="J803" s="457"/>
      <c r="K803" s="457"/>
      <c r="L803" s="457"/>
      <c r="M803" s="457"/>
      <c r="N803" s="457"/>
      <c r="O803" s="457"/>
      <c r="P803" s="457"/>
      <c r="Q803" s="457"/>
    </row>
    <row r="804" ht="25.15" customHeight="true" x14ac:dyDescent="0.2">
      <c r="C804" s="457"/>
      <c r="D804" s="457"/>
      <c r="E804" s="457"/>
      <c r="F804" s="457"/>
      <c r="G804" s="457"/>
      <c r="H804" s="457"/>
      <c r="I804" s="457"/>
      <c r="J804" s="457"/>
      <c r="K804" s="457"/>
      <c r="L804" s="457"/>
      <c r="M804" s="457"/>
      <c r="N804" s="457"/>
      <c r="O804" s="457"/>
      <c r="P804" s="457"/>
      <c r="Q804" s="457"/>
    </row>
    <row r="805" ht="25.15" customHeight="true" x14ac:dyDescent="0.2">
      <c r="C805" s="457"/>
      <c r="D805" s="457"/>
      <c r="E805" s="457"/>
      <c r="F805" s="457"/>
      <c r="G805" s="457"/>
      <c r="H805" s="457"/>
      <c r="I805" s="457"/>
      <c r="J805" s="457"/>
      <c r="K805" s="457"/>
      <c r="L805" s="457"/>
      <c r="M805" s="457"/>
      <c r="N805" s="457"/>
      <c r="O805" s="457"/>
      <c r="P805" s="457"/>
      <c r="Q805" s="457"/>
    </row>
    <row r="806" ht="25.15" customHeight="true" x14ac:dyDescent="0.2">
      <c r="C806" s="457"/>
      <c r="D806" s="457"/>
      <c r="E806" s="457"/>
      <c r="F806" s="457"/>
      <c r="G806" s="457"/>
      <c r="H806" s="457"/>
      <c r="I806" s="457"/>
      <c r="J806" s="457"/>
      <c r="K806" s="457"/>
      <c r="L806" s="457"/>
      <c r="M806" s="457"/>
      <c r="N806" s="457"/>
      <c r="O806" s="457"/>
      <c r="P806" s="457"/>
      <c r="Q806" s="457"/>
    </row>
    <row r="807" ht="25.15" customHeight="true" x14ac:dyDescent="0.2">
      <c r="C807" s="457"/>
      <c r="D807" s="457"/>
      <c r="E807" s="457"/>
      <c r="F807" s="457"/>
      <c r="G807" s="457"/>
      <c r="H807" s="457"/>
      <c r="I807" s="457"/>
      <c r="J807" s="457"/>
      <c r="K807" s="457"/>
      <c r="L807" s="457"/>
      <c r="M807" s="457"/>
      <c r="N807" s="457"/>
      <c r="O807" s="457"/>
      <c r="P807" s="457"/>
      <c r="Q807" s="457"/>
    </row>
    <row r="808" ht="25.15" customHeight="true" x14ac:dyDescent="0.2">
      <c r="C808" s="457"/>
      <c r="D808" s="457"/>
      <c r="E808" s="457"/>
      <c r="F808" s="457"/>
      <c r="G808" s="457"/>
      <c r="H808" s="457"/>
      <c r="I808" s="457"/>
      <c r="J808" s="457"/>
      <c r="K808" s="457"/>
      <c r="L808" s="457"/>
      <c r="M808" s="457"/>
      <c r="N808" s="457"/>
      <c r="O808" s="457"/>
      <c r="P808" s="457"/>
      <c r="Q808" s="457"/>
    </row>
    <row r="809" ht="25.15" customHeight="true" x14ac:dyDescent="0.2">
      <c r="C809" s="457"/>
      <c r="D809" s="457"/>
      <c r="E809" s="457"/>
      <c r="F809" s="457"/>
      <c r="G809" s="457"/>
      <c r="H809" s="457"/>
      <c r="I809" s="457"/>
      <c r="J809" s="457"/>
      <c r="K809" s="457"/>
      <c r="L809" s="457"/>
      <c r="M809" s="457"/>
      <c r="N809" s="457"/>
      <c r="O809" s="457"/>
      <c r="P809" s="457"/>
      <c r="Q809" s="457"/>
    </row>
    <row r="810" ht="25.15" customHeight="true" x14ac:dyDescent="0.2">
      <c r="C810" s="457"/>
      <c r="D810" s="457"/>
      <c r="E810" s="457"/>
      <c r="F810" s="457"/>
      <c r="G810" s="457"/>
      <c r="H810" s="457"/>
      <c r="I810" s="457"/>
      <c r="J810" s="457"/>
      <c r="K810" s="457"/>
      <c r="L810" s="457"/>
      <c r="M810" s="457"/>
      <c r="N810" s="457"/>
      <c r="O810" s="457"/>
      <c r="P810" s="457"/>
      <c r="Q810" s="457"/>
    </row>
    <row r="811" ht="25.15" customHeight="true" x14ac:dyDescent="0.2">
      <c r="C811" s="457"/>
      <c r="D811" s="457"/>
      <c r="E811" s="457"/>
      <c r="F811" s="457"/>
      <c r="G811" s="457"/>
      <c r="H811" s="457"/>
      <c r="I811" s="457"/>
      <c r="J811" s="457"/>
      <c r="K811" s="457"/>
      <c r="L811" s="457"/>
      <c r="M811" s="457"/>
      <c r="N811" s="457"/>
      <c r="O811" s="457"/>
      <c r="P811" s="457"/>
      <c r="Q811" s="457"/>
    </row>
    <row r="812" ht="25.15" customHeight="true" x14ac:dyDescent="0.2">
      <c r="C812" s="457"/>
      <c r="D812" s="457"/>
      <c r="E812" s="457"/>
      <c r="F812" s="457"/>
      <c r="G812" s="457"/>
      <c r="H812" s="457"/>
      <c r="I812" s="457"/>
      <c r="J812" s="457"/>
      <c r="K812" s="457"/>
      <c r="L812" s="457"/>
      <c r="M812" s="457"/>
      <c r="N812" s="457"/>
      <c r="O812" s="457"/>
      <c r="P812" s="457"/>
      <c r="Q812" s="457"/>
    </row>
    <row r="813" ht="25.15" customHeight="true" x14ac:dyDescent="0.2">
      <c r="C813" s="457"/>
      <c r="D813" s="457"/>
      <c r="E813" s="457"/>
      <c r="F813" s="457"/>
      <c r="G813" s="457"/>
      <c r="H813" s="457"/>
      <c r="I813" s="457"/>
      <c r="J813" s="457"/>
      <c r="K813" s="457"/>
      <c r="L813" s="457"/>
      <c r="M813" s="457"/>
      <c r="N813" s="457"/>
      <c r="O813" s="457"/>
      <c r="P813" s="457"/>
      <c r="Q813" s="457"/>
    </row>
    <row r="814" ht="25.15" customHeight="true" x14ac:dyDescent="0.2">
      <c r="C814" s="457"/>
      <c r="D814" s="457"/>
      <c r="E814" s="457"/>
      <c r="F814" s="457"/>
      <c r="G814" s="457"/>
      <c r="H814" s="457"/>
      <c r="I814" s="457"/>
      <c r="J814" s="457"/>
      <c r="K814" s="457"/>
      <c r="L814" s="457"/>
      <c r="M814" s="457"/>
      <c r="N814" s="457"/>
      <c r="O814" s="457"/>
      <c r="P814" s="457"/>
      <c r="Q814" s="457"/>
    </row>
    <row r="815" ht="25.15" customHeight="true" x14ac:dyDescent="0.2">
      <c r="C815" s="457"/>
      <c r="D815" s="457"/>
      <c r="E815" s="457"/>
      <c r="F815" s="457"/>
      <c r="G815" s="457"/>
      <c r="H815" s="457"/>
      <c r="I815" s="457"/>
      <c r="J815" s="457"/>
      <c r="K815" s="457"/>
      <c r="L815" s="457"/>
      <c r="M815" s="457"/>
      <c r="N815" s="457"/>
      <c r="O815" s="457"/>
      <c r="P815" s="457"/>
      <c r="Q815" s="457"/>
    </row>
    <row r="816" ht="25.15" customHeight="true" x14ac:dyDescent="0.2">
      <c r="C816" s="457"/>
      <c r="D816" s="457"/>
      <c r="E816" s="457"/>
      <c r="F816" s="457"/>
      <c r="G816" s="457"/>
      <c r="H816" s="457"/>
      <c r="I816" s="457"/>
      <c r="J816" s="457"/>
      <c r="K816" s="457"/>
      <c r="L816" s="457"/>
      <c r="M816" s="457"/>
      <c r="N816" s="457"/>
      <c r="O816" s="457"/>
      <c r="P816" s="457"/>
      <c r="Q816" s="457"/>
    </row>
    <row r="817" ht="25.15" customHeight="true" x14ac:dyDescent="0.2">
      <c r="C817" s="457"/>
      <c r="D817" s="457"/>
      <c r="E817" s="457"/>
      <c r="F817" s="457"/>
      <c r="G817" s="457"/>
      <c r="H817" s="457"/>
      <c r="I817" s="457"/>
      <c r="J817" s="457"/>
      <c r="K817" s="457"/>
      <c r="L817" s="457"/>
      <c r="M817" s="457"/>
      <c r="N817" s="457"/>
      <c r="O817" s="457"/>
      <c r="P817" s="457"/>
      <c r="Q817" s="457"/>
    </row>
    <row r="818" ht="25.15" customHeight="true" x14ac:dyDescent="0.2">
      <c r="C818" s="457"/>
      <c r="D818" s="457"/>
      <c r="E818" s="457"/>
      <c r="F818" s="457"/>
      <c r="G818" s="457"/>
      <c r="H818" s="457"/>
      <c r="I818" s="457"/>
      <c r="J818" s="457"/>
      <c r="K818" s="457"/>
      <c r="L818" s="457"/>
      <c r="M818" s="457"/>
      <c r="N818" s="457"/>
      <c r="O818" s="457"/>
      <c r="P818" s="457"/>
      <c r="Q818" s="457"/>
    </row>
    <row r="819" ht="25.15" customHeight="true" x14ac:dyDescent="0.2">
      <c r="C819" s="457"/>
      <c r="D819" s="457"/>
      <c r="E819" s="457"/>
      <c r="F819" s="457"/>
      <c r="G819" s="457"/>
      <c r="H819" s="457"/>
      <c r="I819" s="457"/>
      <c r="J819" s="457"/>
      <c r="K819" s="457"/>
      <c r="L819" s="457"/>
      <c r="M819" s="457"/>
      <c r="N819" s="457"/>
      <c r="O819" s="457"/>
      <c r="P819" s="457"/>
      <c r="Q819" s="457"/>
    </row>
    <row r="820" ht="25.15" customHeight="true" x14ac:dyDescent="0.2">
      <c r="C820" s="457"/>
      <c r="D820" s="457"/>
      <c r="E820" s="457"/>
      <c r="F820" s="457"/>
      <c r="G820" s="457"/>
      <c r="H820" s="457"/>
      <c r="I820" s="457"/>
      <c r="J820" s="457"/>
      <c r="K820" s="457"/>
      <c r="L820" s="457"/>
      <c r="M820" s="457"/>
      <c r="N820" s="457"/>
      <c r="O820" s="457"/>
      <c r="P820" s="457"/>
      <c r="Q820" s="457"/>
    </row>
    <row r="821" ht="25.15" customHeight="true" x14ac:dyDescent="0.2">
      <c r="C821" s="457"/>
      <c r="D821" s="457"/>
      <c r="E821" s="457"/>
      <c r="F821" s="457"/>
      <c r="G821" s="457"/>
      <c r="H821" s="457"/>
      <c r="I821" s="457"/>
      <c r="J821" s="457"/>
      <c r="K821" s="457"/>
      <c r="L821" s="457"/>
      <c r="M821" s="457"/>
      <c r="N821" s="457"/>
      <c r="O821" s="457"/>
      <c r="P821" s="457"/>
      <c r="Q821" s="457"/>
    </row>
    <row r="822" ht="25.15" customHeight="true" x14ac:dyDescent="0.2">
      <c r="C822" s="457"/>
      <c r="D822" s="457"/>
      <c r="E822" s="457"/>
      <c r="F822" s="457"/>
      <c r="G822" s="457"/>
      <c r="H822" s="457"/>
      <c r="I822" s="457"/>
      <c r="J822" s="457"/>
      <c r="K822" s="457"/>
      <c r="L822" s="457"/>
      <c r="M822" s="457"/>
      <c r="N822" s="457"/>
      <c r="O822" s="457"/>
      <c r="P822" s="457"/>
      <c r="Q822" s="457"/>
    </row>
    <row r="823" ht="25.15" customHeight="true" x14ac:dyDescent="0.2">
      <c r="C823" s="457"/>
      <c r="D823" s="457"/>
      <c r="E823" s="457"/>
      <c r="F823" s="457"/>
      <c r="G823" s="457"/>
      <c r="H823" s="457"/>
      <c r="I823" s="457"/>
      <c r="J823" s="457"/>
      <c r="K823" s="457"/>
      <c r="L823" s="457"/>
      <c r="M823" s="457"/>
      <c r="N823" s="457"/>
      <c r="O823" s="457"/>
      <c r="P823" s="457"/>
      <c r="Q823" s="457"/>
    </row>
    <row r="824" ht="25.15" customHeight="true" x14ac:dyDescent="0.2">
      <c r="C824" s="457"/>
      <c r="D824" s="457"/>
      <c r="E824" s="457"/>
      <c r="F824" s="457"/>
      <c r="G824" s="457"/>
      <c r="H824" s="457"/>
      <c r="I824" s="457"/>
      <c r="J824" s="457"/>
      <c r="K824" s="457"/>
      <c r="L824" s="457"/>
      <c r="M824" s="457"/>
      <c r="N824" s="457"/>
      <c r="O824" s="457"/>
      <c r="P824" s="457"/>
      <c r="Q824" s="457"/>
    </row>
    <row r="825" ht="25.15" customHeight="true" x14ac:dyDescent="0.2">
      <c r="C825" s="457"/>
      <c r="D825" s="457"/>
      <c r="E825" s="457"/>
      <c r="F825" s="457"/>
      <c r="G825" s="457"/>
      <c r="H825" s="457"/>
      <c r="I825" s="457"/>
      <c r="J825" s="457"/>
      <c r="K825" s="457"/>
      <c r="L825" s="457"/>
      <c r="M825" s="457"/>
      <c r="N825" s="457"/>
      <c r="O825" s="457"/>
      <c r="P825" s="457"/>
      <c r="Q825" s="457"/>
    </row>
    <row r="826" ht="25.15" customHeight="true" x14ac:dyDescent="0.2">
      <c r="C826" s="457"/>
      <c r="D826" s="457"/>
      <c r="E826" s="457"/>
      <c r="F826" s="457"/>
      <c r="G826" s="457"/>
      <c r="H826" s="457"/>
      <c r="I826" s="457"/>
      <c r="J826" s="457"/>
      <c r="K826" s="457"/>
      <c r="L826" s="457"/>
      <c r="M826" s="457"/>
      <c r="N826" s="457"/>
      <c r="O826" s="457"/>
      <c r="P826" s="457"/>
      <c r="Q826" s="457"/>
    </row>
    <row r="827" ht="25.15" customHeight="true" x14ac:dyDescent="0.2">
      <c r="C827" s="457"/>
      <c r="D827" s="457"/>
      <c r="E827" s="457"/>
      <c r="F827" s="457"/>
      <c r="G827" s="457"/>
      <c r="H827" s="457"/>
      <c r="I827" s="457"/>
      <c r="J827" s="457"/>
      <c r="K827" s="457"/>
      <c r="L827" s="457"/>
      <c r="M827" s="457"/>
      <c r="N827" s="457"/>
      <c r="O827" s="457"/>
      <c r="P827" s="457"/>
      <c r="Q827" s="457"/>
    </row>
    <row r="828" ht="25.15" customHeight="true" x14ac:dyDescent="0.2">
      <c r="C828" s="457"/>
      <c r="D828" s="457"/>
      <c r="E828" s="457"/>
      <c r="F828" s="457"/>
      <c r="G828" s="457"/>
      <c r="H828" s="457"/>
      <c r="I828" s="457"/>
      <c r="J828" s="457"/>
      <c r="K828" s="457"/>
      <c r="L828" s="457"/>
      <c r="M828" s="457"/>
      <c r="N828" s="457"/>
      <c r="O828" s="457"/>
      <c r="P828" s="457"/>
      <c r="Q828" s="457"/>
    </row>
    <row r="829" ht="25.15" customHeight="true" x14ac:dyDescent="0.2">
      <c r="C829" s="457"/>
      <c r="D829" s="457"/>
      <c r="E829" s="457"/>
      <c r="F829" s="457"/>
      <c r="G829" s="457"/>
      <c r="H829" s="457"/>
      <c r="I829" s="457"/>
      <c r="J829" s="457"/>
      <c r="K829" s="457"/>
      <c r="L829" s="457"/>
      <c r="M829" s="457"/>
      <c r="N829" s="457"/>
      <c r="O829" s="457"/>
      <c r="P829" s="457"/>
      <c r="Q829" s="457"/>
    </row>
    <row r="830" ht="25.15" customHeight="true" x14ac:dyDescent="0.2">
      <c r="C830" s="457"/>
      <c r="D830" s="457"/>
      <c r="E830" s="457"/>
      <c r="F830" s="457"/>
      <c r="G830" s="457"/>
      <c r="H830" s="457"/>
      <c r="I830" s="457"/>
      <c r="J830" s="457"/>
      <c r="K830" s="457"/>
      <c r="L830" s="457"/>
      <c r="M830" s="457"/>
      <c r="N830" s="457"/>
      <c r="O830" s="457"/>
      <c r="P830" s="457"/>
      <c r="Q830" s="457"/>
    </row>
    <row r="831" ht="25.15" customHeight="true" x14ac:dyDescent="0.2">
      <c r="C831" s="457"/>
      <c r="D831" s="457"/>
      <c r="E831" s="457"/>
      <c r="F831" s="457"/>
      <c r="G831" s="457"/>
      <c r="H831" s="457"/>
      <c r="I831" s="457"/>
      <c r="J831" s="457"/>
      <c r="K831" s="457"/>
      <c r="L831" s="457"/>
      <c r="M831" s="457"/>
      <c r="N831" s="457"/>
      <c r="O831" s="457"/>
      <c r="P831" s="457"/>
      <c r="Q831" s="457"/>
    </row>
    <row r="832" ht="25.15" customHeight="true" x14ac:dyDescent="0.2">
      <c r="C832" s="457"/>
      <c r="D832" s="457"/>
      <c r="E832" s="457"/>
      <c r="F832" s="457"/>
      <c r="G832" s="457"/>
      <c r="H832" s="457"/>
      <c r="I832" s="457"/>
      <c r="J832" s="457"/>
      <c r="K832" s="457"/>
      <c r="L832" s="457"/>
      <c r="M832" s="457"/>
      <c r="N832" s="457"/>
      <c r="O832" s="457"/>
      <c r="P832" s="457"/>
      <c r="Q832" s="457"/>
    </row>
    <row r="833" ht="25.15" customHeight="true" x14ac:dyDescent="0.2">
      <c r="C833" s="457"/>
      <c r="D833" s="457"/>
      <c r="E833" s="457"/>
      <c r="F833" s="457"/>
      <c r="G833" s="457"/>
      <c r="H833" s="457"/>
      <c r="I833" s="457"/>
      <c r="J833" s="457"/>
      <c r="K833" s="457"/>
      <c r="L833" s="457"/>
      <c r="M833" s="457"/>
      <c r="N833" s="457"/>
      <c r="O833" s="457"/>
      <c r="P833" s="457"/>
      <c r="Q833" s="457"/>
    </row>
    <row r="834" ht="25.15" customHeight="true" x14ac:dyDescent="0.2">
      <c r="C834" s="457"/>
      <c r="D834" s="457"/>
      <c r="E834" s="457"/>
      <c r="F834" s="457"/>
      <c r="G834" s="457"/>
      <c r="H834" s="457"/>
      <c r="I834" s="457"/>
      <c r="J834" s="457"/>
      <c r="K834" s="457"/>
      <c r="L834" s="457"/>
      <c r="M834" s="457"/>
      <c r="N834" s="457"/>
      <c r="O834" s="457"/>
      <c r="P834" s="457"/>
      <c r="Q834" s="457"/>
    </row>
    <row r="835" ht="25.15" customHeight="true" x14ac:dyDescent="0.2">
      <c r="C835" s="457"/>
      <c r="D835" s="457"/>
      <c r="E835" s="457"/>
      <c r="F835" s="457"/>
      <c r="G835" s="457"/>
      <c r="H835" s="457"/>
      <c r="I835" s="457"/>
      <c r="J835" s="457"/>
      <c r="K835" s="457"/>
      <c r="L835" s="457"/>
      <c r="M835" s="457"/>
      <c r="N835" s="457"/>
      <c r="O835" s="457"/>
      <c r="P835" s="457"/>
      <c r="Q835" s="457"/>
    </row>
    <row r="836" ht="25.15" customHeight="true" x14ac:dyDescent="0.2">
      <c r="C836" s="457"/>
      <c r="D836" s="457"/>
      <c r="E836" s="457"/>
      <c r="F836" s="457"/>
      <c r="G836" s="457"/>
      <c r="H836" s="457"/>
      <c r="I836" s="457"/>
      <c r="J836" s="457"/>
      <c r="K836" s="457"/>
      <c r="L836" s="457"/>
      <c r="M836" s="457"/>
      <c r="N836" s="457"/>
      <c r="O836" s="457"/>
      <c r="P836" s="457"/>
      <c r="Q836" s="457"/>
    </row>
    <row r="837" ht="25.15" customHeight="true" x14ac:dyDescent="0.2">
      <c r="C837" s="457"/>
      <c r="D837" s="457"/>
      <c r="E837" s="457"/>
      <c r="F837" s="457"/>
      <c r="G837" s="457"/>
      <c r="H837" s="457"/>
      <c r="I837" s="457"/>
      <c r="J837" s="457"/>
      <c r="K837" s="457"/>
      <c r="L837" s="457"/>
      <c r="M837" s="457"/>
      <c r="N837" s="457"/>
      <c r="O837" s="457"/>
      <c r="P837" s="457"/>
      <c r="Q837" s="457"/>
    </row>
    <row r="838" ht="25.15" customHeight="true" x14ac:dyDescent="0.2">
      <c r="C838" s="457"/>
      <c r="D838" s="457"/>
      <c r="E838" s="457"/>
      <c r="F838" s="457"/>
      <c r="G838" s="457"/>
      <c r="H838" s="457"/>
      <c r="I838" s="457"/>
      <c r="J838" s="457"/>
      <c r="K838" s="457"/>
      <c r="L838" s="457"/>
      <c r="M838" s="457"/>
      <c r="N838" s="457"/>
      <c r="O838" s="457"/>
      <c r="P838" s="457"/>
      <c r="Q838" s="457"/>
    </row>
    <row r="839" ht="25.15" customHeight="true" x14ac:dyDescent="0.2">
      <c r="C839" s="457"/>
      <c r="D839" s="457"/>
      <c r="E839" s="457"/>
      <c r="F839" s="457"/>
      <c r="G839" s="457"/>
      <c r="H839" s="457"/>
      <c r="I839" s="457"/>
      <c r="J839" s="457"/>
      <c r="K839" s="457"/>
      <c r="L839" s="457"/>
      <c r="M839" s="457"/>
      <c r="N839" s="457"/>
      <c r="O839" s="457"/>
      <c r="P839" s="457"/>
      <c r="Q839" s="457"/>
    </row>
    <row r="840" ht="25.15" customHeight="true" x14ac:dyDescent="0.2">
      <c r="C840" s="457"/>
      <c r="D840" s="457"/>
      <c r="E840" s="457"/>
      <c r="F840" s="457"/>
      <c r="G840" s="457"/>
      <c r="H840" s="457"/>
      <c r="I840" s="457"/>
      <c r="J840" s="457"/>
      <c r="K840" s="457"/>
      <c r="L840" s="457"/>
      <c r="M840" s="457"/>
      <c r="N840" s="457"/>
      <c r="O840" s="457"/>
      <c r="P840" s="457"/>
      <c r="Q840" s="457"/>
    </row>
    <row r="841" ht="25.15" customHeight="true" x14ac:dyDescent="0.2">
      <c r="C841" s="457"/>
      <c r="D841" s="457"/>
      <c r="E841" s="457"/>
      <c r="F841" s="457"/>
      <c r="G841" s="457"/>
      <c r="H841" s="457"/>
      <c r="I841" s="457"/>
      <c r="J841" s="457"/>
      <c r="K841" s="457"/>
      <c r="L841" s="457"/>
      <c r="M841" s="457"/>
      <c r="N841" s="457"/>
      <c r="O841" s="457"/>
      <c r="P841" s="457"/>
      <c r="Q841" s="457"/>
    </row>
    <row r="842" ht="25.15" customHeight="true" x14ac:dyDescent="0.2">
      <c r="C842" s="457"/>
      <c r="D842" s="457"/>
      <c r="E842" s="457"/>
      <c r="F842" s="457"/>
      <c r="G842" s="457"/>
      <c r="H842" s="457"/>
      <c r="I842" s="457"/>
      <c r="J842" s="457"/>
      <c r="K842" s="457"/>
      <c r="L842" s="457"/>
      <c r="M842" s="457"/>
      <c r="N842" s="457"/>
      <c r="O842" s="457"/>
      <c r="P842" s="457"/>
      <c r="Q842" s="457"/>
    </row>
    <row r="843" ht="25.15" customHeight="true" x14ac:dyDescent="0.2">
      <c r="C843" s="457"/>
      <c r="D843" s="457"/>
      <c r="E843" s="457"/>
      <c r="F843" s="457"/>
      <c r="G843" s="457"/>
      <c r="H843" s="457"/>
      <c r="I843" s="457"/>
      <c r="J843" s="457"/>
      <c r="K843" s="457"/>
      <c r="L843" s="457"/>
      <c r="M843" s="457"/>
      <c r="N843" s="457"/>
      <c r="O843" s="457"/>
      <c r="P843" s="457"/>
      <c r="Q843" s="457"/>
    </row>
    <row r="844" ht="25.15" customHeight="true" x14ac:dyDescent="0.2">
      <c r="C844" s="457"/>
      <c r="D844" s="457"/>
      <c r="E844" s="457"/>
      <c r="F844" s="457"/>
      <c r="G844" s="457"/>
      <c r="H844" s="457"/>
      <c r="I844" s="457"/>
      <c r="J844" s="457"/>
      <c r="K844" s="457"/>
      <c r="L844" s="457"/>
      <c r="M844" s="457"/>
      <c r="N844" s="457"/>
      <c r="O844" s="457"/>
      <c r="P844" s="457"/>
      <c r="Q844" s="457"/>
    </row>
    <row r="845" ht="25.15" customHeight="true" x14ac:dyDescent="0.2">
      <c r="C845" s="457"/>
      <c r="D845" s="457"/>
      <c r="E845" s="457"/>
      <c r="F845" s="457"/>
      <c r="G845" s="457"/>
      <c r="H845" s="457"/>
      <c r="I845" s="457"/>
      <c r="J845" s="457"/>
      <c r="K845" s="457"/>
      <c r="L845" s="457"/>
      <c r="M845" s="457"/>
      <c r="N845" s="457"/>
      <c r="O845" s="457"/>
      <c r="P845" s="457"/>
      <c r="Q845" s="457"/>
    </row>
    <row r="846" ht="25.15" customHeight="true" x14ac:dyDescent="0.2">
      <c r="C846" s="457"/>
      <c r="D846" s="457"/>
      <c r="E846" s="457"/>
      <c r="F846" s="457"/>
      <c r="G846" s="457"/>
      <c r="H846" s="457"/>
      <c r="I846" s="457"/>
      <c r="J846" s="457"/>
      <c r="K846" s="457"/>
      <c r="L846" s="457"/>
      <c r="M846" s="457"/>
      <c r="N846" s="457"/>
      <c r="O846" s="457"/>
      <c r="P846" s="457"/>
      <c r="Q846" s="457"/>
    </row>
    <row r="847" ht="25.15" customHeight="true" x14ac:dyDescent="0.2">
      <c r="C847" s="457"/>
      <c r="D847" s="457"/>
      <c r="E847" s="457"/>
      <c r="F847" s="457"/>
      <c r="G847" s="457"/>
      <c r="H847" s="457"/>
      <c r="I847" s="457"/>
      <c r="J847" s="457"/>
      <c r="K847" s="457"/>
      <c r="L847" s="457"/>
      <c r="M847" s="457"/>
      <c r="N847" s="457"/>
      <c r="O847" s="457"/>
      <c r="P847" s="457"/>
      <c r="Q847" s="457"/>
    </row>
    <row r="848" ht="25.15" customHeight="true" x14ac:dyDescent="0.2">
      <c r="C848" s="457"/>
      <c r="D848" s="457"/>
      <c r="E848" s="457"/>
      <c r="F848" s="457"/>
      <c r="G848" s="457"/>
      <c r="H848" s="457"/>
      <c r="I848" s="457"/>
      <c r="J848" s="457"/>
      <c r="K848" s="457"/>
      <c r="L848" s="457"/>
      <c r="M848" s="457"/>
      <c r="N848" s="457"/>
      <c r="O848" s="457"/>
      <c r="P848" s="457"/>
      <c r="Q848" s="457"/>
    </row>
    <row r="849" ht="25.15" customHeight="true" x14ac:dyDescent="0.2">
      <c r="C849" s="457"/>
      <c r="D849" s="457"/>
      <c r="E849" s="457"/>
      <c r="F849" s="457"/>
      <c r="G849" s="457"/>
      <c r="H849" s="457"/>
      <c r="I849" s="457"/>
      <c r="J849" s="457"/>
      <c r="K849" s="457"/>
      <c r="L849" s="457"/>
      <c r="M849" s="457"/>
      <c r="N849" s="457"/>
      <c r="O849" s="457"/>
      <c r="P849" s="457"/>
      <c r="Q849" s="457"/>
    </row>
    <row r="850" ht="25.15" customHeight="true" x14ac:dyDescent="0.2">
      <c r="C850" s="457"/>
      <c r="D850" s="457"/>
      <c r="E850" s="457"/>
      <c r="F850" s="457"/>
      <c r="G850" s="457"/>
      <c r="H850" s="457"/>
      <c r="I850" s="457"/>
      <c r="J850" s="457"/>
      <c r="K850" s="457"/>
      <c r="L850" s="457"/>
      <c r="M850" s="457"/>
      <c r="N850" s="457"/>
      <c r="O850" s="457"/>
      <c r="P850" s="457"/>
      <c r="Q850" s="457"/>
    </row>
    <row r="851" ht="25.15" customHeight="true" x14ac:dyDescent="0.2">
      <c r="C851" s="457"/>
      <c r="D851" s="457"/>
      <c r="E851" s="457"/>
      <c r="F851" s="457"/>
      <c r="G851" s="457"/>
      <c r="H851" s="457"/>
      <c r="I851" s="457"/>
      <c r="J851" s="457"/>
      <c r="K851" s="457"/>
      <c r="L851" s="457"/>
      <c r="M851" s="457"/>
      <c r="N851" s="457"/>
      <c r="O851" s="457"/>
      <c r="P851" s="457"/>
      <c r="Q851" s="457"/>
    </row>
    <row r="852" ht="25.15" customHeight="true" x14ac:dyDescent="0.2">
      <c r="C852" s="457"/>
      <c r="D852" s="457"/>
      <c r="E852" s="457"/>
      <c r="F852" s="457"/>
      <c r="G852" s="457"/>
      <c r="H852" s="457"/>
      <c r="I852" s="457"/>
      <c r="J852" s="457"/>
      <c r="K852" s="457"/>
      <c r="L852" s="457"/>
      <c r="M852" s="457"/>
      <c r="N852" s="457"/>
      <c r="O852" s="457"/>
      <c r="P852" s="457"/>
      <c r="Q852" s="457"/>
    </row>
    <row r="853" ht="25.15" customHeight="true" x14ac:dyDescent="0.2">
      <c r="C853" s="457"/>
      <c r="D853" s="457"/>
      <c r="E853" s="457"/>
      <c r="F853" s="457"/>
      <c r="G853" s="457"/>
      <c r="H853" s="457"/>
      <c r="I853" s="457"/>
      <c r="J853" s="457"/>
      <c r="K853" s="457"/>
      <c r="L853" s="457"/>
      <c r="M853" s="457"/>
      <c r="N853" s="457"/>
      <c r="O853" s="457"/>
      <c r="P853" s="457"/>
      <c r="Q853" s="457"/>
    </row>
    <row r="854" ht="25.15" customHeight="true" x14ac:dyDescent="0.2">
      <c r="C854" s="457"/>
      <c r="D854" s="457"/>
      <c r="E854" s="457"/>
      <c r="F854" s="457"/>
      <c r="G854" s="457"/>
      <c r="H854" s="457"/>
      <c r="I854" s="457"/>
      <c r="J854" s="457"/>
      <c r="K854" s="457"/>
      <c r="L854" s="457"/>
      <c r="M854" s="457"/>
      <c r="N854" s="457"/>
      <c r="O854" s="457"/>
      <c r="P854" s="457"/>
      <c r="Q854" s="457"/>
    </row>
    <row r="855" ht="25.15" customHeight="true" x14ac:dyDescent="0.2">
      <c r="C855" s="457"/>
      <c r="D855" s="457"/>
      <c r="E855" s="457"/>
      <c r="F855" s="457"/>
      <c r="G855" s="457"/>
      <c r="H855" s="457"/>
      <c r="I855" s="457"/>
      <c r="J855" s="457"/>
      <c r="K855" s="457"/>
      <c r="L855" s="457"/>
      <c r="M855" s="457"/>
      <c r="N855" s="457"/>
      <c r="O855" s="457"/>
      <c r="P855" s="457"/>
      <c r="Q855" s="457"/>
    </row>
    <row r="856" ht="25.15" customHeight="true" x14ac:dyDescent="0.2">
      <c r="C856" s="457"/>
      <c r="D856" s="457"/>
      <c r="E856" s="457"/>
      <c r="F856" s="457"/>
      <c r="G856" s="457"/>
      <c r="H856" s="457"/>
      <c r="I856" s="457"/>
      <c r="J856" s="457"/>
      <c r="K856" s="457"/>
      <c r="L856" s="457"/>
      <c r="M856" s="457"/>
      <c r="N856" s="457"/>
      <c r="O856" s="457"/>
      <c r="P856" s="457"/>
      <c r="Q856" s="457"/>
    </row>
    <row r="857" ht="25.15" customHeight="true" x14ac:dyDescent="0.2">
      <c r="C857" s="457"/>
      <c r="D857" s="457"/>
      <c r="E857" s="457"/>
      <c r="F857" s="457"/>
      <c r="G857" s="457"/>
      <c r="H857" s="457"/>
      <c r="I857" s="457"/>
      <c r="J857" s="457"/>
      <c r="K857" s="457"/>
      <c r="L857" s="457"/>
      <c r="M857" s="457"/>
      <c r="N857" s="457"/>
      <c r="O857" s="457"/>
      <c r="P857" s="457"/>
      <c r="Q857" s="457"/>
    </row>
    <row r="858" ht="25.15" customHeight="true" x14ac:dyDescent="0.2">
      <c r="C858" s="457"/>
      <c r="D858" s="457"/>
      <c r="E858" s="457"/>
      <c r="F858" s="457"/>
      <c r="G858" s="457"/>
      <c r="H858" s="457"/>
      <c r="I858" s="457"/>
      <c r="J858" s="457"/>
      <c r="K858" s="457"/>
      <c r="L858" s="457"/>
      <c r="M858" s="457"/>
      <c r="N858" s="457"/>
      <c r="O858" s="457"/>
      <c r="P858" s="457"/>
      <c r="Q858" s="457"/>
    </row>
    <row r="859" ht="25.15" customHeight="true" x14ac:dyDescent="0.2">
      <c r="C859" s="457"/>
      <c r="D859" s="457"/>
      <c r="E859" s="457"/>
      <c r="F859" s="457"/>
      <c r="G859" s="457"/>
      <c r="H859" s="457"/>
      <c r="I859" s="457"/>
      <c r="J859" s="457"/>
      <c r="K859" s="457"/>
      <c r="L859" s="457"/>
      <c r="M859" s="457"/>
      <c r="N859" s="457"/>
      <c r="O859" s="457"/>
      <c r="P859" s="457"/>
      <c r="Q859" s="457"/>
    </row>
    <row r="860" ht="25.15" customHeight="true" x14ac:dyDescent="0.2">
      <c r="C860" s="457"/>
      <c r="D860" s="457"/>
      <c r="E860" s="457"/>
      <c r="F860" s="457"/>
      <c r="G860" s="457"/>
      <c r="H860" s="457"/>
      <c r="I860" s="457"/>
      <c r="J860" s="457"/>
      <c r="K860" s="457"/>
      <c r="L860" s="457"/>
      <c r="M860" s="457"/>
      <c r="N860" s="457"/>
      <c r="O860" s="457"/>
      <c r="P860" s="457"/>
      <c r="Q860" s="457"/>
    </row>
    <row r="861" ht="25.15" customHeight="true" x14ac:dyDescent="0.2">
      <c r="C861" s="457"/>
      <c r="D861" s="457"/>
      <c r="E861" s="457"/>
      <c r="F861" s="457"/>
      <c r="G861" s="457"/>
      <c r="H861" s="457"/>
      <c r="I861" s="457"/>
      <c r="J861" s="457"/>
      <c r="K861" s="457"/>
      <c r="L861" s="457"/>
      <c r="M861" s="457"/>
      <c r="N861" s="457"/>
      <c r="O861" s="457"/>
      <c r="P861" s="457"/>
      <c r="Q861" s="457"/>
    </row>
    <row r="862" ht="25.15" customHeight="true" x14ac:dyDescent="0.2">
      <c r="C862" s="457"/>
      <c r="D862" s="457"/>
      <c r="E862" s="457"/>
      <c r="F862" s="457"/>
      <c r="G862" s="457"/>
      <c r="H862" s="457"/>
      <c r="I862" s="457"/>
      <c r="J862" s="457"/>
      <c r="K862" s="457"/>
      <c r="L862" s="457"/>
      <c r="M862" s="457"/>
      <c r="N862" s="457"/>
      <c r="O862" s="457"/>
      <c r="P862" s="457"/>
      <c r="Q862" s="457"/>
    </row>
    <row r="863" ht="25.15" customHeight="true" x14ac:dyDescent="0.2">
      <c r="C863" s="457"/>
      <c r="D863" s="457"/>
      <c r="E863" s="457"/>
      <c r="F863" s="457"/>
      <c r="G863" s="457"/>
      <c r="H863" s="457"/>
      <c r="I863" s="457"/>
      <c r="J863" s="457"/>
      <c r="K863" s="457"/>
      <c r="L863" s="457"/>
      <c r="M863" s="457"/>
      <c r="N863" s="457"/>
      <c r="O863" s="457"/>
      <c r="P863" s="457"/>
      <c r="Q863" s="457"/>
    </row>
    <row r="864" ht="25.15" customHeight="true" x14ac:dyDescent="0.2">
      <c r="C864" s="457"/>
      <c r="D864" s="457"/>
      <c r="E864" s="457"/>
      <c r="F864" s="457"/>
      <c r="G864" s="457"/>
      <c r="H864" s="457"/>
      <c r="I864" s="457"/>
      <c r="J864" s="457"/>
      <c r="K864" s="457"/>
      <c r="L864" s="457"/>
      <c r="M864" s="457"/>
      <c r="N864" s="457"/>
      <c r="O864" s="457"/>
      <c r="P864" s="457"/>
      <c r="Q864" s="457"/>
    </row>
    <row r="865" ht="25.15" customHeight="true" x14ac:dyDescent="0.2">
      <c r="C865" s="457"/>
      <c r="D865" s="457"/>
      <c r="E865" s="457"/>
      <c r="F865" s="457"/>
      <c r="G865" s="457"/>
      <c r="H865" s="457"/>
      <c r="I865" s="457"/>
      <c r="J865" s="457"/>
      <c r="K865" s="457"/>
      <c r="L865" s="457"/>
      <c r="M865" s="457"/>
      <c r="N865" s="457"/>
      <c r="O865" s="457"/>
      <c r="P865" s="457"/>
      <c r="Q865" s="457"/>
    </row>
    <row r="866" ht="25.15" customHeight="true" x14ac:dyDescent="0.2">
      <c r="C866" s="457"/>
      <c r="D866" s="457"/>
      <c r="E866" s="457"/>
      <c r="F866" s="457"/>
      <c r="G866" s="457"/>
      <c r="H866" s="457"/>
      <c r="I866" s="457"/>
      <c r="J866" s="457"/>
      <c r="K866" s="457"/>
      <c r="L866" s="457"/>
      <c r="M866" s="457"/>
      <c r="N866" s="457"/>
      <c r="O866" s="457"/>
      <c r="P866" s="457"/>
      <c r="Q866" s="457"/>
    </row>
    <row r="867" ht="25.15" customHeight="true" x14ac:dyDescent="0.2">
      <c r="C867" s="457"/>
      <c r="D867" s="457"/>
      <c r="E867" s="457"/>
      <c r="F867" s="457"/>
      <c r="G867" s="457"/>
      <c r="H867" s="457"/>
      <c r="I867" s="457"/>
      <c r="J867" s="457"/>
      <c r="K867" s="457"/>
      <c r="L867" s="457"/>
      <c r="M867" s="457"/>
      <c r="N867" s="457"/>
      <c r="O867" s="457"/>
      <c r="P867" s="457"/>
      <c r="Q867" s="457"/>
    </row>
    <row r="868" ht="25.15" customHeight="true" x14ac:dyDescent="0.2">
      <c r="C868" s="457"/>
      <c r="D868" s="457"/>
      <c r="E868" s="457"/>
      <c r="F868" s="457"/>
      <c r="G868" s="457"/>
      <c r="H868" s="457"/>
      <c r="I868" s="457"/>
      <c r="J868" s="457"/>
      <c r="K868" s="457"/>
      <c r="L868" s="457"/>
      <c r="M868" s="457"/>
      <c r="N868" s="457"/>
      <c r="O868" s="457"/>
      <c r="P868" s="457"/>
      <c r="Q868" s="457"/>
    </row>
    <row r="869" ht="25.15" customHeight="true" x14ac:dyDescent="0.2">
      <c r="C869" s="457"/>
      <c r="D869" s="457"/>
      <c r="E869" s="457"/>
      <c r="F869" s="457"/>
      <c r="G869" s="457"/>
      <c r="H869" s="457"/>
      <c r="I869" s="457"/>
      <c r="J869" s="457"/>
      <c r="K869" s="457"/>
      <c r="L869" s="457"/>
      <c r="M869" s="457"/>
      <c r="N869" s="457"/>
      <c r="O869" s="457"/>
      <c r="P869" s="457"/>
      <c r="Q869" s="457"/>
    </row>
    <row r="870" ht="25.15" customHeight="true" x14ac:dyDescent="0.2">
      <c r="C870" s="457"/>
      <c r="D870" s="457"/>
      <c r="E870" s="457"/>
      <c r="F870" s="457"/>
      <c r="G870" s="457"/>
      <c r="H870" s="457"/>
      <c r="I870" s="457"/>
      <c r="J870" s="457"/>
      <c r="K870" s="457"/>
      <c r="L870" s="457"/>
      <c r="M870" s="457"/>
      <c r="N870" s="457"/>
      <c r="O870" s="457"/>
      <c r="P870" s="457"/>
      <c r="Q870" s="457"/>
    </row>
    <row r="871" ht="25.15" customHeight="true" x14ac:dyDescent="0.2">
      <c r="C871" s="457"/>
      <c r="D871" s="457"/>
      <c r="E871" s="457"/>
      <c r="F871" s="457"/>
      <c r="G871" s="457"/>
      <c r="H871" s="457"/>
      <c r="I871" s="457"/>
      <c r="J871" s="457"/>
      <c r="K871" s="457"/>
      <c r="L871" s="457"/>
      <c r="M871" s="457"/>
      <c r="N871" s="457"/>
      <c r="O871" s="457"/>
      <c r="P871" s="457"/>
      <c r="Q871" s="457"/>
    </row>
    <row r="872" ht="25.15" customHeight="true" x14ac:dyDescent="0.2">
      <c r="C872" s="457"/>
      <c r="D872" s="457"/>
      <c r="E872" s="457"/>
      <c r="F872" s="457"/>
      <c r="G872" s="457"/>
      <c r="H872" s="457"/>
      <c r="I872" s="457"/>
      <c r="J872" s="457"/>
      <c r="K872" s="457"/>
      <c r="L872" s="457"/>
      <c r="M872" s="457"/>
      <c r="N872" s="457"/>
      <c r="O872" s="457"/>
      <c r="P872" s="457"/>
      <c r="Q872" s="457"/>
    </row>
    <row r="873" ht="25.15" customHeight="true" x14ac:dyDescent="0.2">
      <c r="C873" s="457"/>
      <c r="D873" s="457"/>
      <c r="E873" s="457"/>
      <c r="F873" s="457"/>
      <c r="G873" s="457"/>
      <c r="H873" s="457"/>
      <c r="I873" s="457"/>
      <c r="J873" s="457"/>
      <c r="K873" s="457"/>
      <c r="L873" s="457"/>
      <c r="M873" s="457"/>
      <c r="N873" s="457"/>
      <c r="O873" s="457"/>
      <c r="P873" s="457"/>
      <c r="Q873" s="457"/>
    </row>
    <row r="874" ht="25.15" customHeight="true" x14ac:dyDescent="0.2">
      <c r="C874" s="457"/>
      <c r="D874" s="457"/>
      <c r="E874" s="457"/>
      <c r="F874" s="457"/>
      <c r="G874" s="457"/>
      <c r="H874" s="457"/>
      <c r="I874" s="457"/>
      <c r="J874" s="457"/>
      <c r="K874" s="457"/>
      <c r="L874" s="457"/>
      <c r="M874" s="457"/>
      <c r="N874" s="457"/>
      <c r="O874" s="457"/>
      <c r="P874" s="457"/>
      <c r="Q874" s="457"/>
    </row>
    <row r="875" ht="25.15" customHeight="true" x14ac:dyDescent="0.2">
      <c r="C875" s="457"/>
      <c r="D875" s="457"/>
      <c r="E875" s="457"/>
      <c r="F875" s="457"/>
      <c r="G875" s="457"/>
      <c r="H875" s="457"/>
      <c r="I875" s="457"/>
      <c r="J875" s="457"/>
      <c r="K875" s="457"/>
      <c r="L875" s="457"/>
      <c r="M875" s="457"/>
      <c r="N875" s="457"/>
      <c r="O875" s="457"/>
      <c r="P875" s="457"/>
      <c r="Q875" s="457"/>
    </row>
    <row r="876" ht="25.15" customHeight="true" x14ac:dyDescent="0.2">
      <c r="C876" s="457"/>
      <c r="D876" s="457"/>
      <c r="E876" s="457"/>
      <c r="F876" s="457"/>
      <c r="G876" s="457"/>
      <c r="H876" s="457"/>
      <c r="I876" s="457"/>
      <c r="J876" s="457"/>
      <c r="K876" s="457"/>
      <c r="L876" s="457"/>
      <c r="M876" s="457"/>
      <c r="N876" s="457"/>
      <c r="O876" s="457"/>
      <c r="P876" s="457"/>
      <c r="Q876" s="457"/>
    </row>
    <row r="877" ht="25.15" customHeight="true" x14ac:dyDescent="0.2">
      <c r="C877" s="457"/>
      <c r="D877" s="457"/>
      <c r="E877" s="457"/>
      <c r="F877" s="457"/>
      <c r="G877" s="457"/>
      <c r="H877" s="457"/>
      <c r="I877" s="457"/>
      <c r="J877" s="457"/>
      <c r="K877" s="457"/>
      <c r="L877" s="457"/>
      <c r="M877" s="457"/>
      <c r="N877" s="457"/>
      <c r="O877" s="457"/>
      <c r="P877" s="457"/>
      <c r="Q877" s="457"/>
    </row>
    <row r="878" ht="25.15" customHeight="true" x14ac:dyDescent="0.2">
      <c r="C878" s="457"/>
      <c r="D878" s="457"/>
      <c r="E878" s="457"/>
      <c r="F878" s="457"/>
      <c r="G878" s="457"/>
      <c r="H878" s="457"/>
      <c r="I878" s="457"/>
      <c r="J878" s="457"/>
      <c r="K878" s="457"/>
      <c r="L878" s="457"/>
      <c r="M878" s="457"/>
      <c r="N878" s="457"/>
      <c r="O878" s="457"/>
      <c r="P878" s="457"/>
      <c r="Q878" s="457"/>
    </row>
    <row r="879" ht="25.15" customHeight="true" x14ac:dyDescent="0.2">
      <c r="C879" s="457"/>
      <c r="D879" s="457"/>
      <c r="E879" s="457"/>
      <c r="F879" s="457"/>
      <c r="G879" s="457"/>
      <c r="H879" s="457"/>
      <c r="I879" s="457"/>
      <c r="J879" s="457"/>
      <c r="K879" s="457"/>
      <c r="L879" s="457"/>
      <c r="M879" s="457"/>
      <c r="N879" s="457"/>
      <c r="O879" s="457"/>
      <c r="P879" s="457"/>
      <c r="Q879" s="457"/>
    </row>
    <row r="880" ht="25.15" customHeight="true" x14ac:dyDescent="0.2">
      <c r="C880" s="457"/>
      <c r="D880" s="457"/>
      <c r="E880" s="457"/>
      <c r="F880" s="457"/>
      <c r="G880" s="457"/>
      <c r="H880" s="457"/>
      <c r="I880" s="457"/>
      <c r="J880" s="457"/>
      <c r="K880" s="457"/>
      <c r="L880" s="457"/>
      <c r="M880" s="457"/>
      <c r="N880" s="457"/>
      <c r="O880" s="457"/>
      <c r="P880" s="457"/>
      <c r="Q880" s="457"/>
    </row>
    <row r="881" ht="25.15" customHeight="true" x14ac:dyDescent="0.2">
      <c r="C881" s="457"/>
      <c r="D881" s="457"/>
      <c r="E881" s="457"/>
      <c r="F881" s="457"/>
      <c r="G881" s="457"/>
      <c r="H881" s="457"/>
      <c r="I881" s="457"/>
      <c r="J881" s="457"/>
      <c r="K881" s="457"/>
      <c r="L881" s="457"/>
      <c r="M881" s="457"/>
      <c r="N881" s="457"/>
      <c r="O881" s="457"/>
      <c r="P881" s="457"/>
      <c r="Q881" s="457"/>
    </row>
    <row r="882" ht="25.15" customHeight="true" x14ac:dyDescent="0.2">
      <c r="C882" s="457"/>
      <c r="D882" s="457"/>
      <c r="E882" s="457"/>
      <c r="F882" s="457"/>
      <c r="G882" s="457"/>
      <c r="H882" s="457"/>
      <c r="I882" s="457"/>
      <c r="J882" s="457"/>
      <c r="K882" s="457"/>
      <c r="L882" s="457"/>
      <c r="M882" s="457"/>
      <c r="N882" s="457"/>
      <c r="O882" s="457"/>
      <c r="P882" s="457"/>
      <c r="Q882" s="457"/>
    </row>
    <row r="883" ht="25.15" customHeight="true" x14ac:dyDescent="0.2">
      <c r="C883" s="457"/>
      <c r="D883" s="457"/>
      <c r="E883" s="457"/>
      <c r="F883" s="457"/>
      <c r="G883" s="457"/>
      <c r="H883" s="457"/>
      <c r="I883" s="457"/>
      <c r="J883" s="457"/>
      <c r="K883" s="457"/>
      <c r="L883" s="457"/>
      <c r="M883" s="457"/>
      <c r="N883" s="457"/>
      <c r="O883" s="457"/>
      <c r="P883" s="457"/>
      <c r="Q883" s="457"/>
    </row>
    <row r="884" ht="25.15" customHeight="true" x14ac:dyDescent="0.2">
      <c r="C884" s="457"/>
      <c r="D884" s="457"/>
      <c r="E884" s="457"/>
      <c r="F884" s="457"/>
      <c r="G884" s="457"/>
      <c r="H884" s="457"/>
      <c r="I884" s="457"/>
      <c r="J884" s="457"/>
      <c r="K884" s="457"/>
      <c r="L884" s="457"/>
      <c r="M884" s="457"/>
      <c r="N884" s="457"/>
      <c r="O884" s="457"/>
      <c r="P884" s="457"/>
      <c r="Q884" s="457"/>
    </row>
    <row r="885" ht="25.15" customHeight="true" x14ac:dyDescent="0.2">
      <c r="C885" s="457"/>
      <c r="D885" s="457"/>
      <c r="E885" s="457"/>
      <c r="F885" s="457"/>
      <c r="G885" s="457"/>
      <c r="H885" s="457"/>
      <c r="I885" s="457"/>
      <c r="J885" s="457"/>
      <c r="K885" s="457"/>
      <c r="L885" s="457"/>
      <c r="M885" s="457"/>
      <c r="N885" s="457"/>
      <c r="O885" s="457"/>
      <c r="P885" s="457"/>
      <c r="Q885" s="457"/>
    </row>
    <row r="886" ht="25.15" customHeight="true" x14ac:dyDescent="0.2">
      <c r="C886" s="457"/>
      <c r="D886" s="457"/>
      <c r="E886" s="457"/>
      <c r="F886" s="457"/>
      <c r="G886" s="457"/>
      <c r="H886" s="457"/>
      <c r="I886" s="457"/>
      <c r="J886" s="457"/>
      <c r="K886" s="457"/>
      <c r="L886" s="457"/>
      <c r="M886" s="457"/>
      <c r="N886" s="457"/>
      <c r="O886" s="457"/>
      <c r="P886" s="457"/>
      <c r="Q886" s="457"/>
    </row>
    <row r="887" ht="25.15" customHeight="true" x14ac:dyDescent="0.2">
      <c r="C887" s="457"/>
      <c r="D887" s="457"/>
      <c r="E887" s="457"/>
      <c r="F887" s="457"/>
      <c r="G887" s="457"/>
      <c r="H887" s="457"/>
      <c r="I887" s="457"/>
      <c r="J887" s="457"/>
      <c r="K887" s="457"/>
      <c r="L887" s="457"/>
      <c r="M887" s="457"/>
      <c r="N887" s="457"/>
      <c r="O887" s="457"/>
      <c r="P887" s="457"/>
      <c r="Q887" s="457"/>
    </row>
    <row r="888" ht="25.15" customHeight="true" x14ac:dyDescent="0.2">
      <c r="C888" s="457"/>
      <c r="D888" s="457"/>
      <c r="E888" s="457"/>
      <c r="F888" s="457"/>
      <c r="G888" s="457"/>
      <c r="H888" s="457"/>
      <c r="I888" s="457"/>
      <c r="J888" s="457"/>
      <c r="K888" s="457"/>
      <c r="L888" s="457"/>
      <c r="M888" s="457"/>
      <c r="N888" s="457"/>
      <c r="O888" s="457"/>
      <c r="P888" s="457"/>
      <c r="Q888" s="457"/>
    </row>
    <row r="889" ht="25.15" customHeight="true" x14ac:dyDescent="0.2">
      <c r="C889" s="457"/>
      <c r="D889" s="457"/>
      <c r="E889" s="457"/>
      <c r="F889" s="457"/>
      <c r="G889" s="457"/>
      <c r="H889" s="457"/>
      <c r="I889" s="457"/>
      <c r="J889" s="457"/>
      <c r="K889" s="457"/>
      <c r="L889" s="457"/>
      <c r="M889" s="457"/>
      <c r="N889" s="457"/>
      <c r="O889" s="457"/>
      <c r="P889" s="457"/>
      <c r="Q889" s="457"/>
    </row>
    <row r="890" ht="25.15" customHeight="true" x14ac:dyDescent="0.2">
      <c r="C890" s="457"/>
      <c r="D890" s="457"/>
      <c r="E890" s="457"/>
      <c r="F890" s="457"/>
      <c r="G890" s="457"/>
      <c r="H890" s="457"/>
      <c r="I890" s="457"/>
      <c r="J890" s="457"/>
      <c r="K890" s="457"/>
      <c r="L890" s="457"/>
      <c r="M890" s="457"/>
      <c r="N890" s="457"/>
      <c r="O890" s="457"/>
      <c r="P890" s="457"/>
      <c r="Q890" s="457"/>
    </row>
    <row r="891" ht="25.15" customHeight="true" x14ac:dyDescent="0.2">
      <c r="C891" s="457"/>
      <c r="D891" s="457"/>
      <c r="E891" s="457"/>
      <c r="F891" s="457"/>
      <c r="G891" s="457"/>
      <c r="H891" s="457"/>
      <c r="I891" s="457"/>
      <c r="J891" s="457"/>
      <c r="K891" s="457"/>
      <c r="L891" s="457"/>
      <c r="M891" s="457"/>
      <c r="N891" s="457"/>
      <c r="O891" s="457"/>
      <c r="P891" s="457"/>
      <c r="Q891" s="457"/>
    </row>
    <row r="892" ht="25.15" customHeight="true" x14ac:dyDescent="0.2">
      <c r="C892" s="457"/>
      <c r="D892" s="457"/>
      <c r="E892" s="457"/>
      <c r="F892" s="457"/>
      <c r="G892" s="457"/>
      <c r="H892" s="457"/>
      <c r="I892" s="457"/>
      <c r="J892" s="457"/>
      <c r="K892" s="457"/>
      <c r="L892" s="457"/>
      <c r="M892" s="457"/>
      <c r="N892" s="457"/>
      <c r="O892" s="457"/>
      <c r="P892" s="457"/>
      <c r="Q892" s="457"/>
    </row>
    <row r="893" ht="25.15" customHeight="true" x14ac:dyDescent="0.2">
      <c r="C893" s="457"/>
      <c r="D893" s="457"/>
      <c r="E893" s="457"/>
      <c r="F893" s="457"/>
      <c r="G893" s="457"/>
      <c r="H893" s="457"/>
      <c r="I893" s="457"/>
      <c r="J893" s="457"/>
      <c r="K893" s="457"/>
      <c r="L893" s="457"/>
      <c r="M893" s="457"/>
      <c r="N893" s="457"/>
      <c r="O893" s="457"/>
      <c r="P893" s="457"/>
      <c r="Q893" s="457"/>
    </row>
    <row r="894" ht="25.15" customHeight="true" x14ac:dyDescent="0.2">
      <c r="C894" s="457"/>
      <c r="D894" s="457"/>
      <c r="E894" s="457"/>
      <c r="F894" s="457"/>
      <c r="G894" s="457"/>
      <c r="H894" s="457"/>
      <c r="I894" s="457"/>
      <c r="J894" s="457"/>
      <c r="K894" s="457"/>
      <c r="L894" s="457"/>
      <c r="M894" s="457"/>
      <c r="N894" s="457"/>
      <c r="O894" s="457"/>
      <c r="P894" s="457"/>
      <c r="Q894" s="457"/>
    </row>
    <row r="895" ht="25.15" customHeight="true" x14ac:dyDescent="0.2">
      <c r="C895" s="457"/>
      <c r="D895" s="457"/>
      <c r="E895" s="457"/>
      <c r="F895" s="457"/>
      <c r="G895" s="457"/>
      <c r="H895" s="457"/>
      <c r="I895" s="457"/>
      <c r="J895" s="457"/>
      <c r="K895" s="457"/>
      <c r="L895" s="457"/>
      <c r="M895" s="457"/>
      <c r="N895" s="457"/>
      <c r="O895" s="457"/>
      <c r="P895" s="457"/>
      <c r="Q895" s="457"/>
    </row>
    <row r="896" ht="25.15" customHeight="true" x14ac:dyDescent="0.2">
      <c r="C896" s="457"/>
      <c r="D896" s="457"/>
      <c r="E896" s="457"/>
      <c r="F896" s="457"/>
      <c r="G896" s="457"/>
      <c r="H896" s="457"/>
      <c r="I896" s="457"/>
      <c r="J896" s="457"/>
      <c r="K896" s="457"/>
      <c r="L896" s="457"/>
      <c r="M896" s="457"/>
      <c r="N896" s="457"/>
      <c r="O896" s="457"/>
      <c r="P896" s="457"/>
      <c r="Q896" s="457"/>
    </row>
    <row r="897" ht="25.15" customHeight="true" x14ac:dyDescent="0.2">
      <c r="C897" s="457"/>
      <c r="D897" s="457"/>
      <c r="E897" s="457"/>
      <c r="F897" s="457"/>
      <c r="G897" s="457"/>
      <c r="H897" s="457"/>
      <c r="I897" s="457"/>
      <c r="J897" s="457"/>
      <c r="K897" s="457"/>
      <c r="L897" s="457"/>
      <c r="M897" s="457"/>
      <c r="N897" s="457"/>
      <c r="O897" s="457"/>
      <c r="P897" s="457"/>
      <c r="Q897" s="457"/>
    </row>
    <row r="898" ht="25.15" customHeight="true" x14ac:dyDescent="0.2">
      <c r="C898" s="457"/>
      <c r="D898" s="457"/>
      <c r="E898" s="457"/>
      <c r="F898" s="457"/>
      <c r="G898" s="457"/>
      <c r="H898" s="457"/>
      <c r="I898" s="457"/>
      <c r="J898" s="457"/>
      <c r="K898" s="457"/>
      <c r="L898" s="457"/>
      <c r="M898" s="457"/>
      <c r="N898" s="457"/>
      <c r="O898" s="457"/>
      <c r="P898" s="457"/>
      <c r="Q898" s="457"/>
    </row>
    <row r="899" ht="25.15" customHeight="true" x14ac:dyDescent="0.2">
      <c r="C899" s="457"/>
      <c r="D899" s="457"/>
      <c r="E899" s="457"/>
      <c r="F899" s="457"/>
      <c r="G899" s="457"/>
      <c r="H899" s="457"/>
      <c r="I899" s="457"/>
      <c r="J899" s="457"/>
      <c r="K899" s="457"/>
      <c r="L899" s="457"/>
      <c r="M899" s="457"/>
      <c r="N899" s="457"/>
      <c r="O899" s="457"/>
      <c r="P899" s="457"/>
      <c r="Q899" s="457"/>
    </row>
    <row r="900" ht="25.15" customHeight="true" x14ac:dyDescent="0.2">
      <c r="C900" s="457"/>
      <c r="D900" s="457"/>
      <c r="E900" s="457"/>
      <c r="F900" s="457"/>
      <c r="G900" s="457"/>
      <c r="H900" s="457"/>
      <c r="I900" s="457"/>
      <c r="J900" s="457"/>
      <c r="K900" s="457"/>
      <c r="L900" s="457"/>
      <c r="M900" s="457"/>
      <c r="N900" s="457"/>
      <c r="O900" s="457"/>
      <c r="P900" s="457"/>
      <c r="Q900" s="457"/>
    </row>
    <row r="901" ht="25.15" customHeight="true" x14ac:dyDescent="0.2">
      <c r="C901" s="457"/>
      <c r="D901" s="457"/>
      <c r="E901" s="457"/>
      <c r="F901" s="457"/>
      <c r="G901" s="457"/>
      <c r="H901" s="457"/>
      <c r="I901" s="457"/>
      <c r="J901" s="457"/>
      <c r="K901" s="457"/>
      <c r="L901" s="457"/>
      <c r="M901" s="457"/>
      <c r="N901" s="457"/>
      <c r="O901" s="457"/>
      <c r="P901" s="457"/>
      <c r="Q901" s="457"/>
    </row>
    <row r="902" ht="25.15" customHeight="true" x14ac:dyDescent="0.2">
      <c r="C902" s="457"/>
      <c r="D902" s="457"/>
      <c r="E902" s="457"/>
      <c r="F902" s="457"/>
      <c r="G902" s="457"/>
      <c r="H902" s="457"/>
      <c r="I902" s="457"/>
      <c r="J902" s="457"/>
      <c r="K902" s="457"/>
      <c r="L902" s="457"/>
      <c r="M902" s="457"/>
      <c r="N902" s="457"/>
      <c r="O902" s="457"/>
      <c r="P902" s="457"/>
      <c r="Q902" s="457"/>
    </row>
    <row r="903" ht="25.15" customHeight="true" x14ac:dyDescent="0.2">
      <c r="C903" s="457"/>
      <c r="D903" s="457"/>
      <c r="E903" s="457"/>
      <c r="F903" s="457"/>
      <c r="G903" s="457"/>
      <c r="H903" s="457"/>
      <c r="I903" s="457"/>
      <c r="J903" s="457"/>
      <c r="K903" s="457"/>
      <c r="L903" s="457"/>
      <c r="M903" s="457"/>
      <c r="N903" s="457"/>
      <c r="O903" s="457"/>
      <c r="P903" s="457"/>
      <c r="Q903" s="457"/>
    </row>
    <row r="904" ht="25.15" customHeight="true" x14ac:dyDescent="0.2">
      <c r="C904" s="457"/>
      <c r="D904" s="457"/>
      <c r="E904" s="457"/>
      <c r="F904" s="457"/>
      <c r="G904" s="457"/>
      <c r="H904" s="457"/>
      <c r="I904" s="457"/>
      <c r="J904" s="457"/>
      <c r="K904" s="457"/>
      <c r="L904" s="457"/>
      <c r="M904" s="457"/>
      <c r="N904" s="457"/>
      <c r="O904" s="457"/>
      <c r="P904" s="457"/>
      <c r="Q904" s="457"/>
    </row>
    <row r="905" ht="25.15" customHeight="true" x14ac:dyDescent="0.2">
      <c r="C905" s="457"/>
      <c r="D905" s="457"/>
      <c r="E905" s="457"/>
      <c r="F905" s="457"/>
      <c r="G905" s="457"/>
      <c r="H905" s="457"/>
      <c r="I905" s="457"/>
      <c r="J905" s="457"/>
      <c r="K905" s="457"/>
      <c r="L905" s="457"/>
      <c r="M905" s="457"/>
      <c r="N905" s="457"/>
      <c r="O905" s="457"/>
      <c r="P905" s="457"/>
      <c r="Q905" s="457"/>
    </row>
    <row r="906" ht="25.15" customHeight="true" x14ac:dyDescent="0.2">
      <c r="C906" s="457"/>
      <c r="D906" s="457"/>
      <c r="E906" s="457"/>
      <c r="F906" s="457"/>
      <c r="G906" s="457"/>
      <c r="H906" s="457"/>
      <c r="I906" s="457"/>
      <c r="J906" s="457"/>
      <c r="K906" s="457"/>
      <c r="L906" s="457"/>
      <c r="M906" s="457"/>
      <c r="N906" s="457"/>
      <c r="O906" s="457"/>
      <c r="P906" s="457"/>
      <c r="Q906" s="457"/>
    </row>
    <row r="907" ht="25.15" customHeight="true" x14ac:dyDescent="0.2">
      <c r="C907" s="457"/>
      <c r="D907" s="457"/>
      <c r="E907" s="457"/>
      <c r="F907" s="457"/>
      <c r="G907" s="457"/>
      <c r="H907" s="457"/>
      <c r="I907" s="457"/>
      <c r="J907" s="457"/>
      <c r="K907" s="457"/>
      <c r="L907" s="457"/>
      <c r="M907" s="457"/>
      <c r="N907" s="457"/>
      <c r="O907" s="457"/>
      <c r="P907" s="457"/>
      <c r="Q907" s="457"/>
    </row>
    <row r="908" ht="25.15" customHeight="true" x14ac:dyDescent="0.2">
      <c r="C908" s="457"/>
      <c r="D908" s="457"/>
      <c r="E908" s="457"/>
      <c r="F908" s="457"/>
      <c r="G908" s="457"/>
      <c r="H908" s="457"/>
      <c r="I908" s="457"/>
      <c r="J908" s="457"/>
      <c r="K908" s="457"/>
      <c r="L908" s="457"/>
      <c r="M908" s="457"/>
      <c r="N908" s="457"/>
      <c r="O908" s="457"/>
      <c r="P908" s="457"/>
      <c r="Q908" s="457"/>
    </row>
    <row r="909" ht="25.15" customHeight="true" x14ac:dyDescent="0.2">
      <c r="C909" s="457"/>
      <c r="D909" s="457"/>
      <c r="E909" s="457"/>
      <c r="F909" s="457"/>
      <c r="G909" s="457"/>
      <c r="H909" s="457"/>
      <c r="I909" s="457"/>
      <c r="J909" s="457"/>
      <c r="K909" s="457"/>
      <c r="L909" s="457"/>
      <c r="M909" s="457"/>
      <c r="N909" s="457"/>
      <c r="O909" s="457"/>
      <c r="P909" s="457"/>
      <c r="Q909" s="457"/>
    </row>
    <row r="910" ht="25.15" customHeight="true" x14ac:dyDescent="0.2">
      <c r="C910" s="457"/>
      <c r="D910" s="457"/>
      <c r="E910" s="457"/>
      <c r="F910" s="457"/>
      <c r="G910" s="457"/>
      <c r="H910" s="457"/>
      <c r="I910" s="457"/>
      <c r="J910" s="457"/>
      <c r="K910" s="457"/>
      <c r="L910" s="457"/>
      <c r="M910" s="457"/>
      <c r="N910" s="457"/>
      <c r="O910" s="457"/>
      <c r="P910" s="457"/>
      <c r="Q910" s="457"/>
    </row>
    <row r="911" ht="25.15" customHeight="true" x14ac:dyDescent="0.2">
      <c r="C911" s="457"/>
      <c r="D911" s="457"/>
      <c r="E911" s="457"/>
      <c r="F911" s="457"/>
      <c r="G911" s="457"/>
      <c r="H911" s="457"/>
      <c r="I911" s="457"/>
      <c r="J911" s="457"/>
      <c r="K911" s="457"/>
      <c r="L911" s="457"/>
      <c r="M911" s="457"/>
      <c r="N911" s="457"/>
      <c r="O911" s="457"/>
      <c r="P911" s="457"/>
      <c r="Q911" s="457"/>
    </row>
    <row r="912" ht="25.15" customHeight="true" x14ac:dyDescent="0.2">
      <c r="C912" s="457"/>
      <c r="D912" s="457"/>
      <c r="E912" s="457"/>
      <c r="F912" s="457"/>
      <c r="G912" s="457"/>
      <c r="H912" s="457"/>
      <c r="I912" s="457"/>
      <c r="J912" s="457"/>
      <c r="K912" s="457"/>
      <c r="L912" s="457"/>
      <c r="M912" s="457"/>
      <c r="N912" s="457"/>
      <c r="O912" s="457"/>
      <c r="P912" s="457"/>
      <c r="Q912" s="457"/>
    </row>
    <row r="913" ht="25.15" customHeight="true" x14ac:dyDescent="0.2">
      <c r="C913" s="457"/>
      <c r="D913" s="457"/>
      <c r="E913" s="457"/>
      <c r="F913" s="457"/>
      <c r="G913" s="457"/>
      <c r="H913" s="457"/>
      <c r="I913" s="457"/>
      <c r="J913" s="457"/>
      <c r="K913" s="457"/>
      <c r="L913" s="457"/>
      <c r="M913" s="457"/>
      <c r="N913" s="457"/>
      <c r="O913" s="457"/>
      <c r="P913" s="457"/>
      <c r="Q913" s="457"/>
    </row>
    <row r="914" ht="25.15" customHeight="true" x14ac:dyDescent="0.2">
      <c r="C914" s="457"/>
      <c r="D914" s="457"/>
      <c r="E914" s="457"/>
      <c r="F914" s="457"/>
      <c r="G914" s="457"/>
      <c r="H914" s="457"/>
      <c r="I914" s="457"/>
      <c r="J914" s="457"/>
      <c r="K914" s="457"/>
      <c r="L914" s="457"/>
      <c r="M914" s="457"/>
      <c r="N914" s="457"/>
      <c r="O914" s="457"/>
      <c r="P914" s="457"/>
      <c r="Q914" s="457"/>
    </row>
    <row r="915" ht="25.15" customHeight="true" x14ac:dyDescent="0.2">
      <c r="C915" s="457"/>
      <c r="D915" s="457"/>
      <c r="E915" s="457"/>
      <c r="F915" s="457"/>
      <c r="G915" s="457"/>
      <c r="H915" s="457"/>
      <c r="I915" s="457"/>
      <c r="J915" s="457"/>
      <c r="K915" s="457"/>
      <c r="L915" s="457"/>
      <c r="M915" s="457"/>
      <c r="N915" s="457"/>
      <c r="O915" s="457"/>
      <c r="P915" s="457"/>
      <c r="Q915" s="457"/>
    </row>
    <row r="916" ht="25.15" customHeight="true" x14ac:dyDescent="0.2">
      <c r="C916" s="457"/>
      <c r="D916" s="457"/>
      <c r="E916" s="457"/>
      <c r="F916" s="457"/>
      <c r="G916" s="457"/>
      <c r="H916" s="457"/>
      <c r="I916" s="457"/>
      <c r="J916" s="457"/>
      <c r="K916" s="457"/>
      <c r="L916" s="457"/>
      <c r="M916" s="457"/>
      <c r="N916" s="457"/>
      <c r="O916" s="457"/>
      <c r="P916" s="457"/>
      <c r="Q916" s="457"/>
    </row>
    <row r="917" ht="25.15" customHeight="true" x14ac:dyDescent="0.2">
      <c r="C917" s="457"/>
      <c r="D917" s="457"/>
      <c r="E917" s="457"/>
      <c r="F917" s="457"/>
      <c r="G917" s="457"/>
      <c r="H917" s="457"/>
      <c r="I917" s="457"/>
      <c r="J917" s="457"/>
      <c r="K917" s="457"/>
      <c r="L917" s="457"/>
      <c r="M917" s="457"/>
      <c r="N917" s="457"/>
      <c r="O917" s="457"/>
      <c r="P917" s="457"/>
      <c r="Q917" s="457"/>
    </row>
    <row r="918" ht="25.15" customHeight="true" x14ac:dyDescent="0.2">
      <c r="C918" s="457"/>
      <c r="D918" s="457"/>
      <c r="E918" s="457"/>
      <c r="F918" s="457"/>
      <c r="G918" s="457"/>
      <c r="H918" s="457"/>
      <c r="I918" s="457"/>
      <c r="J918" s="457"/>
      <c r="K918" s="457"/>
      <c r="L918" s="457"/>
      <c r="M918" s="457"/>
      <c r="N918" s="457"/>
      <c r="O918" s="457"/>
      <c r="P918" s="457"/>
      <c r="Q918" s="457"/>
    </row>
    <row r="919" ht="25.15" customHeight="true" x14ac:dyDescent="0.2">
      <c r="C919" s="457"/>
      <c r="D919" s="457"/>
      <c r="E919" s="457"/>
      <c r="F919" s="457"/>
      <c r="G919" s="457"/>
      <c r="H919" s="457"/>
      <c r="I919" s="457"/>
      <c r="J919" s="457"/>
      <c r="K919" s="457"/>
      <c r="L919" s="457"/>
      <c r="M919" s="457"/>
      <c r="N919" s="457"/>
      <c r="O919" s="457"/>
      <c r="P919" s="457"/>
      <c r="Q919" s="457"/>
    </row>
    <row r="920" ht="25.15" customHeight="true" x14ac:dyDescent="0.2">
      <c r="C920" s="457"/>
      <c r="D920" s="457"/>
      <c r="E920" s="457"/>
      <c r="F920" s="457"/>
      <c r="G920" s="457"/>
      <c r="H920" s="457"/>
      <c r="I920" s="457"/>
      <c r="J920" s="457"/>
      <c r="K920" s="457"/>
      <c r="L920" s="457"/>
      <c r="M920" s="457"/>
      <c r="N920" s="457"/>
      <c r="O920" s="457"/>
      <c r="P920" s="457"/>
      <c r="Q920" s="457"/>
    </row>
    <row r="921" ht="25.15" customHeight="true" x14ac:dyDescent="0.2">
      <c r="C921" s="457"/>
      <c r="D921" s="457"/>
      <c r="E921" s="457"/>
      <c r="F921" s="457"/>
      <c r="G921" s="457"/>
      <c r="H921" s="457"/>
      <c r="I921" s="457"/>
      <c r="J921" s="457"/>
      <c r="K921" s="457"/>
      <c r="L921" s="457"/>
      <c r="M921" s="457"/>
      <c r="N921" s="457"/>
      <c r="O921" s="457"/>
      <c r="P921" s="457"/>
      <c r="Q921" s="457"/>
    </row>
    <row r="922" ht="25.15" customHeight="true" x14ac:dyDescent="0.2">
      <c r="C922" s="457"/>
      <c r="D922" s="457"/>
      <c r="E922" s="457"/>
      <c r="F922" s="457"/>
      <c r="G922" s="457"/>
      <c r="H922" s="457"/>
      <c r="I922" s="457"/>
      <c r="J922" s="457"/>
      <c r="K922" s="457"/>
      <c r="L922" s="457"/>
      <c r="M922" s="457"/>
      <c r="N922" s="457"/>
      <c r="O922" s="457"/>
      <c r="P922" s="457"/>
      <c r="Q922" s="457"/>
    </row>
    <row r="923" ht="25.15" customHeight="true" x14ac:dyDescent="0.2">
      <c r="C923" s="457"/>
      <c r="D923" s="457"/>
      <c r="E923" s="457"/>
      <c r="F923" s="457"/>
      <c r="G923" s="457"/>
      <c r="H923" s="457"/>
      <c r="I923" s="457"/>
      <c r="J923" s="457"/>
      <c r="K923" s="457"/>
      <c r="L923" s="457"/>
      <c r="M923" s="457"/>
      <c r="N923" s="457"/>
      <c r="O923" s="457"/>
      <c r="P923" s="457"/>
      <c r="Q923" s="457"/>
    </row>
    <row r="924" ht="25.15" customHeight="true" x14ac:dyDescent="0.2">
      <c r="C924" s="457"/>
      <c r="D924" s="457"/>
      <c r="E924" s="457"/>
      <c r="F924" s="457"/>
      <c r="G924" s="457"/>
      <c r="H924" s="457"/>
      <c r="I924" s="457"/>
      <c r="J924" s="457"/>
      <c r="K924" s="457"/>
      <c r="L924" s="457"/>
      <c r="M924" s="457"/>
      <c r="N924" s="457"/>
      <c r="O924" s="457"/>
      <c r="P924" s="457"/>
      <c r="Q924" s="457"/>
    </row>
    <row r="925" ht="25.15" customHeight="true" x14ac:dyDescent="0.2">
      <c r="C925" s="457"/>
      <c r="D925" s="457"/>
      <c r="E925" s="457"/>
      <c r="F925" s="457"/>
      <c r="G925" s="457"/>
      <c r="H925" s="457"/>
      <c r="I925" s="457"/>
      <c r="J925" s="457"/>
      <c r="K925" s="457"/>
      <c r="L925" s="457"/>
      <c r="M925" s="457"/>
      <c r="N925" s="457"/>
      <c r="O925" s="457"/>
      <c r="P925" s="457"/>
      <c r="Q925" s="457"/>
    </row>
    <row r="926" ht="25.15" customHeight="true" x14ac:dyDescent="0.2">
      <c r="C926" s="457"/>
      <c r="D926" s="457"/>
      <c r="E926" s="457"/>
      <c r="F926" s="457"/>
      <c r="G926" s="457"/>
      <c r="H926" s="457"/>
      <c r="I926" s="457"/>
      <c r="J926" s="457"/>
      <c r="K926" s="457"/>
      <c r="L926" s="457"/>
      <c r="M926" s="457"/>
      <c r="N926" s="457"/>
      <c r="O926" s="457"/>
      <c r="P926" s="457"/>
      <c r="Q926" s="457"/>
    </row>
    <row r="927" ht="25.15" customHeight="true" x14ac:dyDescent="0.2">
      <c r="C927" s="457"/>
      <c r="D927" s="457"/>
      <c r="E927" s="457"/>
      <c r="F927" s="457"/>
      <c r="G927" s="457"/>
      <c r="H927" s="457"/>
      <c r="I927" s="457"/>
      <c r="J927" s="457"/>
      <c r="K927" s="457"/>
      <c r="L927" s="457"/>
      <c r="M927" s="457"/>
      <c r="N927" s="457"/>
      <c r="O927" s="457"/>
      <c r="P927" s="457"/>
      <c r="Q927" s="457"/>
    </row>
    <row r="928" ht="25.15" customHeight="true" x14ac:dyDescent="0.2">
      <c r="C928" s="457"/>
      <c r="D928" s="457"/>
      <c r="E928" s="457"/>
      <c r="F928" s="457"/>
      <c r="G928" s="457"/>
      <c r="H928" s="457"/>
      <c r="I928" s="457"/>
      <c r="J928" s="457"/>
      <c r="K928" s="457"/>
      <c r="L928" s="457"/>
      <c r="M928" s="457"/>
      <c r="N928" s="457"/>
      <c r="O928" s="457"/>
      <c r="P928" s="457"/>
      <c r="Q928" s="457"/>
    </row>
    <row r="929" ht="25.15" customHeight="true" x14ac:dyDescent="0.2">
      <c r="C929" s="457"/>
      <c r="D929" s="457"/>
      <c r="E929" s="457"/>
      <c r="F929" s="457"/>
      <c r="G929" s="457"/>
      <c r="H929" s="457"/>
      <c r="I929" s="457"/>
      <c r="J929" s="457"/>
      <c r="K929" s="457"/>
      <c r="L929" s="457"/>
      <c r="M929" s="457"/>
      <c r="N929" s="457"/>
      <c r="O929" s="457"/>
      <c r="P929" s="457"/>
      <c r="Q929" s="457"/>
    </row>
    <row r="930" ht="25.15" customHeight="true" x14ac:dyDescent="0.2">
      <c r="C930" s="457"/>
      <c r="D930" s="457"/>
      <c r="E930" s="457"/>
      <c r="F930" s="457"/>
      <c r="G930" s="457"/>
      <c r="H930" s="457"/>
      <c r="I930" s="457"/>
      <c r="J930" s="457"/>
      <c r="K930" s="457"/>
      <c r="L930" s="457"/>
      <c r="M930" s="457"/>
      <c r="N930" s="457"/>
      <c r="O930" s="457"/>
      <c r="P930" s="457"/>
      <c r="Q930" s="457"/>
    </row>
    <row r="931" ht="25.15" customHeight="true" x14ac:dyDescent="0.2">
      <c r="C931" s="457"/>
      <c r="D931" s="457"/>
      <c r="E931" s="457"/>
      <c r="F931" s="457"/>
      <c r="G931" s="457"/>
      <c r="H931" s="457"/>
      <c r="I931" s="457"/>
      <c r="J931" s="457"/>
      <c r="K931" s="457"/>
      <c r="L931" s="457"/>
      <c r="M931" s="457"/>
      <c r="N931" s="457"/>
      <c r="O931" s="457"/>
      <c r="P931" s="457"/>
      <c r="Q931" s="457"/>
    </row>
    <row r="932" ht="25.15" customHeight="true" x14ac:dyDescent="0.2">
      <c r="C932" s="457"/>
      <c r="D932" s="457"/>
      <c r="E932" s="457"/>
      <c r="F932" s="457"/>
      <c r="G932" s="457"/>
      <c r="H932" s="457"/>
      <c r="I932" s="457"/>
      <c r="J932" s="457"/>
      <c r="K932" s="457"/>
      <c r="L932" s="457"/>
      <c r="M932" s="457"/>
      <c r="N932" s="457"/>
      <c r="O932" s="457"/>
      <c r="P932" s="457"/>
      <c r="Q932" s="457"/>
    </row>
    <row r="933" ht="25.15" customHeight="true" x14ac:dyDescent="0.2">
      <c r="C933" s="457"/>
      <c r="D933" s="457"/>
      <c r="E933" s="457"/>
      <c r="F933" s="457"/>
      <c r="G933" s="457"/>
      <c r="H933" s="457"/>
      <c r="I933" s="457"/>
      <c r="J933" s="457"/>
      <c r="K933" s="457"/>
      <c r="L933" s="457"/>
      <c r="M933" s="457"/>
      <c r="N933" s="457"/>
      <c r="O933" s="457"/>
      <c r="P933" s="457"/>
      <c r="Q933" s="457"/>
    </row>
    <row r="934" ht="25.15" customHeight="true" x14ac:dyDescent="0.2">
      <c r="C934" s="457"/>
      <c r="D934" s="457"/>
      <c r="E934" s="457"/>
      <c r="F934" s="457"/>
      <c r="G934" s="457"/>
      <c r="H934" s="457"/>
      <c r="I934" s="457"/>
      <c r="J934" s="457"/>
      <c r="K934" s="457"/>
      <c r="L934" s="457"/>
      <c r="M934" s="457"/>
      <c r="N934" s="457"/>
      <c r="O934" s="457"/>
      <c r="P934" s="457"/>
      <c r="Q934" s="457"/>
    </row>
    <row r="935" ht="25.15" customHeight="true" x14ac:dyDescent="0.2">
      <c r="C935" s="457"/>
      <c r="D935" s="457"/>
      <c r="E935" s="457"/>
      <c r="F935" s="457"/>
      <c r="G935" s="457"/>
      <c r="H935" s="457"/>
      <c r="I935" s="457"/>
      <c r="J935" s="457"/>
      <c r="K935" s="457"/>
      <c r="L935" s="457"/>
      <c r="M935" s="457"/>
      <c r="N935" s="457"/>
      <c r="O935" s="457"/>
      <c r="P935" s="457"/>
      <c r="Q935" s="457"/>
    </row>
    <row r="936" ht="25.15" customHeight="true" x14ac:dyDescent="0.2">
      <c r="C936" s="457"/>
      <c r="D936" s="457"/>
      <c r="E936" s="457"/>
      <c r="F936" s="457"/>
      <c r="G936" s="457"/>
      <c r="H936" s="457"/>
      <c r="I936" s="457"/>
      <c r="J936" s="457"/>
      <c r="K936" s="457"/>
      <c r="L936" s="457"/>
      <c r="M936" s="457"/>
      <c r="N936" s="457"/>
      <c r="O936" s="457"/>
      <c r="P936" s="457"/>
      <c r="Q936" s="457"/>
    </row>
    <row r="937" ht="25.15" customHeight="true" x14ac:dyDescent="0.2">
      <c r="C937" s="457"/>
      <c r="D937" s="457"/>
      <c r="E937" s="457"/>
      <c r="F937" s="457"/>
      <c r="G937" s="457"/>
      <c r="H937" s="457"/>
      <c r="I937" s="457"/>
      <c r="J937" s="457"/>
      <c r="K937" s="457"/>
      <c r="L937" s="457"/>
      <c r="M937" s="457"/>
      <c r="N937" s="457"/>
      <c r="O937" s="457"/>
      <c r="P937" s="457"/>
      <c r="Q937" s="457"/>
    </row>
    <row r="938" ht="25.15" customHeight="true" x14ac:dyDescent="0.2">
      <c r="C938" s="457"/>
      <c r="D938" s="457"/>
      <c r="E938" s="457"/>
      <c r="F938" s="457"/>
      <c r="G938" s="457"/>
      <c r="H938" s="457"/>
      <c r="I938" s="457"/>
      <c r="J938" s="457"/>
      <c r="K938" s="457"/>
      <c r="L938" s="457"/>
      <c r="M938" s="457"/>
      <c r="N938" s="457"/>
      <c r="O938" s="457"/>
      <c r="P938" s="457"/>
      <c r="Q938" s="457"/>
    </row>
    <row r="939" ht="25.15" customHeight="true" x14ac:dyDescent="0.2">
      <c r="C939" s="457"/>
      <c r="D939" s="457"/>
      <c r="E939" s="457"/>
      <c r="F939" s="457"/>
      <c r="G939" s="457"/>
      <c r="H939" s="457"/>
      <c r="I939" s="457"/>
      <c r="J939" s="457"/>
      <c r="K939" s="457"/>
      <c r="L939" s="457"/>
      <c r="M939" s="457"/>
      <c r="N939" s="457"/>
      <c r="O939" s="457"/>
      <c r="P939" s="457"/>
      <c r="Q939" s="457"/>
    </row>
    <row r="940" ht="25.15" customHeight="true" x14ac:dyDescent="0.2">
      <c r="C940" s="457"/>
      <c r="D940" s="457"/>
      <c r="E940" s="457"/>
      <c r="F940" s="457"/>
      <c r="G940" s="457"/>
      <c r="H940" s="457"/>
      <c r="I940" s="457"/>
      <c r="J940" s="457"/>
      <c r="K940" s="457"/>
      <c r="L940" s="457"/>
      <c r="M940" s="457"/>
      <c r="N940" s="457"/>
      <c r="O940" s="457"/>
      <c r="P940" s="457"/>
      <c r="Q940" s="457"/>
    </row>
    <row r="941" ht="25.15" customHeight="true" x14ac:dyDescent="0.2">
      <c r="C941" s="457"/>
      <c r="D941" s="457"/>
      <c r="E941" s="457"/>
      <c r="F941" s="457"/>
      <c r="G941" s="457"/>
      <c r="H941" s="457"/>
      <c r="I941" s="457"/>
      <c r="J941" s="457"/>
      <c r="K941" s="457"/>
      <c r="L941" s="457"/>
      <c r="M941" s="457"/>
      <c r="N941" s="457"/>
      <c r="O941" s="457"/>
      <c r="P941" s="457"/>
      <c r="Q941" s="457"/>
    </row>
    <row r="942" ht="25.15" customHeight="true" x14ac:dyDescent="0.2">
      <c r="C942" s="457"/>
      <c r="D942" s="457"/>
      <c r="E942" s="457"/>
      <c r="F942" s="457"/>
      <c r="G942" s="457"/>
      <c r="H942" s="457"/>
      <c r="I942" s="457"/>
      <c r="J942" s="457"/>
      <c r="K942" s="457"/>
      <c r="L942" s="457"/>
      <c r="M942" s="457"/>
      <c r="N942" s="457"/>
      <c r="O942" s="457"/>
      <c r="P942" s="457"/>
      <c r="Q942" s="457"/>
    </row>
    <row r="943" ht="25.15" customHeight="true" x14ac:dyDescent="0.2">
      <c r="C943" s="457"/>
      <c r="D943" s="457"/>
      <c r="E943" s="457"/>
      <c r="F943" s="457"/>
      <c r="G943" s="457"/>
      <c r="H943" s="457"/>
      <c r="I943" s="457"/>
      <c r="J943" s="457"/>
      <c r="K943" s="457"/>
      <c r="L943" s="457"/>
      <c r="M943" s="457"/>
      <c r="N943" s="457"/>
      <c r="O943" s="457"/>
      <c r="P943" s="457"/>
      <c r="Q943" s="457"/>
    </row>
    <row r="944" ht="25.15" customHeight="true" x14ac:dyDescent="0.2">
      <c r="C944" s="457"/>
      <c r="D944" s="457"/>
      <c r="E944" s="457"/>
      <c r="F944" s="457"/>
      <c r="G944" s="457"/>
      <c r="H944" s="457"/>
      <c r="I944" s="457"/>
      <c r="J944" s="457"/>
      <c r="K944" s="457"/>
      <c r="L944" s="457"/>
      <c r="M944" s="457"/>
      <c r="N944" s="457"/>
      <c r="O944" s="457"/>
      <c r="P944" s="457"/>
      <c r="Q944" s="457"/>
    </row>
    <row r="945" ht="25.15" customHeight="true" x14ac:dyDescent="0.2">
      <c r="C945" s="457"/>
      <c r="D945" s="457"/>
      <c r="E945" s="457"/>
      <c r="F945" s="457"/>
      <c r="G945" s="457"/>
      <c r="H945" s="457"/>
      <c r="I945" s="457"/>
      <c r="J945" s="457"/>
      <c r="K945" s="457"/>
      <c r="L945" s="457"/>
      <c r="M945" s="457"/>
      <c r="N945" s="457"/>
      <c r="O945" s="457"/>
      <c r="P945" s="457"/>
      <c r="Q945" s="457"/>
    </row>
    <row r="946" ht="25.15" customHeight="true" x14ac:dyDescent="0.2">
      <c r="C946" s="457"/>
      <c r="D946" s="457"/>
      <c r="E946" s="457"/>
      <c r="F946" s="457"/>
      <c r="G946" s="457"/>
      <c r="H946" s="457"/>
      <c r="I946" s="457"/>
      <c r="J946" s="457"/>
      <c r="K946" s="457"/>
      <c r="L946" s="457"/>
      <c r="M946" s="457"/>
      <c r="N946" s="457"/>
      <c r="O946" s="457"/>
      <c r="P946" s="457"/>
      <c r="Q946" s="457"/>
    </row>
    <row r="947" ht="25.15" customHeight="true" x14ac:dyDescent="0.2">
      <c r="C947" s="457"/>
      <c r="D947" s="457"/>
      <c r="E947" s="457"/>
      <c r="F947" s="457"/>
      <c r="G947" s="457"/>
      <c r="H947" s="457"/>
      <c r="I947" s="457"/>
      <c r="J947" s="457"/>
      <c r="K947" s="457"/>
      <c r="L947" s="457"/>
      <c r="M947" s="457"/>
      <c r="N947" s="457"/>
      <c r="O947" s="457"/>
      <c r="P947" s="457"/>
      <c r="Q947" s="457"/>
    </row>
    <row r="948" ht="25.15" customHeight="true" x14ac:dyDescent="0.2">
      <c r="C948" s="457"/>
      <c r="D948" s="457"/>
      <c r="E948" s="457"/>
      <c r="F948" s="457"/>
      <c r="G948" s="457"/>
      <c r="H948" s="457"/>
      <c r="I948" s="457"/>
      <c r="J948" s="457"/>
      <c r="K948" s="457"/>
      <c r="L948" s="457"/>
      <c r="M948" s="457"/>
      <c r="N948" s="457"/>
      <c r="O948" s="457"/>
      <c r="P948" s="457"/>
      <c r="Q948" s="457"/>
    </row>
    <row r="949" ht="25.15" customHeight="true" x14ac:dyDescent="0.2">
      <c r="C949" s="457"/>
      <c r="D949" s="457"/>
      <c r="E949" s="457"/>
      <c r="F949" s="457"/>
      <c r="G949" s="457"/>
      <c r="H949" s="457"/>
      <c r="I949" s="457"/>
      <c r="J949" s="457"/>
      <c r="K949" s="457"/>
      <c r="L949" s="457"/>
      <c r="M949" s="457"/>
      <c r="N949" s="457"/>
      <c r="O949" s="457"/>
      <c r="P949" s="457"/>
      <c r="Q949" s="457"/>
    </row>
    <row r="950" ht="25.15" customHeight="true" x14ac:dyDescent="0.2">
      <c r="C950" s="457"/>
      <c r="D950" s="457"/>
      <c r="E950" s="457"/>
      <c r="F950" s="457"/>
      <c r="G950" s="457"/>
      <c r="H950" s="457"/>
      <c r="I950" s="457"/>
      <c r="J950" s="457"/>
      <c r="K950" s="457"/>
      <c r="L950" s="457"/>
      <c r="M950" s="457"/>
      <c r="N950" s="457"/>
      <c r="O950" s="457"/>
      <c r="P950" s="457"/>
      <c r="Q950" s="457"/>
    </row>
    <row r="951" ht="25.15" customHeight="true" x14ac:dyDescent="0.2">
      <c r="C951" s="457"/>
      <c r="D951" s="457"/>
      <c r="E951" s="457"/>
      <c r="F951" s="457"/>
      <c r="G951" s="457"/>
      <c r="H951" s="457"/>
      <c r="I951" s="457"/>
      <c r="J951" s="457"/>
      <c r="K951" s="457"/>
      <c r="L951" s="457"/>
      <c r="M951" s="457"/>
      <c r="N951" s="457"/>
      <c r="O951" s="457"/>
      <c r="P951" s="457"/>
      <c r="Q951" s="457"/>
    </row>
    <row r="952" ht="25.15" customHeight="true" x14ac:dyDescent="0.2">
      <c r="C952" s="457"/>
      <c r="D952" s="457"/>
      <c r="E952" s="457"/>
      <c r="F952" s="457"/>
      <c r="G952" s="457"/>
      <c r="H952" s="457"/>
      <c r="I952" s="457"/>
      <c r="J952" s="457"/>
      <c r="K952" s="457"/>
      <c r="L952" s="457"/>
      <c r="M952" s="457"/>
      <c r="N952" s="457"/>
      <c r="O952" s="457"/>
      <c r="P952" s="457"/>
      <c r="Q952" s="457"/>
    </row>
    <row r="953" ht="25.15" customHeight="true" x14ac:dyDescent="0.2">
      <c r="C953" s="457"/>
      <c r="D953" s="457"/>
      <c r="E953" s="457"/>
      <c r="F953" s="457"/>
      <c r="G953" s="457"/>
      <c r="H953" s="457"/>
      <c r="I953" s="457"/>
      <c r="J953" s="457"/>
      <c r="K953" s="457"/>
      <c r="L953" s="457"/>
      <c r="M953" s="457"/>
      <c r="N953" s="457"/>
      <c r="O953" s="457"/>
      <c r="P953" s="457"/>
      <c r="Q953" s="457"/>
    </row>
    <row r="954" ht="25.15" customHeight="true" x14ac:dyDescent="0.2">
      <c r="C954" s="457"/>
      <c r="D954" s="457"/>
      <c r="E954" s="457"/>
      <c r="F954" s="457"/>
      <c r="G954" s="457"/>
      <c r="H954" s="457"/>
      <c r="I954" s="457"/>
      <c r="J954" s="457"/>
      <c r="K954" s="457"/>
      <c r="L954" s="457"/>
      <c r="M954" s="457"/>
      <c r="N954" s="457"/>
      <c r="O954" s="457"/>
      <c r="P954" s="457"/>
      <c r="Q954" s="457"/>
    </row>
    <row r="955" ht="25.15" customHeight="true" x14ac:dyDescent="0.2">
      <c r="C955" s="457"/>
      <c r="D955" s="457"/>
      <c r="E955" s="457"/>
      <c r="F955" s="457"/>
      <c r="G955" s="457"/>
      <c r="H955" s="457"/>
      <c r="I955" s="457"/>
      <c r="J955" s="457"/>
      <c r="K955" s="457"/>
      <c r="L955" s="457"/>
      <c r="M955" s="457"/>
      <c r="N955" s="457"/>
      <c r="O955" s="457"/>
      <c r="P955" s="457"/>
      <c r="Q955" s="457"/>
    </row>
    <row r="956" ht="25.15" customHeight="true" x14ac:dyDescent="0.2">
      <c r="C956" s="457"/>
      <c r="D956" s="457"/>
      <c r="E956" s="457"/>
      <c r="F956" s="457"/>
      <c r="G956" s="457"/>
      <c r="H956" s="457"/>
      <c r="I956" s="457"/>
      <c r="J956" s="457"/>
      <c r="K956" s="457"/>
      <c r="L956" s="457"/>
      <c r="M956" s="457"/>
      <c r="N956" s="457"/>
      <c r="O956" s="457"/>
      <c r="P956" s="457"/>
      <c r="Q956" s="457"/>
    </row>
    <row r="957" ht="25.15" customHeight="true" x14ac:dyDescent="0.2">
      <c r="C957" s="457"/>
      <c r="D957" s="457"/>
      <c r="E957" s="457"/>
      <c r="F957" s="457"/>
      <c r="G957" s="457"/>
      <c r="H957" s="457"/>
      <c r="I957" s="457"/>
      <c r="J957" s="457"/>
      <c r="K957" s="457"/>
      <c r="L957" s="457"/>
      <c r="M957" s="457"/>
      <c r="N957" s="457"/>
      <c r="O957" s="457"/>
      <c r="P957" s="457"/>
      <c r="Q957" s="457"/>
    </row>
    <row r="958" ht="25.15" customHeight="true" x14ac:dyDescent="0.2">
      <c r="C958" s="457"/>
      <c r="D958" s="457"/>
      <c r="E958" s="457"/>
      <c r="F958" s="457"/>
      <c r="G958" s="457"/>
      <c r="H958" s="457"/>
      <c r="I958" s="457"/>
      <c r="J958" s="457"/>
      <c r="K958" s="457"/>
      <c r="L958" s="457"/>
      <c r="M958" s="457"/>
      <c r="N958" s="457"/>
      <c r="O958" s="457"/>
      <c r="P958" s="457"/>
      <c r="Q958" s="457"/>
    </row>
    <row r="959" ht="25.15" customHeight="true" x14ac:dyDescent="0.2">
      <c r="C959" s="457"/>
      <c r="D959" s="457"/>
      <c r="E959" s="457"/>
      <c r="F959" s="457"/>
      <c r="G959" s="457"/>
      <c r="H959" s="457"/>
      <c r="I959" s="457"/>
      <c r="J959" s="457"/>
      <c r="K959" s="457"/>
      <c r="L959" s="457"/>
      <c r="M959" s="457"/>
      <c r="N959" s="457"/>
      <c r="O959" s="457"/>
      <c r="P959" s="457"/>
      <c r="Q959" s="457"/>
    </row>
    <row r="960" ht="25.15" customHeight="true" x14ac:dyDescent="0.2">
      <c r="C960" s="457"/>
      <c r="D960" s="457"/>
      <c r="E960" s="457"/>
      <c r="F960" s="457"/>
      <c r="G960" s="457"/>
      <c r="H960" s="457"/>
      <c r="I960" s="457"/>
      <c r="J960" s="457"/>
      <c r="K960" s="457"/>
      <c r="L960" s="457"/>
      <c r="M960" s="457"/>
      <c r="N960" s="457"/>
      <c r="O960" s="457"/>
      <c r="P960" s="457"/>
      <c r="Q960" s="457"/>
    </row>
    <row r="961" ht="25.15" customHeight="true" x14ac:dyDescent="0.2">
      <c r="C961" s="457"/>
      <c r="D961" s="457"/>
      <c r="E961" s="457"/>
      <c r="F961" s="457"/>
      <c r="G961" s="457"/>
      <c r="H961" s="457"/>
      <c r="I961" s="457"/>
      <c r="J961" s="457"/>
      <c r="K961" s="457"/>
      <c r="L961" s="457"/>
      <c r="M961" s="457"/>
      <c r="N961" s="457"/>
      <c r="O961" s="457"/>
      <c r="P961" s="457"/>
      <c r="Q961" s="457"/>
    </row>
    <row r="962" ht="25.15" customHeight="true" x14ac:dyDescent="0.2">
      <c r="C962" s="457"/>
      <c r="D962" s="457"/>
      <c r="E962" s="457"/>
      <c r="F962" s="457"/>
      <c r="G962" s="457"/>
      <c r="H962" s="457"/>
      <c r="I962" s="457"/>
      <c r="J962" s="457"/>
      <c r="K962" s="457"/>
      <c r="L962" s="457"/>
      <c r="M962" s="457"/>
      <c r="N962" s="457"/>
      <c r="O962" s="457"/>
      <c r="P962" s="457"/>
      <c r="Q962" s="457"/>
    </row>
    <row r="963" ht="25.15" customHeight="true" x14ac:dyDescent="0.2">
      <c r="C963" s="457"/>
      <c r="D963" s="457"/>
      <c r="E963" s="457"/>
      <c r="F963" s="457"/>
      <c r="G963" s="457"/>
      <c r="H963" s="457"/>
      <c r="I963" s="457"/>
      <c r="J963" s="457"/>
      <c r="K963" s="457"/>
      <c r="L963" s="457"/>
      <c r="M963" s="457"/>
      <c r="N963" s="457"/>
      <c r="O963" s="457"/>
      <c r="P963" s="457"/>
      <c r="Q963" s="457"/>
    </row>
    <row r="964" ht="25.15" customHeight="true" x14ac:dyDescent="0.2">
      <c r="C964" s="457"/>
      <c r="D964" s="457"/>
      <c r="E964" s="457"/>
      <c r="F964" s="457"/>
      <c r="G964" s="457"/>
      <c r="H964" s="457"/>
      <c r="I964" s="457"/>
      <c r="J964" s="457"/>
      <c r="K964" s="457"/>
      <c r="L964" s="457"/>
      <c r="M964" s="457"/>
      <c r="N964" s="457"/>
      <c r="O964" s="457"/>
      <c r="P964" s="457"/>
      <c r="Q964" s="457"/>
    </row>
    <row r="965" ht="25.15" customHeight="true" x14ac:dyDescent="0.2">
      <c r="C965" s="457"/>
      <c r="D965" s="457"/>
      <c r="E965" s="457"/>
      <c r="F965" s="457"/>
      <c r="G965" s="457"/>
      <c r="H965" s="457"/>
      <c r="I965" s="457"/>
      <c r="J965" s="457"/>
      <c r="K965" s="457"/>
      <c r="L965" s="457"/>
      <c r="M965" s="457"/>
      <c r="N965" s="457"/>
      <c r="O965" s="457"/>
      <c r="P965" s="457"/>
      <c r="Q965" s="457"/>
    </row>
    <row r="966" ht="25.15" customHeight="true" x14ac:dyDescent="0.2">
      <c r="C966" s="457"/>
      <c r="D966" s="457"/>
      <c r="E966" s="457"/>
      <c r="F966" s="457"/>
      <c r="G966" s="457"/>
      <c r="H966" s="457"/>
      <c r="I966" s="457"/>
      <c r="J966" s="457"/>
      <c r="K966" s="457"/>
      <c r="L966" s="457"/>
      <c r="M966" s="457"/>
      <c r="N966" s="457"/>
      <c r="O966" s="457"/>
      <c r="P966" s="457"/>
      <c r="Q966" s="457"/>
    </row>
    <row r="967" ht="25.15" customHeight="true" x14ac:dyDescent="0.2">
      <c r="C967" s="457"/>
      <c r="D967" s="457"/>
      <c r="E967" s="457"/>
      <c r="F967" s="457"/>
      <c r="G967" s="457"/>
      <c r="H967" s="457"/>
      <c r="I967" s="457"/>
      <c r="J967" s="457"/>
      <c r="K967" s="457"/>
      <c r="L967" s="457"/>
      <c r="M967" s="457"/>
      <c r="N967" s="457"/>
      <c r="O967" s="457"/>
      <c r="P967" s="457"/>
      <c r="Q967" s="457"/>
    </row>
    <row r="968" ht="25.15" customHeight="true" x14ac:dyDescent="0.2">
      <c r="C968" s="457"/>
      <c r="D968" s="457"/>
      <c r="E968" s="457"/>
      <c r="F968" s="457"/>
      <c r="G968" s="457"/>
      <c r="H968" s="457"/>
      <c r="I968" s="457"/>
      <c r="J968" s="457"/>
      <c r="K968" s="457"/>
      <c r="L968" s="457"/>
      <c r="M968" s="457"/>
      <c r="N968" s="457"/>
      <c r="O968" s="457"/>
      <c r="P968" s="457"/>
      <c r="Q968" s="457"/>
    </row>
    <row r="969" ht="25.15" customHeight="true" x14ac:dyDescent="0.2">
      <c r="C969" s="457"/>
      <c r="D969" s="457"/>
      <c r="E969" s="457"/>
      <c r="F969" s="457"/>
      <c r="G969" s="457"/>
      <c r="H969" s="457"/>
      <c r="I969" s="457"/>
      <c r="J969" s="457"/>
      <c r="K969" s="457"/>
      <c r="L969" s="457"/>
      <c r="M969" s="457"/>
      <c r="N969" s="457"/>
      <c r="O969" s="457"/>
      <c r="P969" s="457"/>
      <c r="Q969" s="457"/>
    </row>
    <row r="970" ht="25.15" customHeight="true" x14ac:dyDescent="0.2">
      <c r="C970" s="457"/>
      <c r="D970" s="457"/>
      <c r="E970" s="457"/>
      <c r="F970" s="457"/>
      <c r="G970" s="457"/>
      <c r="H970" s="457"/>
      <c r="I970" s="457"/>
      <c r="J970" s="457"/>
      <c r="K970" s="457"/>
      <c r="L970" s="457"/>
      <c r="M970" s="457"/>
      <c r="N970" s="457"/>
      <c r="O970" s="457"/>
      <c r="P970" s="457"/>
      <c r="Q970" s="457"/>
    </row>
    <row r="971" ht="25.15" customHeight="true" x14ac:dyDescent="0.2">
      <c r="C971" s="457"/>
      <c r="D971" s="457"/>
      <c r="E971" s="457"/>
      <c r="F971" s="457"/>
      <c r="G971" s="457"/>
      <c r="H971" s="457"/>
      <c r="I971" s="457"/>
      <c r="J971" s="457"/>
      <c r="K971" s="457"/>
      <c r="L971" s="457"/>
      <c r="M971" s="457"/>
      <c r="N971" s="457"/>
      <c r="O971" s="457"/>
      <c r="P971" s="457"/>
      <c r="Q971" s="457"/>
    </row>
    <row r="972" ht="25.15" customHeight="true" x14ac:dyDescent="0.2">
      <c r="C972" s="457"/>
      <c r="D972" s="457"/>
      <c r="E972" s="457"/>
      <c r="F972" s="457"/>
      <c r="G972" s="457"/>
      <c r="H972" s="457"/>
      <c r="I972" s="457"/>
      <c r="J972" s="457"/>
      <c r="K972" s="457"/>
      <c r="L972" s="457"/>
      <c r="M972" s="457"/>
      <c r="N972" s="457"/>
      <c r="O972" s="457"/>
      <c r="P972" s="457"/>
      <c r="Q972" s="457"/>
    </row>
    <row r="973" ht="25.15" customHeight="true" x14ac:dyDescent="0.2">
      <c r="C973" s="457"/>
      <c r="D973" s="457"/>
      <c r="E973" s="457"/>
      <c r="F973" s="457"/>
      <c r="G973" s="457"/>
      <c r="H973" s="457"/>
      <c r="I973" s="457"/>
      <c r="J973" s="457"/>
      <c r="K973" s="457"/>
      <c r="L973" s="457"/>
      <c r="M973" s="457"/>
      <c r="N973" s="457"/>
      <c r="O973" s="457"/>
      <c r="P973" s="457"/>
      <c r="Q973" s="457"/>
    </row>
    <row r="974" ht="25.15" customHeight="true" x14ac:dyDescent="0.2">
      <c r="C974" s="457"/>
      <c r="D974" s="457"/>
      <c r="E974" s="457"/>
      <c r="F974" s="457"/>
      <c r="G974" s="457"/>
      <c r="H974" s="457"/>
      <c r="I974" s="457"/>
      <c r="J974" s="457"/>
      <c r="K974" s="457"/>
      <c r="L974" s="457"/>
      <c r="M974" s="457"/>
      <c r="N974" s="457"/>
      <c r="O974" s="457"/>
      <c r="P974" s="457"/>
      <c r="Q974" s="457"/>
    </row>
    <row r="975" ht="25.15" customHeight="true" x14ac:dyDescent="0.2">
      <c r="C975" s="457"/>
      <c r="D975" s="457"/>
      <c r="E975" s="457"/>
      <c r="F975" s="457"/>
      <c r="G975" s="457"/>
      <c r="H975" s="457"/>
      <c r="I975" s="457"/>
      <c r="J975" s="457"/>
      <c r="K975" s="457"/>
      <c r="L975" s="457"/>
      <c r="M975" s="457"/>
      <c r="N975" s="457"/>
      <c r="O975" s="457"/>
      <c r="P975" s="457"/>
      <c r="Q975" s="457"/>
    </row>
    <row r="976" ht="25.15" customHeight="true" x14ac:dyDescent="0.2">
      <c r="C976" s="457"/>
      <c r="D976" s="457"/>
      <c r="E976" s="457"/>
      <c r="F976" s="457"/>
      <c r="G976" s="457"/>
      <c r="H976" s="457"/>
      <c r="I976" s="457"/>
      <c r="J976" s="457"/>
      <c r="K976" s="457"/>
      <c r="L976" s="457"/>
      <c r="M976" s="457"/>
      <c r="N976" s="457"/>
      <c r="O976" s="457"/>
      <c r="P976" s="457"/>
      <c r="Q976" s="457"/>
    </row>
    <row r="977" ht="25.15" customHeight="true" x14ac:dyDescent="0.2">
      <c r="C977" s="457"/>
      <c r="D977" s="457"/>
      <c r="E977" s="457"/>
      <c r="F977" s="457"/>
      <c r="G977" s="457"/>
      <c r="H977" s="457"/>
      <c r="I977" s="457"/>
      <c r="J977" s="457"/>
      <c r="K977" s="457"/>
      <c r="L977" s="457"/>
      <c r="M977" s="457"/>
      <c r="N977" s="457"/>
      <c r="O977" s="457"/>
      <c r="P977" s="457"/>
      <c r="Q977" s="457"/>
    </row>
    <row r="978" ht="25.15" customHeight="true" x14ac:dyDescent="0.2">
      <c r="C978" s="457"/>
      <c r="D978" s="457"/>
      <c r="E978" s="457"/>
      <c r="F978" s="457"/>
      <c r="G978" s="457"/>
      <c r="H978" s="457"/>
      <c r="I978" s="457"/>
      <c r="J978" s="457"/>
      <c r="K978" s="457"/>
      <c r="L978" s="457"/>
      <c r="M978" s="457"/>
      <c r="N978" s="457"/>
      <c r="O978" s="457"/>
      <c r="P978" s="457"/>
      <c r="Q978" s="457"/>
    </row>
    <row r="979" ht="25.15" customHeight="true" x14ac:dyDescent="0.2">
      <c r="C979" s="457"/>
      <c r="D979" s="457"/>
      <c r="E979" s="457"/>
      <c r="F979" s="457"/>
      <c r="G979" s="457"/>
      <c r="H979" s="457"/>
      <c r="I979" s="457"/>
      <c r="J979" s="457"/>
      <c r="K979" s="457"/>
      <c r="L979" s="457"/>
      <c r="M979" s="457"/>
      <c r="N979" s="457"/>
      <c r="O979" s="457"/>
      <c r="P979" s="457"/>
      <c r="Q979" s="457"/>
    </row>
    <row r="980" ht="25.15" customHeight="true" x14ac:dyDescent="0.2">
      <c r="C980" s="457"/>
      <c r="D980" s="457"/>
      <c r="E980" s="457"/>
      <c r="F980" s="457"/>
      <c r="G980" s="457"/>
      <c r="H980" s="457"/>
      <c r="I980" s="457"/>
      <c r="J980" s="457"/>
      <c r="K980" s="457"/>
      <c r="L980" s="457"/>
      <c r="M980" s="457"/>
      <c r="N980" s="457"/>
      <c r="O980" s="457"/>
      <c r="P980" s="457"/>
      <c r="Q980" s="457"/>
    </row>
    <row r="981" ht="25.15" customHeight="true" x14ac:dyDescent="0.2">
      <c r="C981" s="457"/>
      <c r="D981" s="457"/>
      <c r="E981" s="457"/>
      <c r="F981" s="457"/>
      <c r="G981" s="457"/>
      <c r="H981" s="457"/>
      <c r="I981" s="457"/>
      <c r="J981" s="457"/>
      <c r="K981" s="457"/>
      <c r="L981" s="457"/>
      <c r="M981" s="457"/>
      <c r="N981" s="457"/>
      <c r="O981" s="457"/>
      <c r="P981" s="457"/>
      <c r="Q981" s="457"/>
    </row>
    <row r="982" ht="25.15" customHeight="true" x14ac:dyDescent="0.2">
      <c r="C982" s="457"/>
      <c r="D982" s="457"/>
      <c r="E982" s="457"/>
      <c r="F982" s="457"/>
      <c r="G982" s="457"/>
      <c r="H982" s="457"/>
      <c r="I982" s="457"/>
      <c r="J982" s="457"/>
      <c r="K982" s="457"/>
      <c r="L982" s="457"/>
      <c r="M982" s="457"/>
      <c r="N982" s="457"/>
      <c r="O982" s="457"/>
      <c r="P982" s="457"/>
      <c r="Q982" s="457"/>
    </row>
    <row r="983" ht="25.15" customHeight="true" x14ac:dyDescent="0.2">
      <c r="C983" s="457"/>
      <c r="D983" s="457"/>
      <c r="E983" s="457"/>
      <c r="F983" s="457"/>
      <c r="G983" s="457"/>
      <c r="H983" s="457"/>
      <c r="I983" s="457"/>
      <c r="J983" s="457"/>
      <c r="K983" s="457"/>
      <c r="L983" s="457"/>
      <c r="M983" s="457"/>
      <c r="N983" s="457"/>
      <c r="O983" s="457"/>
      <c r="P983" s="457"/>
      <c r="Q983" s="457"/>
    </row>
    <row r="984" ht="25.15" customHeight="true" x14ac:dyDescent="0.2">
      <c r="C984" s="457"/>
      <c r="D984" s="457"/>
      <c r="E984" s="457"/>
      <c r="F984" s="457"/>
      <c r="G984" s="457"/>
      <c r="H984" s="457"/>
      <c r="I984" s="457"/>
      <c r="J984" s="457"/>
      <c r="K984" s="457"/>
      <c r="L984" s="457"/>
      <c r="M984" s="457"/>
      <c r="N984" s="457"/>
      <c r="O984" s="457"/>
      <c r="P984" s="457"/>
      <c r="Q984" s="457"/>
    </row>
    <row r="985" ht="25.15" customHeight="true" x14ac:dyDescent="0.2">
      <c r="C985" s="457"/>
      <c r="D985" s="457"/>
      <c r="E985" s="457"/>
      <c r="F985" s="457"/>
      <c r="G985" s="457"/>
      <c r="H985" s="457"/>
      <c r="I985" s="457"/>
      <c r="J985" s="457"/>
      <c r="K985" s="457"/>
      <c r="L985" s="457"/>
      <c r="M985" s="457"/>
      <c r="N985" s="457"/>
      <c r="O985" s="457"/>
      <c r="P985" s="457"/>
      <c r="Q985" s="457"/>
    </row>
    <row r="986" ht="25.15" customHeight="true" x14ac:dyDescent="0.2">
      <c r="C986" s="457"/>
      <c r="D986" s="457"/>
      <c r="E986" s="457"/>
      <c r="F986" s="457"/>
      <c r="G986" s="457"/>
      <c r="H986" s="457"/>
      <c r="I986" s="457"/>
      <c r="J986" s="457"/>
      <c r="K986" s="457"/>
      <c r="L986" s="457"/>
      <c r="M986" s="457"/>
      <c r="N986" s="457"/>
      <c r="O986" s="457"/>
      <c r="P986" s="457"/>
      <c r="Q986" s="457"/>
    </row>
    <row r="987" ht="25.15" customHeight="true" x14ac:dyDescent="0.2">
      <c r="C987" s="457"/>
      <c r="D987" s="457"/>
      <c r="E987" s="457"/>
      <c r="F987" s="457"/>
      <c r="G987" s="457"/>
      <c r="H987" s="457"/>
      <c r="I987" s="457"/>
      <c r="J987" s="457"/>
      <c r="K987" s="457"/>
      <c r="L987" s="457"/>
      <c r="M987" s="457"/>
      <c r="N987" s="457"/>
      <c r="O987" s="457"/>
      <c r="P987" s="457"/>
      <c r="Q987" s="457"/>
    </row>
    <row r="988" ht="25.15" customHeight="true" x14ac:dyDescent="0.2">
      <c r="C988" s="457"/>
      <c r="D988" s="457"/>
      <c r="E988" s="457"/>
      <c r="F988" s="457"/>
      <c r="G988" s="457"/>
      <c r="H988" s="457"/>
      <c r="I988" s="457"/>
      <c r="J988" s="457"/>
      <c r="K988" s="457"/>
      <c r="L988" s="457"/>
      <c r="M988" s="457"/>
      <c r="N988" s="457"/>
      <c r="O988" s="457"/>
      <c r="P988" s="457"/>
      <c r="Q988" s="457"/>
    </row>
    <row r="989" ht="25.15" customHeight="true" x14ac:dyDescent="0.2">
      <c r="C989" s="457"/>
      <c r="D989" s="457"/>
      <c r="E989" s="457"/>
      <c r="F989" s="457"/>
      <c r="G989" s="457"/>
      <c r="H989" s="457"/>
      <c r="I989" s="457"/>
      <c r="J989" s="457"/>
      <c r="K989" s="457"/>
      <c r="L989" s="457"/>
      <c r="M989" s="457"/>
      <c r="N989" s="457"/>
      <c r="O989" s="457"/>
      <c r="P989" s="457"/>
      <c r="Q989" s="457"/>
    </row>
    <row r="990" ht="25.15" customHeight="true" x14ac:dyDescent="0.2">
      <c r="C990" s="457"/>
      <c r="D990" s="457"/>
      <c r="E990" s="457"/>
      <c r="F990" s="457"/>
      <c r="G990" s="457"/>
      <c r="H990" s="457"/>
      <c r="I990" s="457"/>
      <c r="J990" s="457"/>
      <c r="K990" s="457"/>
      <c r="L990" s="457"/>
      <c r="M990" s="457"/>
      <c r="N990" s="457"/>
      <c r="O990" s="457"/>
      <c r="P990" s="457"/>
      <c r="Q990" s="457"/>
    </row>
    <row r="991" ht="25.15" customHeight="true" x14ac:dyDescent="0.2">
      <c r="C991" s="457"/>
      <c r="D991" s="457"/>
      <c r="E991" s="457"/>
      <c r="F991" s="457"/>
      <c r="G991" s="457"/>
      <c r="H991" s="457"/>
      <c r="I991" s="457"/>
      <c r="J991" s="457"/>
      <c r="K991" s="457"/>
      <c r="L991" s="457"/>
      <c r="M991" s="457"/>
      <c r="N991" s="457"/>
      <c r="O991" s="457"/>
      <c r="P991" s="457"/>
      <c r="Q991" s="457"/>
    </row>
    <row r="992" ht="25.15" customHeight="true" x14ac:dyDescent="0.2">
      <c r="C992" s="457"/>
      <c r="D992" s="457"/>
      <c r="E992" s="457"/>
      <c r="F992" s="457"/>
      <c r="G992" s="457"/>
      <c r="H992" s="457"/>
      <c r="I992" s="457"/>
      <c r="J992" s="457"/>
      <c r="K992" s="457"/>
      <c r="L992" s="457"/>
      <c r="M992" s="457"/>
      <c r="N992" s="457"/>
      <c r="O992" s="457"/>
      <c r="P992" s="457"/>
      <c r="Q992" s="457"/>
    </row>
    <row r="993" ht="25.15" customHeight="true" x14ac:dyDescent="0.2">
      <c r="C993" s="457"/>
      <c r="D993" s="457"/>
      <c r="E993" s="457"/>
      <c r="F993" s="457"/>
      <c r="G993" s="457"/>
      <c r="H993" s="457"/>
      <c r="I993" s="457"/>
      <c r="J993" s="457"/>
      <c r="K993" s="457"/>
      <c r="L993" s="457"/>
      <c r="M993" s="457"/>
      <c r="N993" s="457"/>
      <c r="O993" s="457"/>
      <c r="P993" s="457"/>
      <c r="Q993" s="457"/>
    </row>
    <row r="994" ht="25.15" customHeight="true" x14ac:dyDescent="0.2">
      <c r="C994" s="457"/>
      <c r="D994" s="457"/>
      <c r="E994" s="457"/>
      <c r="F994" s="457"/>
      <c r="G994" s="457"/>
      <c r="H994" s="457"/>
      <c r="I994" s="457"/>
      <c r="J994" s="457"/>
      <c r="K994" s="457"/>
      <c r="L994" s="457"/>
      <c r="M994" s="457"/>
      <c r="N994" s="457"/>
      <c r="O994" s="457"/>
      <c r="P994" s="457"/>
      <c r="Q994" s="457"/>
    </row>
    <row r="995" ht="25.15" customHeight="true" x14ac:dyDescent="0.2">
      <c r="C995" s="457"/>
      <c r="D995" s="457"/>
      <c r="E995" s="457"/>
      <c r="F995" s="457"/>
      <c r="G995" s="457"/>
      <c r="H995" s="457"/>
      <c r="I995" s="457"/>
      <c r="J995" s="457"/>
      <c r="K995" s="457"/>
      <c r="L995" s="457"/>
      <c r="M995" s="457"/>
      <c r="N995" s="457"/>
      <c r="O995" s="457"/>
      <c r="P995" s="457"/>
      <c r="Q995" s="457"/>
    </row>
    <row r="996" ht="25.15" customHeight="true" x14ac:dyDescent="0.2">
      <c r="C996" s="457"/>
      <c r="D996" s="457"/>
      <c r="E996" s="457"/>
      <c r="F996" s="457"/>
      <c r="G996" s="457"/>
      <c r="H996" s="457"/>
      <c r="I996" s="457"/>
      <c r="J996" s="457"/>
      <c r="K996" s="457"/>
      <c r="L996" s="457"/>
      <c r="M996" s="457"/>
      <c r="N996" s="457"/>
      <c r="O996" s="457"/>
      <c r="P996" s="457"/>
      <c r="Q996" s="457"/>
    </row>
    <row r="997" ht="25.15" customHeight="true" x14ac:dyDescent="0.2">
      <c r="C997" s="457"/>
      <c r="D997" s="457"/>
      <c r="E997" s="457"/>
      <c r="F997" s="457"/>
      <c r="G997" s="457"/>
      <c r="H997" s="457"/>
      <c r="I997" s="457"/>
      <c r="J997" s="457"/>
      <c r="K997" s="457"/>
      <c r="L997" s="457"/>
      <c r="M997" s="457"/>
      <c r="N997" s="457"/>
      <c r="O997" s="457"/>
      <c r="P997" s="457"/>
      <c r="Q997" s="457"/>
    </row>
    <row r="998" ht="25.15" customHeight="true" x14ac:dyDescent="0.2">
      <c r="C998" s="457"/>
      <c r="D998" s="457"/>
      <c r="E998" s="457"/>
      <c r="F998" s="457"/>
      <c r="G998" s="457"/>
      <c r="H998" s="457"/>
      <c r="I998" s="457"/>
      <c r="J998" s="457"/>
      <c r="K998" s="457"/>
      <c r="L998" s="457"/>
      <c r="M998" s="457"/>
      <c r="N998" s="457"/>
      <c r="O998" s="457"/>
      <c r="P998" s="457"/>
      <c r="Q998" s="457"/>
    </row>
    <row r="999" ht="25.15" customHeight="true" x14ac:dyDescent="0.2">
      <c r="C999" s="457"/>
      <c r="D999" s="457"/>
      <c r="E999" s="457"/>
      <c r="F999" s="457"/>
      <c r="G999" s="457"/>
      <c r="H999" s="457"/>
      <c r="I999" s="457"/>
      <c r="J999" s="457"/>
      <c r="K999" s="457"/>
      <c r="L999" s="457"/>
      <c r="M999" s="457"/>
      <c r="N999" s="457"/>
      <c r="O999" s="457"/>
      <c r="P999" s="457"/>
      <c r="Q999" s="457"/>
    </row>
    <row r="1000" ht="25.15" customHeight="true" x14ac:dyDescent="0.2">
      <c r="C1000" s="457"/>
      <c r="D1000" s="457"/>
      <c r="E1000" s="457"/>
      <c r="F1000" s="457"/>
      <c r="G1000" s="457"/>
      <c r="H1000" s="457"/>
      <c r="I1000" s="457"/>
      <c r="J1000" s="457"/>
      <c r="K1000" s="457"/>
      <c r="L1000" s="457"/>
      <c r="M1000" s="457"/>
      <c r="N1000" s="457"/>
      <c r="O1000" s="457"/>
      <c r="P1000" s="457"/>
      <c r="Q1000" s="457"/>
    </row>
    <row r="1001" ht="25.15" customHeight="true" x14ac:dyDescent="0.2">
      <c r="C1001" s="457"/>
      <c r="D1001" s="457"/>
      <c r="E1001" s="457"/>
      <c r="F1001" s="457"/>
      <c r="G1001" s="457"/>
      <c r="H1001" s="457"/>
      <c r="I1001" s="457"/>
      <c r="J1001" s="457"/>
      <c r="K1001" s="457"/>
      <c r="L1001" s="457"/>
      <c r="M1001" s="457"/>
      <c r="N1001" s="457"/>
      <c r="O1001" s="457"/>
      <c r="P1001" s="457"/>
      <c r="Q1001" s="457"/>
    </row>
    <row r="1002" ht="25.15" customHeight="true" x14ac:dyDescent="0.2">
      <c r="C1002" s="457"/>
      <c r="D1002" s="457"/>
      <c r="E1002" s="457"/>
      <c r="F1002" s="457"/>
      <c r="G1002" s="457"/>
      <c r="H1002" s="457"/>
      <c r="I1002" s="457"/>
      <c r="J1002" s="457"/>
      <c r="K1002" s="457"/>
      <c r="L1002" s="457"/>
      <c r="M1002" s="457"/>
      <c r="N1002" s="457"/>
      <c r="O1002" s="457"/>
      <c r="P1002" s="457"/>
      <c r="Q1002" s="457"/>
    </row>
    <row r="1003" ht="25.15" customHeight="true" x14ac:dyDescent="0.2">
      <c r="C1003" s="457"/>
      <c r="D1003" s="457"/>
      <c r="E1003" s="457"/>
      <c r="F1003" s="457"/>
      <c r="G1003" s="457"/>
      <c r="H1003" s="457"/>
      <c r="I1003" s="457"/>
      <c r="J1003" s="457"/>
      <c r="K1003" s="457"/>
      <c r="L1003" s="457"/>
      <c r="M1003" s="457"/>
      <c r="N1003" s="457"/>
      <c r="O1003" s="457"/>
      <c r="P1003" s="457"/>
      <c r="Q1003" s="457"/>
    </row>
    <row r="1004" ht="25.15" customHeight="true" x14ac:dyDescent="0.2">
      <c r="C1004" s="457"/>
      <c r="D1004" s="457"/>
      <c r="E1004" s="457"/>
      <c r="F1004" s="457"/>
      <c r="G1004" s="457"/>
      <c r="H1004" s="457"/>
      <c r="I1004" s="457"/>
      <c r="J1004" s="457"/>
      <c r="K1004" s="457"/>
      <c r="L1004" s="457"/>
      <c r="M1004" s="457"/>
      <c r="N1004" s="457"/>
      <c r="O1004" s="457"/>
      <c r="P1004" s="457"/>
      <c r="Q1004" s="457"/>
    </row>
    <row r="1005" ht="25.15" customHeight="true" x14ac:dyDescent="0.2">
      <c r="C1005" s="457"/>
      <c r="D1005" s="457"/>
      <c r="E1005" s="457"/>
      <c r="F1005" s="457"/>
      <c r="G1005" s="457"/>
      <c r="H1005" s="457"/>
      <c r="I1005" s="457"/>
      <c r="J1005" s="457"/>
      <c r="K1005" s="457"/>
      <c r="L1005" s="457"/>
      <c r="M1005" s="457"/>
      <c r="N1005" s="457"/>
      <c r="O1005" s="457"/>
      <c r="P1005" s="457"/>
      <c r="Q1005" s="457"/>
    </row>
    <row r="1006" ht="25.15" customHeight="true" x14ac:dyDescent="0.2">
      <c r="C1006" s="457"/>
      <c r="D1006" s="457"/>
      <c r="E1006" s="457"/>
      <c r="F1006" s="457"/>
      <c r="G1006" s="457"/>
      <c r="H1006" s="457"/>
      <c r="I1006" s="457"/>
      <c r="J1006" s="457"/>
      <c r="K1006" s="457"/>
      <c r="L1006" s="457"/>
      <c r="M1006" s="457"/>
      <c r="N1006" s="457"/>
      <c r="O1006" s="457"/>
      <c r="P1006" s="457"/>
      <c r="Q1006" s="457"/>
    </row>
    <row r="1007" ht="25.15" customHeight="true" x14ac:dyDescent="0.2">
      <c r="C1007" s="457"/>
      <c r="D1007" s="457"/>
      <c r="E1007" s="457"/>
      <c r="F1007" s="457"/>
      <c r="G1007" s="457"/>
      <c r="H1007" s="457"/>
      <c r="I1007" s="457"/>
      <c r="J1007" s="457"/>
      <c r="K1007" s="457"/>
      <c r="L1007" s="457"/>
      <c r="M1007" s="457"/>
      <c r="N1007" s="457"/>
      <c r="O1007" s="457"/>
      <c r="P1007" s="457"/>
      <c r="Q1007" s="457"/>
    </row>
    <row r="1008" ht="25.15" customHeight="true" x14ac:dyDescent="0.2">
      <c r="C1008" s="457"/>
      <c r="D1008" s="457"/>
      <c r="E1008" s="457"/>
      <c r="F1008" s="457"/>
      <c r="G1008" s="457"/>
      <c r="H1008" s="457"/>
      <c r="I1008" s="457"/>
      <c r="J1008" s="457"/>
      <c r="K1008" s="457"/>
      <c r="L1008" s="457"/>
      <c r="M1008" s="457"/>
      <c r="N1008" s="457"/>
      <c r="O1008" s="457"/>
      <c r="P1008" s="457"/>
      <c r="Q1008" s="457"/>
    </row>
    <row r="1009" ht="25.15" customHeight="true" x14ac:dyDescent="0.2">
      <c r="C1009" s="457"/>
      <c r="D1009" s="457"/>
      <c r="E1009" s="457"/>
      <c r="F1009" s="457"/>
      <c r="G1009" s="457"/>
      <c r="H1009" s="457"/>
      <c r="I1009" s="457"/>
      <c r="J1009" s="457"/>
      <c r="K1009" s="457"/>
      <c r="L1009" s="457"/>
      <c r="M1009" s="457"/>
      <c r="N1009" s="457"/>
      <c r="O1009" s="457"/>
      <c r="P1009" s="457"/>
      <c r="Q1009" s="457"/>
    </row>
    <row r="1010" ht="25.15" customHeight="true" x14ac:dyDescent="0.2">
      <c r="C1010" s="457"/>
      <c r="D1010" s="457"/>
      <c r="E1010" s="457"/>
      <c r="F1010" s="457"/>
      <c r="G1010" s="457"/>
      <c r="H1010" s="457"/>
      <c r="I1010" s="457"/>
      <c r="J1010" s="457"/>
      <c r="K1010" s="457"/>
      <c r="L1010" s="457"/>
      <c r="M1010" s="457"/>
      <c r="N1010" s="457"/>
      <c r="O1010" s="457"/>
      <c r="P1010" s="457"/>
      <c r="Q1010" s="457"/>
    </row>
    <row r="1011" ht="25.15" customHeight="true" x14ac:dyDescent="0.2">
      <c r="C1011" s="457"/>
      <c r="D1011" s="457"/>
      <c r="E1011" s="457"/>
      <c r="F1011" s="457"/>
      <c r="G1011" s="457"/>
      <c r="H1011" s="457"/>
      <c r="I1011" s="457"/>
      <c r="J1011" s="457"/>
      <c r="K1011" s="457"/>
      <c r="L1011" s="457"/>
      <c r="M1011" s="457"/>
      <c r="N1011" s="457"/>
      <c r="O1011" s="457"/>
      <c r="P1011" s="457"/>
      <c r="Q1011" s="457"/>
    </row>
    <row r="1012" ht="25.15" customHeight="true" x14ac:dyDescent="0.2">
      <c r="C1012" s="457"/>
      <c r="D1012" s="457"/>
      <c r="E1012" s="457"/>
      <c r="F1012" s="457"/>
      <c r="G1012" s="457"/>
      <c r="H1012" s="457"/>
      <c r="I1012" s="457"/>
      <c r="J1012" s="457"/>
      <c r="K1012" s="457"/>
      <c r="L1012" s="457"/>
      <c r="M1012" s="457"/>
      <c r="N1012" s="457"/>
      <c r="O1012" s="457"/>
      <c r="P1012" s="457"/>
      <c r="Q1012" s="457"/>
    </row>
    <row r="1013" ht="25.15" customHeight="true" x14ac:dyDescent="0.2">
      <c r="C1013" s="457"/>
      <c r="D1013" s="457"/>
      <c r="E1013" s="457"/>
      <c r="F1013" s="457"/>
      <c r="G1013" s="457"/>
      <c r="H1013" s="457"/>
      <c r="I1013" s="457"/>
      <c r="J1013" s="457"/>
      <c r="K1013" s="457"/>
      <c r="L1013" s="457"/>
      <c r="M1013" s="457"/>
      <c r="N1013" s="457"/>
      <c r="O1013" s="457"/>
      <c r="P1013" s="457"/>
      <c r="Q1013" s="457"/>
    </row>
    <row r="1014" ht="25.15" customHeight="true" x14ac:dyDescent="0.2">
      <c r="C1014" s="457"/>
      <c r="D1014" s="457"/>
      <c r="E1014" s="457"/>
      <c r="F1014" s="457"/>
      <c r="G1014" s="457"/>
      <c r="H1014" s="457"/>
      <c r="I1014" s="457"/>
      <c r="J1014" s="457"/>
      <c r="K1014" s="457"/>
      <c r="L1014" s="457"/>
      <c r="M1014" s="457"/>
      <c r="N1014" s="457"/>
      <c r="O1014" s="457"/>
      <c r="P1014" s="457"/>
      <c r="Q1014" s="457"/>
    </row>
    <row r="1015" ht="25.15" customHeight="true" x14ac:dyDescent="0.2">
      <c r="C1015" s="457"/>
      <c r="D1015" s="457"/>
      <c r="E1015" s="457"/>
      <c r="F1015" s="457"/>
      <c r="G1015" s="457"/>
      <c r="H1015" s="457"/>
      <c r="I1015" s="457"/>
      <c r="J1015" s="457"/>
      <c r="K1015" s="457"/>
      <c r="L1015" s="457"/>
      <c r="M1015" s="457"/>
      <c r="N1015" s="457"/>
      <c r="O1015" s="457"/>
      <c r="P1015" s="457"/>
      <c r="Q1015" s="457"/>
    </row>
    <row r="1016" ht="25.15" customHeight="true" x14ac:dyDescent="0.2">
      <c r="C1016" s="457"/>
      <c r="D1016" s="457"/>
      <c r="E1016" s="457"/>
      <c r="F1016" s="457"/>
      <c r="G1016" s="457"/>
      <c r="H1016" s="457"/>
      <c r="I1016" s="457"/>
      <c r="J1016" s="457"/>
      <c r="K1016" s="457"/>
      <c r="L1016" s="457"/>
      <c r="M1016" s="457"/>
      <c r="N1016" s="457"/>
      <c r="O1016" s="457"/>
      <c r="P1016" s="457"/>
      <c r="Q1016" s="457"/>
    </row>
    <row r="1017" ht="25.15" customHeight="true" x14ac:dyDescent="0.2">
      <c r="C1017" s="457"/>
      <c r="D1017" s="457"/>
      <c r="E1017" s="457"/>
      <c r="F1017" s="457"/>
      <c r="G1017" s="457"/>
      <c r="H1017" s="457"/>
      <c r="I1017" s="457"/>
      <c r="J1017" s="457"/>
      <c r="K1017" s="457"/>
      <c r="L1017" s="457"/>
      <c r="M1017" s="457"/>
      <c r="N1017" s="457"/>
      <c r="O1017" s="457"/>
      <c r="P1017" s="457"/>
      <c r="Q1017" s="457"/>
    </row>
    <row r="1018" ht="25.15" customHeight="true" x14ac:dyDescent="0.2">
      <c r="C1018" s="457"/>
      <c r="D1018" s="457"/>
      <c r="E1018" s="457"/>
      <c r="F1018" s="457"/>
      <c r="G1018" s="457"/>
      <c r="H1018" s="457"/>
      <c r="I1018" s="457"/>
      <c r="J1018" s="457"/>
      <c r="K1018" s="457"/>
      <c r="L1018" s="457"/>
      <c r="M1018" s="457"/>
      <c r="N1018" s="457"/>
      <c r="O1018" s="457"/>
      <c r="P1018" s="457"/>
      <c r="Q1018" s="457"/>
    </row>
    <row r="1019" ht="25.15" customHeight="true" x14ac:dyDescent="0.2">
      <c r="C1019" s="457"/>
      <c r="D1019" s="457"/>
      <c r="E1019" s="457"/>
      <c r="F1019" s="457"/>
      <c r="G1019" s="457"/>
      <c r="H1019" s="457"/>
      <c r="I1019" s="457"/>
      <c r="J1019" s="457"/>
      <c r="K1019" s="457"/>
      <c r="L1019" s="457"/>
      <c r="M1019" s="457"/>
      <c r="N1019" s="457"/>
      <c r="O1019" s="457"/>
      <c r="P1019" s="457"/>
      <c r="Q1019" s="457"/>
    </row>
    <row r="1020" ht="25.15" customHeight="true" x14ac:dyDescent="0.2">
      <c r="C1020" s="457"/>
      <c r="D1020" s="457"/>
      <c r="E1020" s="457"/>
      <c r="F1020" s="457"/>
      <c r="G1020" s="457"/>
      <c r="H1020" s="457"/>
      <c r="I1020" s="457"/>
      <c r="J1020" s="457"/>
      <c r="K1020" s="457"/>
      <c r="L1020" s="457"/>
      <c r="M1020" s="457"/>
      <c r="N1020" s="457"/>
      <c r="O1020" s="457"/>
      <c r="P1020" s="457"/>
      <c r="Q1020" s="457"/>
    </row>
    <row r="1021" ht="25.15" customHeight="true" x14ac:dyDescent="0.2">
      <c r="C1021" s="457"/>
      <c r="D1021" s="457"/>
      <c r="E1021" s="457"/>
      <c r="F1021" s="457"/>
      <c r="G1021" s="457"/>
      <c r="H1021" s="457"/>
      <c r="I1021" s="457"/>
      <c r="J1021" s="457"/>
      <c r="K1021" s="457"/>
      <c r="L1021" s="457"/>
      <c r="M1021" s="457"/>
      <c r="N1021" s="457"/>
      <c r="O1021" s="457"/>
      <c r="P1021" s="457"/>
      <c r="Q1021" s="457"/>
    </row>
    <row r="1022" ht="25.15" customHeight="true" x14ac:dyDescent="0.2">
      <c r="C1022" s="457"/>
      <c r="D1022" s="457"/>
      <c r="E1022" s="457"/>
      <c r="F1022" s="457"/>
      <c r="G1022" s="457"/>
      <c r="H1022" s="457"/>
      <c r="I1022" s="457"/>
      <c r="J1022" s="457"/>
      <c r="K1022" s="457"/>
      <c r="L1022" s="457"/>
      <c r="M1022" s="457"/>
      <c r="N1022" s="457"/>
      <c r="O1022" s="457"/>
      <c r="P1022" s="457"/>
      <c r="Q1022" s="457"/>
    </row>
    <row r="1023" ht="25.15" customHeight="true" x14ac:dyDescent="0.2">
      <c r="C1023" s="457"/>
      <c r="D1023" s="457"/>
      <c r="E1023" s="457"/>
      <c r="F1023" s="457"/>
      <c r="G1023" s="457"/>
      <c r="H1023" s="457"/>
      <c r="I1023" s="457"/>
      <c r="J1023" s="457"/>
      <c r="K1023" s="457"/>
      <c r="L1023" s="457"/>
      <c r="M1023" s="457"/>
      <c r="N1023" s="457"/>
      <c r="O1023" s="457"/>
      <c r="P1023" s="457"/>
      <c r="Q1023" s="457"/>
    </row>
    <row r="1024" ht="25.15" customHeight="true" x14ac:dyDescent="0.2">
      <c r="C1024" s="457"/>
      <c r="D1024" s="457"/>
      <c r="E1024" s="457"/>
      <c r="F1024" s="457"/>
      <c r="G1024" s="457"/>
      <c r="H1024" s="457"/>
      <c r="I1024" s="457"/>
      <c r="J1024" s="457"/>
      <c r="K1024" s="457"/>
      <c r="L1024" s="457"/>
      <c r="M1024" s="457"/>
      <c r="N1024" s="457"/>
      <c r="O1024" s="457"/>
      <c r="P1024" s="457"/>
      <c r="Q1024" s="457"/>
    </row>
    <row r="1025" s="375" customFormat="true" ht="21" customHeight="true" x14ac:dyDescent="0.2">
      <c r="A1025" s="2061" t="s">
        <v>162</v>
      </c>
      <c r="B1025" s="2062"/>
      <c r="C1025" s="2063"/>
      <c r="S1025" s="572"/>
      <c r="T1025" s="572"/>
      <c r="U1025" s="572"/>
      <c r="V1025" s="572"/>
      <c r="W1025" s="572"/>
      <c r="X1025" s="572"/>
      <c r="Y1025" s="572"/>
      <c r="Z1025" s="572"/>
      <c r="AA1025" s="572"/>
      <c r="AB1025" s="572"/>
      <c r="AC1025" s="572"/>
      <c r="AD1025" s="572"/>
      <c r="AE1025" s="572"/>
      <c r="AF1025" s="572"/>
      <c r="AG1025" s="572"/>
      <c r="AH1025" s="572"/>
      <c r="AI1025" s="572"/>
      <c r="AJ1025" s="572"/>
      <c r="AK1025" s="572"/>
      <c r="AL1025" s="572"/>
      <c r="AM1025" s="572"/>
      <c r="AN1025" s="572"/>
      <c r="AO1025" s="572"/>
      <c r="AP1025" s="572"/>
      <c r="AQ1025" s="572"/>
      <c r="AR1025" s="572"/>
      <c r="AS1025" s="572"/>
      <c r="AT1025" s="572"/>
      <c r="AU1025" s="572"/>
      <c r="AV1025" s="572"/>
      <c r="AW1025" s="572"/>
      <c r="AX1025" s="572"/>
      <c r="AY1025" s="572"/>
      <c r="AZ1025" s="572"/>
      <c r="BA1025" s="215"/>
      <c r="BB1025" s="283"/>
      <c r="BC1025"/>
      <c r="BD1025"/>
      <c r="BE1025"/>
      <c r="BF1025"/>
      <c r="BG1025"/>
      <c r="BH1025"/>
      <c r="BI1025"/>
      <c r="BJ1025"/>
      <c r="BK1025"/>
      <c r="BL1025"/>
      <c r="BM1025"/>
      <c r="BN1025"/>
      <c r="BO1025"/>
      <c r="BP1025"/>
      <c r="BQ1025"/>
      <c r="BR1025" s="215"/>
      <c r="BS1025" s="216"/>
      <c r="BT1025" s="216"/>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75" customFormat="true" ht="15.95" customHeight="true" x14ac:dyDescent="0.2">
      <c r="A1026" s="2064" t="s">
        <v>163</v>
      </c>
      <c r="B1026" s="2065"/>
      <c r="C1026" s="379" t="s">
        <v>164</v>
      </c>
      <c r="S1026" s="572"/>
      <c r="T1026" s="572"/>
      <c r="U1026" s="572"/>
      <c r="V1026" s="572"/>
      <c r="W1026" s="572"/>
      <c r="X1026" s="572"/>
      <c r="Y1026" s="572"/>
      <c r="Z1026" s="572"/>
      <c r="AA1026" s="572"/>
      <c r="AB1026" s="572"/>
      <c r="AC1026" s="572"/>
      <c r="AD1026" s="572"/>
      <c r="AE1026" s="572"/>
      <c r="AF1026" s="572"/>
      <c r="AG1026" s="572"/>
      <c r="AH1026" s="572"/>
      <c r="AI1026" s="572"/>
      <c r="AJ1026" s="572"/>
      <c r="AK1026" s="572"/>
      <c r="AL1026" s="572"/>
      <c r="AM1026" s="572"/>
      <c r="AN1026" s="572"/>
      <c r="AO1026" s="572"/>
      <c r="AP1026" s="572"/>
      <c r="AQ1026" s="572"/>
      <c r="AR1026" s="572"/>
      <c r="AS1026" s="572"/>
      <c r="AT1026" s="572"/>
      <c r="AU1026" s="572"/>
      <c r="AV1026" s="572"/>
      <c r="AW1026" s="572"/>
      <c r="AX1026" s="572"/>
      <c r="AY1026" s="572"/>
      <c r="AZ1026" s="572"/>
      <c r="BA1026" s="215"/>
      <c r="BB1026" s="283"/>
      <c r="BC1026"/>
      <c r="BD1026"/>
      <c r="BE1026"/>
      <c r="BF1026"/>
      <c r="BG1026"/>
      <c r="BH1026"/>
      <c r="BI1026"/>
      <c r="BJ1026"/>
      <c r="BK1026"/>
      <c r="BL1026"/>
      <c r="BM1026"/>
      <c r="BN1026"/>
      <c r="BO1026"/>
      <c r="BP1026"/>
      <c r="BQ1026"/>
      <c r="BR1026" s="215"/>
      <c r="BS1026" s="216"/>
      <c r="BT1026" s="216"/>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75" customFormat="true" ht="17.1" hidden="true" customHeight="true" x14ac:dyDescent="0.2">
      <c r="A1027" s="380" t="s">
        <v>165</v>
      </c>
      <c r="B1027" s="381" t="s">
        <v>166</v>
      </c>
      <c r="C1027" s="382">
        <v>2020</v>
      </c>
      <c r="S1027" s="572"/>
      <c r="T1027" s="572"/>
      <c r="U1027" s="572"/>
      <c r="V1027" s="572"/>
      <c r="W1027" s="572"/>
      <c r="X1027" s="572"/>
      <c r="Y1027" s="572"/>
      <c r="Z1027" s="572"/>
      <c r="AA1027" s="572"/>
      <c r="AB1027" s="572"/>
      <c r="AC1027" s="572"/>
      <c r="AD1027" s="572"/>
      <c r="AE1027" s="572"/>
      <c r="AF1027" s="572"/>
      <c r="AG1027" s="572"/>
      <c r="AH1027" s="572"/>
      <c r="AI1027" s="572"/>
      <c r="AJ1027" s="572"/>
      <c r="AK1027" s="572"/>
      <c r="AL1027" s="572"/>
      <c r="AM1027" s="572"/>
      <c r="AN1027" s="572"/>
      <c r="AO1027" s="572"/>
      <c r="AP1027" s="572"/>
      <c r="AQ1027" s="572"/>
      <c r="AR1027" s="572"/>
      <c r="AS1027" s="572"/>
      <c r="AT1027" s="572"/>
      <c r="AU1027" s="572"/>
      <c r="AV1027" s="572"/>
      <c r="AW1027" s="572"/>
      <c r="AX1027" s="572"/>
      <c r="AY1027" s="572"/>
      <c r="AZ1027" s="572"/>
      <c r="BA1027" s="215"/>
      <c r="BB1027" s="283"/>
      <c r="BC1027"/>
      <c r="BD1027"/>
      <c r="BE1027"/>
      <c r="BF1027"/>
      <c r="BG1027"/>
      <c r="BH1027"/>
      <c r="BI1027"/>
      <c r="BJ1027"/>
      <c r="BK1027"/>
      <c r="BL1027"/>
      <c r="BM1027"/>
      <c r="BN1027"/>
      <c r="BO1027"/>
      <c r="BP1027"/>
      <c r="BQ1027"/>
      <c r="BR1027" s="215"/>
      <c r="BS1027" s="216"/>
      <c r="BT1027" s="216"/>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75" customFormat="true" ht="17.1" hidden="true" customHeight="true" x14ac:dyDescent="0.2">
      <c r="A1028" s="383" t="s">
        <v>167</v>
      </c>
      <c r="B1028" s="384" t="s">
        <v>168</v>
      </c>
      <c r="C1028" s="385">
        <v>2020</v>
      </c>
      <c r="S1028" s="572"/>
      <c r="T1028" s="572"/>
      <c r="U1028" s="572"/>
      <c r="V1028" s="572"/>
      <c r="W1028" s="572"/>
      <c r="X1028" s="572"/>
      <c r="Y1028" s="572"/>
      <c r="Z1028" s="572"/>
      <c r="AA1028" s="572"/>
      <c r="AB1028" s="572"/>
      <c r="AC1028" s="572"/>
      <c r="AD1028" s="572"/>
      <c r="AE1028" s="572"/>
      <c r="AF1028" s="572"/>
      <c r="AG1028" s="572"/>
      <c r="AH1028" s="572"/>
      <c r="AI1028" s="572"/>
      <c r="AJ1028" s="572"/>
      <c r="AK1028" s="572"/>
      <c r="AL1028" s="572"/>
      <c r="AM1028" s="572"/>
      <c r="AN1028" s="572"/>
      <c r="AO1028" s="572"/>
      <c r="AP1028" s="572"/>
      <c r="AQ1028" s="572"/>
      <c r="AR1028" s="572"/>
      <c r="AS1028" s="572"/>
      <c r="AT1028" s="572"/>
      <c r="AU1028" s="572"/>
      <c r="AV1028" s="572"/>
      <c r="AW1028" s="572"/>
      <c r="AX1028" s="572"/>
      <c r="AY1028" s="572"/>
      <c r="AZ1028" s="572"/>
      <c r="BA1028" s="215"/>
      <c r="BB1028" s="283"/>
      <c r="BC1028"/>
      <c r="BD1028"/>
      <c r="BE1028"/>
      <c r="BF1028"/>
      <c r="BG1028"/>
      <c r="BH1028"/>
      <c r="BI1028"/>
      <c r="BJ1028"/>
      <c r="BK1028"/>
      <c r="BL1028"/>
      <c r="BM1028"/>
      <c r="BN1028"/>
      <c r="BO1028"/>
      <c r="BP1028"/>
      <c r="BQ1028"/>
      <c r="BR1028" s="215"/>
      <c r="BS1028" s="216"/>
      <c r="BT1028" s="216"/>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75" customFormat="true" ht="17.1" hidden="true" customHeight="true" x14ac:dyDescent="0.2">
      <c r="A1029" s="383" t="s">
        <v>169</v>
      </c>
      <c r="B1029" s="384" t="s">
        <v>170</v>
      </c>
      <c r="C1029" s="385">
        <v>2020</v>
      </c>
      <c r="S1029" s="572"/>
      <c r="T1029" s="572"/>
      <c r="U1029" s="572"/>
      <c r="V1029" s="572"/>
      <c r="W1029" s="572"/>
      <c r="X1029" s="572"/>
      <c r="Y1029" s="572"/>
      <c r="Z1029" s="572"/>
      <c r="AA1029" s="572"/>
      <c r="AB1029" s="572"/>
      <c r="AC1029" s="572"/>
      <c r="AD1029" s="572"/>
      <c r="AE1029" s="572"/>
      <c r="AF1029" s="572"/>
      <c r="AG1029" s="572"/>
      <c r="AH1029" s="572"/>
      <c r="AI1029" s="572"/>
      <c r="AJ1029" s="572"/>
      <c r="AK1029" s="572"/>
      <c r="AL1029" s="572"/>
      <c r="AM1029" s="572"/>
      <c r="AN1029" s="572"/>
      <c r="AO1029" s="572"/>
      <c r="AP1029" s="572"/>
      <c r="AQ1029" s="572"/>
      <c r="AR1029" s="572"/>
      <c r="AS1029" s="572"/>
      <c r="AT1029" s="572"/>
      <c r="AU1029" s="572"/>
      <c r="AV1029" s="572"/>
      <c r="AW1029" s="572"/>
      <c r="AX1029" s="572"/>
      <c r="AY1029" s="572"/>
      <c r="AZ1029" s="572"/>
      <c r="BA1029" s="215"/>
      <c r="BB1029" s="283"/>
      <c r="BC1029"/>
      <c r="BD1029"/>
      <c r="BE1029"/>
      <c r="BF1029"/>
      <c r="BG1029"/>
      <c r="BH1029"/>
      <c r="BI1029"/>
      <c r="BJ1029"/>
      <c r="BK1029"/>
      <c r="BL1029"/>
      <c r="BM1029"/>
      <c r="BN1029"/>
      <c r="BO1029"/>
      <c r="BP1029"/>
      <c r="BQ1029"/>
      <c r="BR1029" s="215"/>
      <c r="BS1029" s="216"/>
      <c r="BT1029" s="216"/>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75" customFormat="true" ht="17.1" hidden="true" customHeight="true" x14ac:dyDescent="0.2">
      <c r="A1030" s="383" t="s">
        <v>171</v>
      </c>
      <c r="B1030" s="384" t="s">
        <v>172</v>
      </c>
      <c r="C1030" s="385">
        <v>2020</v>
      </c>
      <c r="S1030" s="572"/>
      <c r="T1030" s="572"/>
      <c r="U1030" s="572"/>
      <c r="V1030" s="572"/>
      <c r="W1030" s="572"/>
      <c r="X1030" s="572"/>
      <c r="Y1030" s="572"/>
      <c r="Z1030" s="572"/>
      <c r="AA1030" s="572"/>
      <c r="AB1030" s="572"/>
      <c r="AC1030" s="572"/>
      <c r="AD1030" s="572"/>
      <c r="AE1030" s="572"/>
      <c r="AF1030" s="572"/>
      <c r="AG1030" s="572"/>
      <c r="AH1030" s="572"/>
      <c r="AI1030" s="572"/>
      <c r="AJ1030" s="572"/>
      <c r="AK1030" s="572"/>
      <c r="AL1030" s="572"/>
      <c r="AM1030" s="572"/>
      <c r="AN1030" s="572"/>
      <c r="AO1030" s="572"/>
      <c r="AP1030" s="572"/>
      <c r="AQ1030" s="572"/>
      <c r="AR1030" s="572"/>
      <c r="AS1030" s="572"/>
      <c r="AT1030" s="572"/>
      <c r="AU1030" s="572"/>
      <c r="AV1030" s="572"/>
      <c r="AW1030" s="572"/>
      <c r="AX1030" s="572"/>
      <c r="AY1030" s="572"/>
      <c r="AZ1030" s="572"/>
      <c r="BA1030" s="215"/>
      <c r="BB1030" s="283"/>
      <c r="BC1030"/>
      <c r="BD1030"/>
      <c r="BE1030"/>
      <c r="BF1030"/>
      <c r="BG1030"/>
      <c r="BH1030"/>
      <c r="BI1030"/>
      <c r="BJ1030"/>
      <c r="BK1030"/>
      <c r="BL1030"/>
      <c r="BM1030"/>
      <c r="BN1030"/>
      <c r="BO1030"/>
      <c r="BP1030"/>
      <c r="BQ1030"/>
      <c r="BR1030" s="215"/>
      <c r="BS1030" s="216"/>
      <c r="BT1030" s="216"/>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75" customFormat="true" ht="17.1" customHeight="true" x14ac:dyDescent="0.2">
      <c r="A1031" s="2066" t="s">
        <v>173</v>
      </c>
      <c r="B1031" s="384" t="s">
        <v>174</v>
      </c>
      <c r="C1031" s="385">
        <v>1014</v>
      </c>
      <c r="S1031" s="572"/>
      <c r="T1031" s="572"/>
      <c r="U1031" s="572"/>
      <c r="V1031" s="572"/>
      <c r="W1031" s="572"/>
      <c r="X1031" s="572"/>
      <c r="Y1031" s="572"/>
      <c r="Z1031" s="572"/>
      <c r="AA1031" s="572"/>
      <c r="AB1031" s="572"/>
      <c r="AC1031" s="572"/>
      <c r="AD1031" s="572"/>
      <c r="AE1031" s="572"/>
      <c r="AF1031" s="572"/>
      <c r="AG1031" s="572"/>
      <c r="AH1031" s="572"/>
      <c r="AI1031" s="572"/>
      <c r="AJ1031" s="572"/>
      <c r="AK1031" s="572"/>
      <c r="AL1031" s="572"/>
      <c r="AM1031" s="572"/>
      <c r="AN1031" s="572"/>
      <c r="AO1031" s="572"/>
      <c r="AP1031" s="572"/>
      <c r="AQ1031" s="572"/>
      <c r="AR1031" s="572"/>
      <c r="AS1031" s="572"/>
      <c r="AT1031" s="572"/>
      <c r="AU1031" s="572"/>
      <c r="AV1031" s="572"/>
      <c r="AW1031" s="572"/>
      <c r="AX1031" s="572"/>
      <c r="AY1031" s="572"/>
      <c r="AZ1031" s="572"/>
      <c r="BA1031" s="215"/>
      <c r="BB1031" s="283"/>
      <c r="BC1031"/>
      <c r="BD1031"/>
      <c r="BE1031"/>
      <c r="BF1031"/>
      <c r="BG1031"/>
      <c r="BH1031"/>
      <c r="BI1031"/>
      <c r="BJ1031"/>
      <c r="BK1031"/>
      <c r="BL1031"/>
      <c r="BM1031"/>
      <c r="BN1031"/>
      <c r="BO1031"/>
      <c r="BP1031"/>
      <c r="BQ1031"/>
      <c r="BR1031" s="215"/>
      <c r="BS1031" s="216"/>
      <c r="BT1031" s="216"/>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75" customFormat="true" ht="17.1" customHeight="true" x14ac:dyDescent="0.2">
      <c r="A1032" s="2066"/>
      <c r="B1032" s="384" t="s">
        <v>175</v>
      </c>
      <c r="C1032" s="385">
        <v>1006</v>
      </c>
      <c r="S1032" s="572"/>
      <c r="T1032" s="572"/>
      <c r="U1032" s="572"/>
      <c r="V1032" s="572"/>
      <c r="W1032" s="572"/>
      <c r="X1032" s="572"/>
      <c r="Y1032" s="572"/>
      <c r="Z1032" s="572"/>
      <c r="AA1032" s="572"/>
      <c r="AB1032" s="572"/>
      <c r="AC1032" s="572"/>
      <c r="AD1032" s="572"/>
      <c r="AE1032" s="572"/>
      <c r="AF1032" s="572"/>
      <c r="AG1032" s="572"/>
      <c r="AH1032" s="572"/>
      <c r="AI1032" s="572"/>
      <c r="AJ1032" s="572"/>
      <c r="AK1032" s="572"/>
      <c r="AL1032" s="572"/>
      <c r="AM1032" s="572"/>
      <c r="AN1032" s="572"/>
      <c r="AO1032" s="572"/>
      <c r="AP1032" s="572"/>
      <c r="AQ1032" s="572"/>
      <c r="AR1032" s="572"/>
      <c r="AS1032" s="572"/>
      <c r="AT1032" s="572"/>
      <c r="AU1032" s="572"/>
      <c r="AV1032" s="572"/>
      <c r="AW1032" s="572"/>
      <c r="AX1032" s="572"/>
      <c r="AY1032" s="572"/>
      <c r="AZ1032" s="572"/>
      <c r="BA1032" s="215"/>
      <c r="BB1032" s="283"/>
      <c r="BC1032"/>
      <c r="BD1032"/>
      <c r="BE1032"/>
      <c r="BF1032"/>
      <c r="BG1032"/>
      <c r="BH1032"/>
      <c r="BI1032"/>
      <c r="BJ1032"/>
      <c r="BK1032"/>
      <c r="BL1032"/>
      <c r="BM1032"/>
      <c r="BN1032"/>
      <c r="BO1032"/>
      <c r="BP1032"/>
      <c r="BQ1032"/>
      <c r="BR1032" s="215"/>
      <c r="BS1032" s="216"/>
      <c r="BT1032" s="216"/>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75" customFormat="true" ht="17.1" customHeight="true" x14ac:dyDescent="0.2">
      <c r="A1033" s="2067"/>
      <c r="B1033" s="386" t="s">
        <v>176</v>
      </c>
      <c r="C1033" s="387">
        <v>0</v>
      </c>
      <c r="S1033" s="572"/>
      <c r="T1033" s="572"/>
      <c r="U1033" s="572"/>
      <c r="V1033" s="572"/>
      <c r="W1033" s="572"/>
      <c r="X1033" s="572"/>
      <c r="Y1033" s="572"/>
      <c r="Z1033" s="572"/>
      <c r="AA1033" s="572"/>
      <c r="AB1033" s="572"/>
      <c r="AC1033" s="572"/>
      <c r="AD1033" s="572"/>
      <c r="AE1033" s="572"/>
      <c r="AF1033" s="572"/>
      <c r="AG1033" s="572"/>
      <c r="AH1033" s="572"/>
      <c r="AI1033" s="572"/>
      <c r="AJ1033" s="572"/>
      <c r="AK1033" s="572"/>
      <c r="AL1033" s="572"/>
      <c r="AM1033" s="572"/>
      <c r="AN1033" s="572"/>
      <c r="AO1033" s="572"/>
      <c r="AP1033" s="572"/>
      <c r="AQ1033" s="572"/>
      <c r="AR1033" s="572"/>
      <c r="AS1033" s="572"/>
      <c r="AT1033" s="572"/>
      <c r="AU1033" s="572"/>
      <c r="AV1033" s="572"/>
      <c r="AW1033" s="572"/>
      <c r="AX1033" s="572"/>
      <c r="AY1033" s="572"/>
      <c r="AZ1033" s="572"/>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203"/>
      <c r="BT1033" s="203"/>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75" customFormat="true" ht="12.95" customHeight="true" x14ac:dyDescent="0.2">
      <c r="A1034" s="2068" t="s">
        <v>177</v>
      </c>
      <c r="B1034" s="2069"/>
      <c r="C1034" s="2070"/>
      <c r="S1034" s="572"/>
      <c r="T1034" s="572"/>
      <c r="U1034" s="572"/>
      <c r="V1034" s="572"/>
      <c r="W1034" s="572"/>
      <c r="X1034" s="572"/>
      <c r="Y1034" s="572"/>
      <c r="Z1034" s="572"/>
      <c r="AA1034" s="572"/>
      <c r="AB1034" s="572"/>
      <c r="AC1034" s="572"/>
      <c r="AD1034" s="572"/>
      <c r="AE1034" s="572"/>
      <c r="AF1034" s="572"/>
      <c r="AG1034" s="572"/>
      <c r="AH1034" s="572"/>
      <c r="AI1034" s="572"/>
      <c r="AJ1034" s="572"/>
      <c r="AK1034" s="572"/>
      <c r="AL1034" s="572"/>
      <c r="AM1034" s="572"/>
      <c r="AN1034" s="572"/>
      <c r="AO1034" s="572"/>
      <c r="AP1034" s="572"/>
      <c r="AQ1034" s="572"/>
      <c r="AR1034" s="572"/>
      <c r="AS1034" s="572"/>
      <c r="AT1034" s="572"/>
      <c r="AU1034" s="572"/>
      <c r="AV1034" s="572"/>
      <c r="AW1034" s="572"/>
      <c r="AX1034" s="572"/>
      <c r="AY1034" s="572"/>
      <c r="AZ1034" s="572"/>
      <c r="BA1034" s="215"/>
      <c r="BB1034" s="283"/>
      <c r="BC1034"/>
      <c r="BD1034"/>
      <c r="BE1034"/>
      <c r="BF1034"/>
      <c r="BG1034"/>
      <c r="BH1034"/>
      <c r="BI1034"/>
      <c r="BJ1034"/>
      <c r="BK1034"/>
      <c r="BL1034"/>
      <c r="BM1034"/>
      <c r="BN1034"/>
      <c r="BO1034"/>
      <c r="BP1034"/>
      <c r="BQ1034"/>
      <c r="BR1034" s="215"/>
      <c r="BS1034" s="216"/>
      <c r="BT1034" s="216"/>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6"/>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203"/>
      <c r="BT1035" s="203"/>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None valid</v>
      </c>
      <c r="B1037" s="285" t="e">
        <f>BR122+BR123</f>
        <v>#VALUE!</v>
      </c>
    </row>
    <row r="1038" ht="15" customHeight="true" x14ac:dyDescent="0.2">
      <c r="A1038" s="285">
        <f>S15</f>
        <v>0</v>
      </c>
      <c r="B1038" s="285">
        <f>BS122+BS123</f>
        <v>0</v>
      </c>
    </row>
    <row r="1039" ht="15" customHeight="true" x14ac:dyDescent="0.2">
      <c r="A1039" s="285">
        <f>T15</f>
        <v>0</v>
      </c>
      <c r="B1039" s="285">
        <f>BT122+BT123</f>
        <v>0</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1</v>
      </c>
      <c r="B1072" s="230" t="s">
        <v>136</v>
      </c>
    </row>
    <row r="1100" s="584" customFormat="true" ht="17.1" customHeight="true" x14ac:dyDescent="0.2">
      <c r="A1100" s="585"/>
      <c r="B1100" s="571"/>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203"/>
      <c r="BT1100" s="203"/>
      <c r="BU1100" s="203"/>
      <c r="BV1100" s="203"/>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84" customFormat="true" ht="17.1" customHeight="true" x14ac:dyDescent="0.2">
      <c r="A1101" s="586"/>
      <c r="B1101" s="573"/>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203"/>
      <c r="BT1101" s="203"/>
      <c r="BU1101" s="203"/>
      <c r="BV1101" s="203"/>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row>
    <row r="1114" s="584" customFormat="true" ht="17.1" customHeight="true" x14ac:dyDescent="0.2">
      <c r="A1114" s="586"/>
      <c r="B1114" s="573"/>
      <c r="C1114" s="574"/>
      <c r="D1114" s="574"/>
      <c r="E1114" s="574"/>
      <c r="F1114" s="574"/>
      <c r="G1114" s="574"/>
      <c r="H1114" s="574"/>
      <c r="I1114" s="574"/>
      <c r="J1114" s="574"/>
      <c r="K1114" s="574"/>
      <c r="L1114" s="574"/>
      <c r="M1114" s="574"/>
      <c r="N1114" s="574"/>
      <c r="O1114" s="574"/>
      <c r="P1114" s="574"/>
      <c r="Q1114" s="574"/>
      <c r="R1114" s="575"/>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203"/>
      <c r="BT1114" s="203"/>
      <c r="BU1114" s="203"/>
      <c r="BV1114" s="203"/>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84" customFormat="true" ht="17.1" customHeight="true" x14ac:dyDescent="0.2">
      <c r="A1115" s="586"/>
      <c r="B1115" s="573"/>
      <c r="C1115" s="574"/>
      <c r="D1115" s="574"/>
      <c r="E1115" s="574"/>
      <c r="F1115" s="574"/>
      <c r="G1115" s="574"/>
      <c r="H1115" s="574"/>
      <c r="I1115" s="574"/>
      <c r="J1115" s="574"/>
      <c r="K1115" s="574"/>
      <c r="L1115" s="574"/>
      <c r="M1115" s="574"/>
      <c r="N1115" s="574"/>
      <c r="O1115" s="574"/>
      <c r="P1115" s="574"/>
      <c r="Q1115" s="574"/>
      <c r="R1115" s="575"/>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203"/>
      <c r="BT1115" s="203"/>
      <c r="BU1115" s="203"/>
      <c r="BV1115" s="203"/>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84" customFormat="true" ht="17.1" customHeight="true" x14ac:dyDescent="0.2">
      <c r="A1116" s="586"/>
      <c r="B1116" s="573"/>
      <c r="C1116" s="574"/>
      <c r="D1116" s="574"/>
      <c r="E1116" s="574"/>
      <c r="F1116" s="574"/>
      <c r="G1116" s="574"/>
      <c r="H1116" s="574"/>
      <c r="I1116" s="574"/>
      <c r="J1116" s="574"/>
      <c r="K1116" s="574"/>
      <c r="L1116" s="574"/>
      <c r="M1116" s="574"/>
      <c r="N1116" s="574"/>
      <c r="O1116" s="574"/>
      <c r="P1116" s="574"/>
      <c r="Q1116" s="574"/>
      <c r="R1116" s="575"/>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203"/>
      <c r="BT1116" s="203"/>
      <c r="BU1116" s="203"/>
      <c r="BV1116" s="203"/>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84" customFormat="true" ht="17.1" customHeight="true" x14ac:dyDescent="0.2">
      <c r="A1117" s="587"/>
      <c r="B1117" s="576"/>
      <c r="C1117" s="577"/>
      <c r="D1117" s="577"/>
      <c r="E1117" s="577"/>
      <c r="F1117" s="577"/>
      <c r="G1117" s="577"/>
      <c r="H1117" s="577"/>
      <c r="I1117" s="577"/>
      <c r="J1117" s="577"/>
      <c r="K1117" s="577"/>
      <c r="L1117" s="577"/>
      <c r="M1117" s="577"/>
      <c r="N1117" s="577"/>
      <c r="O1117" s="577"/>
      <c r="P1117" s="577"/>
      <c r="Q1117" s="577"/>
      <c r="R1117" s="578"/>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203"/>
      <c r="BT1117" s="203"/>
      <c r="BU1117" s="203"/>
      <c r="BV1117" s="203"/>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row>
    <row r="1170" s="203" customFormat="true" ht="15" customHeight="true" x14ac:dyDescent="0.2">
      <c r="A1170" s="298"/>
      <c r="B1170" s="579"/>
      <c r="C1170" s="580"/>
      <c r="D1170" s="580"/>
      <c r="E1170" s="580"/>
      <c r="F1170" s="580"/>
      <c r="G1170" s="580"/>
      <c r="H1170" s="580"/>
      <c r="I1170" s="580"/>
      <c r="J1170" s="580"/>
      <c r="K1170" s="580"/>
      <c r="L1170" s="580"/>
      <c r="M1170" s="580"/>
      <c r="N1170" s="580"/>
      <c r="O1170" s="580"/>
      <c r="P1170" s="580"/>
      <c r="Q1170" s="580"/>
      <c r="R1170" s="580"/>
      <c r="BA1170" s="370"/>
      <c r="BB1170" s="230"/>
      <c r="BC1170" s="370"/>
      <c r="BD1170" s="370"/>
      <c r="BE1170" s="370"/>
      <c r="BF1170" s="370"/>
      <c r="BG1170" s="370"/>
      <c r="BH1170" s="370"/>
      <c r="BI1170" s="370"/>
      <c r="BJ1170" s="370"/>
      <c r="BK1170" s="370"/>
      <c r="BL1170" s="370"/>
      <c r="BM1170" s="370"/>
      <c r="BN1170" s="370"/>
      <c r="BO1170" s="370"/>
      <c r="BP1170" s="370"/>
      <c r="BQ1170" s="370"/>
      <c r="BR1170" s="370"/>
    </row>
    <row r="1171" s="203" customFormat="true" ht="15" customHeight="true" x14ac:dyDescent="0.2">
      <c r="A1171" s="298"/>
      <c r="B1171" s="579"/>
      <c r="C1171" s="580"/>
      <c r="D1171" s="580"/>
      <c r="E1171" s="580"/>
      <c r="F1171" s="580"/>
      <c r="G1171" s="580"/>
      <c r="H1171" s="580"/>
      <c r="I1171" s="580"/>
      <c r="J1171" s="580"/>
      <c r="K1171" s="580"/>
      <c r="L1171" s="580"/>
      <c r="M1171" s="580"/>
      <c r="N1171" s="580"/>
      <c r="O1171" s="580"/>
      <c r="P1171" s="580"/>
      <c r="Q1171" s="580"/>
      <c r="R1171" s="580"/>
      <c r="BA1171" s="370"/>
      <c r="BB1171" s="230"/>
      <c r="BC1171" s="370"/>
      <c r="BD1171" s="370"/>
      <c r="BE1171" s="370"/>
      <c r="BF1171" s="370"/>
      <c r="BG1171" s="370"/>
      <c r="BH1171" s="370"/>
      <c r="BI1171" s="370"/>
      <c r="BJ1171" s="370"/>
      <c r="BK1171" s="370"/>
      <c r="BL1171" s="370"/>
      <c r="BM1171" s="370"/>
      <c r="BN1171" s="370"/>
      <c r="BO1171" s="370"/>
      <c r="BP1171" s="370"/>
      <c r="BQ1171" s="370"/>
      <c r="BR1171" s="370"/>
    </row>
    <row r="1172" s="203" customFormat="true" ht="15" customHeight="true" x14ac:dyDescent="0.2">
      <c r="A1172" s="298"/>
      <c r="B1172" s="579"/>
      <c r="C1172" s="580"/>
      <c r="D1172" s="580"/>
      <c r="E1172" s="580"/>
      <c r="F1172" s="580"/>
      <c r="G1172" s="580"/>
      <c r="H1172" s="580"/>
      <c r="I1172" s="580"/>
      <c r="J1172" s="580"/>
      <c r="K1172" s="580"/>
      <c r="L1172" s="580"/>
      <c r="M1172" s="580"/>
      <c r="N1172" s="580"/>
      <c r="O1172" s="580"/>
      <c r="P1172" s="580"/>
      <c r="Q1172" s="580"/>
      <c r="R1172" s="580"/>
      <c r="BA1172" s="370"/>
      <c r="BB1172" s="230"/>
      <c r="BC1172" s="370"/>
      <c r="BD1172" s="370"/>
      <c r="BE1172" s="370"/>
      <c r="BF1172" s="370"/>
      <c r="BG1172" s="370"/>
      <c r="BH1172" s="370"/>
      <c r="BI1172" s="370"/>
      <c r="BJ1172" s="370"/>
      <c r="BK1172" s="370"/>
      <c r="BL1172" s="370"/>
      <c r="BM1172" s="370"/>
      <c r="BN1172" s="370"/>
      <c r="BO1172" s="370"/>
      <c r="BP1172" s="370"/>
      <c r="BQ1172" s="370"/>
      <c r="BR1172" s="370"/>
    </row>
    <row r="1173" s="203" customFormat="true" ht="15" customHeight="true" x14ac:dyDescent="0.2">
      <c r="A1173" s="298"/>
      <c r="B1173" s="579"/>
      <c r="C1173" s="580"/>
      <c r="D1173" s="580"/>
      <c r="E1173" s="580"/>
      <c r="F1173" s="580"/>
      <c r="G1173" s="580"/>
      <c r="H1173" s="580"/>
      <c r="I1173" s="580"/>
      <c r="J1173" s="580"/>
      <c r="K1173" s="580"/>
      <c r="L1173" s="580"/>
      <c r="M1173" s="580"/>
      <c r="N1173" s="580"/>
      <c r="O1173" s="580"/>
      <c r="P1173" s="580"/>
      <c r="Q1173" s="580"/>
      <c r="R1173" s="580"/>
      <c r="BA1173" s="370"/>
      <c r="BB1173" s="230"/>
      <c r="BC1173" s="370"/>
      <c r="BD1173" s="370"/>
      <c r="BE1173" s="370"/>
      <c r="BF1173" s="370"/>
      <c r="BG1173" s="370"/>
      <c r="BH1173" s="370"/>
      <c r="BI1173" s="370"/>
      <c r="BJ1173" s="370"/>
      <c r="BK1173" s="370"/>
      <c r="BL1173" s="370"/>
      <c r="BM1173" s="370"/>
      <c r="BN1173" s="370"/>
      <c r="BO1173" s="370"/>
      <c r="BP1173" s="370"/>
      <c r="BQ1173" s="370"/>
      <c r="BR1173" s="370"/>
    </row>
    <row r="1174" s="203" customFormat="true" ht="15" customHeight="true" x14ac:dyDescent="0.2">
      <c r="A1174" s="298"/>
      <c r="B1174" s="579"/>
      <c r="C1174" s="580"/>
      <c r="D1174" s="580"/>
      <c r="E1174" s="580"/>
      <c r="F1174" s="580"/>
      <c r="G1174" s="580"/>
      <c r="H1174" s="580"/>
      <c r="I1174" s="580"/>
      <c r="J1174" s="580"/>
      <c r="K1174" s="580"/>
      <c r="L1174" s="580"/>
      <c r="M1174" s="580"/>
      <c r="N1174" s="580"/>
      <c r="O1174" s="580"/>
      <c r="P1174" s="580"/>
      <c r="Q1174" s="580"/>
      <c r="R1174" s="580"/>
      <c r="BA1174" s="370"/>
      <c r="BB1174" s="230"/>
      <c r="BC1174" s="370"/>
      <c r="BD1174" s="370"/>
      <c r="BE1174" s="370"/>
      <c r="BF1174" s="370"/>
      <c r="BG1174" s="370"/>
      <c r="BH1174" s="370"/>
      <c r="BI1174" s="370"/>
      <c r="BJ1174" s="370"/>
      <c r="BK1174" s="370"/>
      <c r="BL1174" s="370"/>
      <c r="BM1174" s="370"/>
      <c r="BN1174" s="370"/>
      <c r="BO1174" s="370"/>
      <c r="BP1174" s="370"/>
      <c r="BQ1174" s="370"/>
      <c r="BR1174" s="370"/>
    </row>
    <row r="1175" s="203" customFormat="true" ht="15" customHeight="true" x14ac:dyDescent="0.2">
      <c r="A1175" s="298"/>
      <c r="B1175" s="579"/>
      <c r="C1175" s="580"/>
      <c r="D1175" s="580"/>
      <c r="E1175" s="580"/>
      <c r="F1175" s="580"/>
      <c r="G1175" s="580"/>
      <c r="H1175" s="580"/>
      <c r="I1175" s="580"/>
      <c r="J1175" s="580"/>
      <c r="K1175" s="580"/>
      <c r="L1175" s="580"/>
      <c r="M1175" s="580"/>
      <c r="N1175" s="580"/>
      <c r="O1175" s="580"/>
      <c r="P1175" s="580"/>
      <c r="Q1175" s="580"/>
      <c r="R1175" s="580"/>
      <c r="BA1175" s="370"/>
      <c r="BB1175" s="230"/>
      <c r="BC1175" s="370"/>
      <c r="BD1175" s="370"/>
      <c r="BE1175" s="370"/>
      <c r="BF1175" s="370"/>
      <c r="BG1175" s="370"/>
      <c r="BH1175" s="370"/>
      <c r="BI1175" s="370"/>
      <c r="BJ1175" s="370"/>
      <c r="BK1175" s="370"/>
      <c r="BL1175" s="370"/>
      <c r="BM1175" s="370"/>
      <c r="BN1175" s="370"/>
      <c r="BO1175" s="370"/>
      <c r="BP1175" s="370"/>
      <c r="BQ1175" s="370"/>
      <c r="BR1175" s="370"/>
    </row>
    <row r="1176" s="203" customFormat="true" ht="15" customHeight="true" x14ac:dyDescent="0.2">
      <c r="A1176" s="581"/>
      <c r="B1176" s="298"/>
      <c r="C1176" s="582"/>
      <c r="D1176" s="583"/>
      <c r="E1176" s="583"/>
      <c r="F1176" s="583"/>
      <c r="G1176" s="583"/>
      <c r="H1176" s="582"/>
      <c r="I1176" s="583"/>
      <c r="J1176" s="583"/>
      <c r="K1176" s="583"/>
      <c r="L1176" s="583"/>
      <c r="M1176" s="582"/>
      <c r="N1176" s="583"/>
      <c r="O1176" s="583"/>
      <c r="P1176" s="583"/>
      <c r="Q1176" s="583"/>
      <c r="R1176" s="582"/>
      <c r="BA1176" s="370"/>
      <c r="BB1176" s="230"/>
      <c r="BC1176" s="370"/>
      <c r="BD1176" s="370"/>
      <c r="BE1176" s="370"/>
      <c r="BF1176" s="370"/>
      <c r="BG1176" s="370"/>
      <c r="BH1176" s="370"/>
      <c r="BI1176" s="370"/>
      <c r="BJ1176" s="370"/>
      <c r="BK1176" s="370"/>
      <c r="BL1176" s="370"/>
      <c r="BM1176" s="370"/>
      <c r="BN1176" s="370"/>
      <c r="BO1176" s="370"/>
      <c r="BP1176" s="370"/>
      <c r="BQ1176" s="370"/>
      <c r="BR1176" s="370"/>
    </row>
    <row r="1177" s="203" customFormat="true" ht="15" customHeight="true" x14ac:dyDescent="0.2">
      <c r="A1177" s="583"/>
      <c r="B1177" s="583"/>
      <c r="C1177" s="582"/>
      <c r="D1177" s="582"/>
      <c r="E1177" s="582"/>
      <c r="F1177" s="582"/>
      <c r="G1177" s="582"/>
      <c r="H1177" s="582"/>
      <c r="I1177" s="582"/>
      <c r="J1177" s="582"/>
      <c r="K1177" s="582"/>
      <c r="L1177" s="582"/>
      <c r="M1177" s="582"/>
      <c r="N1177" s="582"/>
      <c r="O1177" s="582"/>
      <c r="P1177" s="582"/>
      <c r="Q1177" s="582"/>
      <c r="R1177" s="582"/>
      <c r="BA1177" s="370"/>
      <c r="BB1177" s="230"/>
      <c r="BC1177" s="370"/>
      <c r="BD1177" s="370"/>
      <c r="BE1177" s="370"/>
      <c r="BF1177" s="370"/>
      <c r="BG1177" s="370"/>
      <c r="BH1177" s="370"/>
      <c r="BI1177" s="370"/>
      <c r="BJ1177" s="370"/>
      <c r="BK1177" s="370"/>
      <c r="BL1177" s="370"/>
      <c r="BM1177" s="370"/>
      <c r="BN1177" s="370"/>
      <c r="BO1177" s="370"/>
      <c r="BP1177" s="370"/>
      <c r="BQ1177" s="370"/>
      <c r="BR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row>
  </sheetData>
  <mergeCells count="1315">
    <mergeCell ref="BA341:BA342"/>
    <mergeCell ref="BA343:BA344"/>
    <mergeCell ref="BA345:BA346"/>
    <mergeCell ref="BA347:BA348"/>
    <mergeCell ref="BA349:BA350"/>
    <mergeCell ref="BA351:BA352"/>
    <mergeCell ref="BA353:BA354"/>
    <mergeCell ref="BA153:BA158"/>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45:A46"/>
    <mergeCell ref="C56:G56"/>
    <mergeCell ref="H56:L56"/>
    <mergeCell ref="A29:A30"/>
    <mergeCell ref="A35:A36"/>
    <mergeCell ref="A37:A38"/>
    <mergeCell ref="A41:A42"/>
    <mergeCell ref="A43:A44"/>
    <mergeCell ref="M14:Q14"/>
    <mergeCell ref="A16:A17"/>
    <mergeCell ref="A18:A21"/>
    <mergeCell ref="A22:A23"/>
    <mergeCell ref="A24:A26"/>
    <mergeCell ref="C27:G27"/>
    <mergeCell ref="H27:L27"/>
    <mergeCell ref="M27:Q27"/>
    <mergeCell ref="H133:L133"/>
    <mergeCell ref="M133:Q133"/>
    <mergeCell ref="A135:A139"/>
    <mergeCell ref="A153:A157"/>
    <mergeCell ref="A202:A203"/>
    <mergeCell ref="A122:A123"/>
    <mergeCell ref="A124:A127"/>
    <mergeCell ref="A128:A129"/>
    <mergeCell ref="A130:A132"/>
    <mergeCell ref="C133:G133"/>
    <mergeCell ref="M56:Q56"/>
    <mergeCell ref="A58:A64"/>
    <mergeCell ref="A108:B108"/>
    <mergeCell ref="C120:G120"/>
    <mergeCell ref="H120:L120"/>
    <mergeCell ref="M120:Q120"/>
    <mergeCell ref="A151:A152"/>
    <mergeCell ref="A47:A49"/>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O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E443"/>
    <mergeCell ref="H443:J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Q476"/>
    <mergeCell ref="C477:D477"/>
    <mergeCell ref="H477:I477"/>
    <mergeCell ref="M477:N478"/>
    <mergeCell ref="O477:Q477"/>
    <mergeCell ref="C478:D478"/>
    <mergeCell ref="H478:I478"/>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3:D483"/>
    <mergeCell ref="H483:I483"/>
    <mergeCell ref="M483:N484"/>
    <mergeCell ref="C484:G484"/>
    <mergeCell ref="H484:L484"/>
    <mergeCell ref="C485:D486"/>
    <mergeCell ref="E485:G485"/>
    <mergeCell ref="H485:I486"/>
    <mergeCell ref="J485:L485"/>
    <mergeCell ref="M485:N485"/>
    <mergeCell ref="C481:D481"/>
    <mergeCell ref="H481:I481"/>
    <mergeCell ref="M481:N481"/>
    <mergeCell ref="C482:D482"/>
    <mergeCell ref="H482:I482"/>
    <mergeCell ref="M482:O482"/>
    <mergeCell ref="C479:D479"/>
    <mergeCell ref="H479:I479"/>
    <mergeCell ref="M479:N479"/>
    <mergeCell ref="C480:D480"/>
    <mergeCell ref="H480:I480"/>
    <mergeCell ref="M480:N480"/>
    <mergeCell ref="C491:D492"/>
    <mergeCell ref="H491:I492"/>
    <mergeCell ref="M491:N491"/>
    <mergeCell ref="M492:N492"/>
    <mergeCell ref="C493:D493"/>
    <mergeCell ref="H493:I493"/>
    <mergeCell ref="M493:N493"/>
    <mergeCell ref="C489:D489"/>
    <mergeCell ref="H489:I489"/>
    <mergeCell ref="M489:N489"/>
    <mergeCell ref="C490:E490"/>
    <mergeCell ref="H490:J490"/>
    <mergeCell ref="M490:N490"/>
    <mergeCell ref="M486:N486"/>
    <mergeCell ref="C487:D487"/>
    <mergeCell ref="H487:I487"/>
    <mergeCell ref="M487:N487"/>
    <mergeCell ref="C488:D488"/>
    <mergeCell ref="H488:I488"/>
    <mergeCell ref="M488:N488"/>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O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E532"/>
    <mergeCell ref="H532:J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0</xdr:rowOff>
                  </from>
                  <to>
                    <xdr:col>1</xdr:col>
                    <xdr:colOff>1704975</xdr:colOff>
                    <xdr:row>400</xdr:row>
                    <xdr:rowOff>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C792C-2BE7-4F28-B604-10D70EB68E31}">
  <sheetPr codeName="Feuil5"/>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18" width="12.5703125" style="369" customWidth="true"/>
    <col min="19" max="52" width="12.5703125" style="203" customWidth="true"/>
    <col min="53" max="53" width="31.5703125" style="370" customWidth="true"/>
    <col min="54" max="54" width="41.5703125" style="230" customWidth="true"/>
    <col min="55" max="69" width="9.140625" style="370"/>
    <col min="70" max="70" width="12.5703125" style="370" customWidth="true"/>
    <col min="71" max="104" width="12.5703125" style="203" customWidth="true"/>
    <col min="105" max="16384" width="9.140625" style="369"/>
  </cols>
  <sheetData>
    <row r="1" s="111" customFormat="true" ht="18" customHeight="true" x14ac:dyDescent="0.2">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S1" s="203"/>
      <c r="BT1" s="203"/>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Jamaica</v>
      </c>
      <c r="B2" s="218"/>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S2" s="203"/>
      <c r="BT2" s="203"/>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2007</v>
      </c>
      <c r="B3" s="220"/>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S8" s="203"/>
      <c r="BT8" s="203"/>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SLC07</v>
      </c>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S9" s="203"/>
      <c r="BT9" s="203"/>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08" t="str">
        <f>B1028</f>
        <v>Ratio of Improved wells based on:</v>
      </c>
      <c r="B10" s="609" t="s">
        <v>146</v>
      </c>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08" t="str">
        <f>B1027</f>
        <v>Time to improved source based on:</v>
      </c>
      <c r="B11" s="610" t="s">
        <v>146</v>
      </c>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1"/>
      <c r="B12" s="609"/>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2"/>
      <c r="B13" s="61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135" customFormat="true" ht="15" customHeight="true" x14ac:dyDescent="0.2">
      <c r="A14" s="115" t="s">
        <v>95</v>
      </c>
      <c r="B14" s="200"/>
      <c r="C14" s="2141" t="s">
        <v>114</v>
      </c>
      <c r="D14" s="2142"/>
      <c r="E14" s="2142"/>
      <c r="F14" s="2142"/>
      <c r="G14" s="2143"/>
      <c r="H14" s="2274" t="s">
        <v>38</v>
      </c>
      <c r="I14" s="2275"/>
      <c r="J14" s="2275"/>
      <c r="K14" s="2275"/>
      <c r="L14" s="2276"/>
      <c r="M14" s="2280" t="s">
        <v>37</v>
      </c>
      <c r="N14" s="2281"/>
      <c r="O14" s="2281"/>
      <c r="P14" s="2281"/>
      <c r="Q14" s="2282"/>
      <c r="R14" s="1646" t="s">
        <v>137</v>
      </c>
      <c r="S14" s="298"/>
      <c r="T14" s="298"/>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06"/>
      <c r="BA14" s="209" t="s">
        <v>128</v>
      </c>
      <c r="BB14" s="115" t="s">
        <v>95</v>
      </c>
      <c r="BC14" s="2158" t="s">
        <v>114</v>
      </c>
      <c r="BD14" s="2159"/>
      <c r="BE14" s="2159"/>
      <c r="BF14" s="2159"/>
      <c r="BG14" s="2160"/>
      <c r="BH14" s="2161" t="s">
        <v>38</v>
      </c>
      <c r="BI14" s="2159"/>
      <c r="BJ14" s="2159"/>
      <c r="BK14" s="2159"/>
      <c r="BL14" s="2160"/>
      <c r="BM14" s="2161" t="s">
        <v>37</v>
      </c>
      <c r="BN14" s="2159"/>
      <c r="BO14" s="2159"/>
      <c r="BP14" s="2159"/>
      <c r="BQ14" s="2162"/>
      <c r="BR14" s="1658" t="s">
        <v>137</v>
      </c>
      <c r="BS14" s="1769"/>
      <c r="BT14" s="1769"/>
      <c r="BU14" s="1769"/>
      <c r="BV14" s="1769"/>
      <c r="BW14" s="1769"/>
      <c r="BX14" s="1769"/>
      <c r="BY14" s="1770"/>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135" customFormat="true" ht="12.75" x14ac:dyDescent="0.2">
      <c r="A15" s="174" t="s">
        <v>87</v>
      </c>
      <c r="B15" s="234"/>
      <c r="C15" s="261" t="s">
        <v>0</v>
      </c>
      <c r="D15" s="262" t="s">
        <v>1</v>
      </c>
      <c r="E15" s="262" t="s">
        <v>2</v>
      </c>
      <c r="F15" s="262" t="s">
        <v>3</v>
      </c>
      <c r="G15" s="263" t="s">
        <v>4</v>
      </c>
      <c r="H15" s="1186" t="s">
        <v>0</v>
      </c>
      <c r="I15" s="1152" t="s">
        <v>1</v>
      </c>
      <c r="J15" s="1152" t="s">
        <v>2</v>
      </c>
      <c r="K15" s="1152" t="s">
        <v>3</v>
      </c>
      <c r="L15" s="1153" t="s">
        <v>4</v>
      </c>
      <c r="M15" s="1176" t="s">
        <v>0</v>
      </c>
      <c r="N15" s="1152" t="s">
        <v>1</v>
      </c>
      <c r="O15" s="1152" t="s">
        <v>2</v>
      </c>
      <c r="P15" s="1152" t="s">
        <v>3</v>
      </c>
      <c r="Q15" s="1196" t="s">
        <v>4</v>
      </c>
      <c r="R15" s="728" t="s">
        <v>147</v>
      </c>
      <c r="S15" s="298"/>
      <c r="T15" s="298"/>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06"/>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1733" t="s">
        <v>147</v>
      </c>
      <c r="BS15" s="1771"/>
      <c r="BT15" s="1771"/>
      <c r="BU15" s="1771"/>
      <c r="BV15" s="1771"/>
      <c r="BW15" s="1771"/>
      <c r="BX15" s="1771"/>
      <c r="BY15" s="1772"/>
      <c r="BZ15" s="1772"/>
      <c r="CA15" s="1772"/>
      <c r="CB15" s="1772"/>
      <c r="CC15" s="1772"/>
      <c r="CD15" s="1772"/>
      <c r="CE15" s="1772"/>
      <c r="CF15" s="1772"/>
      <c r="CG15" s="1772"/>
      <c r="CH15" s="1772"/>
      <c r="CI15" s="1772"/>
      <c r="CJ15" s="1772"/>
      <c r="CK15" s="1772"/>
      <c r="CL15" s="1772"/>
      <c r="CM15" s="1772"/>
      <c r="CN15" s="1772"/>
      <c r="CO15" s="1772"/>
      <c r="CP15" s="1772"/>
      <c r="CQ15" s="1772"/>
      <c r="CR15" s="1772"/>
      <c r="CS15" s="1772"/>
      <c r="CT15" s="1772"/>
      <c r="CU15" s="1772"/>
      <c r="CV15" s="1772"/>
      <c r="CW15" s="1772"/>
      <c r="CX15" s="1772"/>
      <c r="CY15" s="1772"/>
      <c r="CZ15" s="1772"/>
    </row>
    <row r="16" s="135" customFormat="true" ht="15" customHeight="true" x14ac:dyDescent="0.2">
      <c r="A16" s="2245" t="s">
        <v>13</v>
      </c>
      <c r="B16" s="1312" t="s">
        <v>14</v>
      </c>
      <c r="C16" s="1220">
        <f>C58+C59+C60+C63+C64+C65+C66+C67+C61*MICS11!C24/100</f>
        <v>86.708435162138358</v>
      </c>
      <c r="D16" s="1221">
        <f>D58+D59+D60+D63+D64+D65+D66+D67+D61*MICS11!D24/100</f>
        <v>91.12655358477204</v>
      </c>
      <c r="E16" s="1221">
        <f>E58+E59+E60+E63+E64+E65+E66+E67+E61*MICS11!E24/100</f>
        <v>92.442485968698549</v>
      </c>
      <c r="F16" s="1221">
        <f>F58+F59+F60+F63+F64+F65+F66+F67+F61*MICS11!F24/100</f>
        <v>92.447039140985041</v>
      </c>
      <c r="G16" s="1222">
        <f>G58+G59+G60+G63+G64+G65+G66+G67+G61*MICS11!G24/100</f>
        <v>96.663688552218218</v>
      </c>
      <c r="H16" s="1223">
        <f>H58+H59+H60+H63+H64+H65+H66+H67+H61*MICS11!H24/100</f>
        <v>91.08241402148488</v>
      </c>
      <c r="I16" s="1221">
        <f>I58+I59+I60+I63+I64+I65+I66+I67+I61*MICS11!I24/100</f>
        <v>98.312863406261201</v>
      </c>
      <c r="J16" s="1221">
        <f>J58+J59+J60+J63+J64+J65+J66+J67+J61*MICS11!J24/100</f>
        <v>96.277917720046773</v>
      </c>
      <c r="K16" s="1221">
        <f>K58+K59+K60+K63+K64+K65+K66+K67+K61*MICS11!K24/100</f>
        <v>99.572372776007953</v>
      </c>
      <c r="L16" s="1224">
        <f>L58+L59+L60+L63+L64+L65+L66+L67+L61*MICS11!L24/100</f>
        <v>96.284712062331153</v>
      </c>
      <c r="M16" s="1220">
        <f>M58+M59+M60+M63+M64+M65+M66+M67+M61*MICS11!M24/100</f>
        <v>85.409768344696971</v>
      </c>
      <c r="N16" s="1221">
        <f>N58+N59+N60+N63+N64+N65+N66+N67+N61*MICS11!N24/100</f>
        <v>82.852518553472876</v>
      </c>
      <c r="O16" s="1221">
        <f>O58+O59+O60+O63+O64+O65+O66+O67+O61*MICS11!O24/100</f>
        <v>84.547870200438652</v>
      </c>
      <c r="P16" s="1221">
        <f>P58+P59+P60+P63+P64+P65+P66+P67+P61*MICS11!P24/100</f>
        <v>88.229004268817675</v>
      </c>
      <c r="Q16" s="1222">
        <f>Q58+Q59+Q60+Q63+Q64+Q65+Q66+Q67+Q61*MICS11!Q24/100</f>
        <v>94.280078795978355</v>
      </c>
      <c r="R16" s="1672" t="s">
        <v>35</v>
      </c>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06"/>
      <c r="BA16" s="2163" t="s">
        <v>13</v>
      </c>
      <c r="BB16" s="147" t="s">
        <v>14</v>
      </c>
      <c r="BC16" s="1068" t="s">
        <v>35</v>
      </c>
      <c r="BD16" s="1088" t="s">
        <v>35</v>
      </c>
      <c r="BE16" s="1088" t="s">
        <v>35</v>
      </c>
      <c r="BF16" s="1088" t="s">
        <v>35</v>
      </c>
      <c r="BG16" s="1109" t="s">
        <v>35</v>
      </c>
      <c r="BH16" s="1130" t="s">
        <v>35</v>
      </c>
      <c r="BI16" s="1088" t="s">
        <v>35</v>
      </c>
      <c r="BJ16" s="1088" t="s">
        <v>35</v>
      </c>
      <c r="BK16" s="1088" t="s">
        <v>35</v>
      </c>
      <c r="BL16" s="1109" t="s">
        <v>35</v>
      </c>
      <c r="BM16" s="1130" t="s">
        <v>35</v>
      </c>
      <c r="BN16" s="1088" t="s">
        <v>35</v>
      </c>
      <c r="BO16" s="1088" t="s">
        <v>35</v>
      </c>
      <c r="BP16" s="1088" t="s">
        <v>35</v>
      </c>
      <c r="BQ16" s="1109" t="s">
        <v>35</v>
      </c>
      <c r="BR16" s="1734" t="s">
        <v>35</v>
      </c>
      <c r="BS16" s="1773"/>
      <c r="BT16" s="1773"/>
      <c r="BU16" s="1773"/>
      <c r="BV16" s="1773"/>
      <c r="BW16" s="1773"/>
      <c r="BX16" s="1773"/>
      <c r="BY16" s="1774"/>
      <c r="BZ16" s="1774"/>
      <c r="CA16" s="1774"/>
      <c r="CB16" s="1774"/>
      <c r="CC16" s="1774"/>
      <c r="CD16" s="1774"/>
      <c r="CE16" s="1774"/>
      <c r="CF16" s="1774"/>
      <c r="CG16" s="1774"/>
      <c r="CH16" s="1774"/>
      <c r="CI16" s="1774"/>
      <c r="CJ16" s="1774"/>
      <c r="CK16" s="1774"/>
      <c r="CL16" s="1774"/>
      <c r="CM16" s="1774"/>
      <c r="CN16" s="1774"/>
      <c r="CO16" s="1774"/>
      <c r="CP16" s="1774"/>
      <c r="CQ16" s="1774"/>
      <c r="CR16" s="1774"/>
      <c r="CS16" s="1774"/>
      <c r="CT16" s="1774"/>
      <c r="CU16" s="1774"/>
      <c r="CV16" s="1774"/>
      <c r="CW16" s="1774"/>
      <c r="CX16" s="1774"/>
      <c r="CY16" s="1774"/>
      <c r="CZ16" s="1774"/>
    </row>
    <row r="17" s="135" customFormat="true" ht="15" customHeight="true" x14ac:dyDescent="0.2">
      <c r="A17" s="2246"/>
      <c r="B17" s="1313" t="s">
        <v>51</v>
      </c>
      <c r="C17" s="1225">
        <f>100-C16</f>
        <v>13.291564837861642</v>
      </c>
      <c r="D17" s="1226">
        <f t="shared" ref="D17:Q17" si="0">100-D16</f>
        <v>8.87344641522796</v>
      </c>
      <c r="E17" s="1226">
        <f t="shared" si="0"/>
        <v>7.5575140313014515</v>
      </c>
      <c r="F17" s="1226">
        <f t="shared" si="0"/>
        <v>7.5529608590149593</v>
      </c>
      <c r="G17" s="1227">
        <f t="shared" si="0"/>
        <v>3.3363114477817817</v>
      </c>
      <c r="H17" s="1228">
        <f t="shared" si="0"/>
        <v>8.9175859785151204</v>
      </c>
      <c r="I17" s="1226">
        <f t="shared" si="0"/>
        <v>1.6871365937387992</v>
      </c>
      <c r="J17" s="1226">
        <f t="shared" si="0"/>
        <v>3.7220822799532272</v>
      </c>
      <c r="K17" s="1226">
        <f t="shared" si="0"/>
        <v>0.42762722399204733</v>
      </c>
      <c r="L17" s="1229">
        <f t="shared" si="0"/>
        <v>3.7152879376688475</v>
      </c>
      <c r="M17" s="1225">
        <f t="shared" si="0"/>
        <v>14.590231655303029</v>
      </c>
      <c r="N17" s="1226">
        <f t="shared" si="0"/>
        <v>17.147481446527124</v>
      </c>
      <c r="O17" s="1226">
        <f t="shared" si="0"/>
        <v>15.452129799561348</v>
      </c>
      <c r="P17" s="1226">
        <f t="shared" si="0"/>
        <v>11.770995731182325</v>
      </c>
      <c r="Q17" s="1227">
        <f t="shared" si="0"/>
        <v>5.7199212040216452</v>
      </c>
      <c r="R17" s="1673" t="s">
        <v>35</v>
      </c>
      <c r="S17" s="298"/>
      <c r="T17" s="298"/>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06"/>
      <c r="BA17" s="2164"/>
      <c r="BB17" s="148" t="s">
        <v>51</v>
      </c>
      <c r="BC17" s="1069" t="s">
        <v>35</v>
      </c>
      <c r="BD17" s="1089" t="s">
        <v>35</v>
      </c>
      <c r="BE17" s="1089" t="s">
        <v>35</v>
      </c>
      <c r="BF17" s="1089" t="s">
        <v>35</v>
      </c>
      <c r="BG17" s="1110" t="s">
        <v>35</v>
      </c>
      <c r="BH17" s="1131" t="s">
        <v>35</v>
      </c>
      <c r="BI17" s="1089" t="s">
        <v>35</v>
      </c>
      <c r="BJ17" s="1089" t="s">
        <v>35</v>
      </c>
      <c r="BK17" s="1089" t="s">
        <v>35</v>
      </c>
      <c r="BL17" s="1110" t="s">
        <v>35</v>
      </c>
      <c r="BM17" s="1131" t="s">
        <v>35</v>
      </c>
      <c r="BN17" s="1089" t="s">
        <v>35</v>
      </c>
      <c r="BO17" s="1089" t="s">
        <v>35</v>
      </c>
      <c r="BP17" s="1089" t="s">
        <v>35</v>
      </c>
      <c r="BQ17" s="1110" t="s">
        <v>35</v>
      </c>
      <c r="BR17" s="1735" t="s">
        <v>35</v>
      </c>
      <c r="BS17" s="1775"/>
      <c r="BT17" s="1775"/>
      <c r="BU17" s="1775"/>
      <c r="BV17" s="1775"/>
      <c r="BW17" s="1775"/>
      <c r="BX17" s="1775"/>
      <c r="BY17" s="1776"/>
      <c r="BZ17" s="1776"/>
      <c r="CA17" s="1776"/>
      <c r="CB17" s="1776"/>
      <c r="CC17" s="1776"/>
      <c r="CD17" s="1776"/>
      <c r="CE17" s="1776"/>
      <c r="CF17" s="1776"/>
      <c r="CG17" s="1776"/>
      <c r="CH17" s="1776"/>
      <c r="CI17" s="1776"/>
      <c r="CJ17" s="1776"/>
      <c r="CK17" s="1776"/>
      <c r="CL17" s="1776"/>
      <c r="CM17" s="1776"/>
      <c r="CN17" s="1776"/>
      <c r="CO17" s="1776"/>
      <c r="CP17" s="1776"/>
      <c r="CQ17" s="1776"/>
      <c r="CR17" s="1776"/>
      <c r="CS17" s="1776"/>
      <c r="CT17" s="1776"/>
      <c r="CU17" s="1776"/>
      <c r="CV17" s="1776"/>
      <c r="CW17" s="1776"/>
      <c r="CX17" s="1776"/>
      <c r="CY17" s="1776"/>
      <c r="CZ17" s="1776"/>
    </row>
    <row r="18" s="135" customFormat="true" ht="15" customHeight="true" x14ac:dyDescent="0.2">
      <c r="A18" s="2246" t="s">
        <v>60</v>
      </c>
      <c r="B18" s="1313" t="s">
        <v>15</v>
      </c>
      <c r="C18" s="1225">
        <f>C16*MICS11!C23/100</f>
        <v>83.413514625977101</v>
      </c>
      <c r="D18" s="1226">
        <f>D16*MICS11!D23/100</f>
        <v>88.210503870059327</v>
      </c>
      <c r="E18" s="1226">
        <f>E16*MICS11!E23/100</f>
        <v>92.442485968698549</v>
      </c>
      <c r="F18" s="1226">
        <f>F16*MICS11!F23/100</f>
        <v>91.152780593011244</v>
      </c>
      <c r="G18" s="1227">
        <f>G16*MICS11!G23/100</f>
        <v>95.697051666696041</v>
      </c>
      <c r="H18" s="1228">
        <f>H16*MICS11!H23/100</f>
        <v>90.171589881270023</v>
      </c>
      <c r="I18" s="1226">
        <f>I16*MICS11!I23/100</f>
        <v>98.116237679448673</v>
      </c>
      <c r="J18" s="1226">
        <f>J16*MICS11!J23/100</f>
        <v>95.411416460566343</v>
      </c>
      <c r="K18" s="1226">
        <f>K16*MICS11!K23/100</f>
        <v>98.576649048247873</v>
      </c>
      <c r="L18" s="1229">
        <f>L16*MICS11!L23/100</f>
        <v>96.284712062331153</v>
      </c>
      <c r="M18" s="1225">
        <f>M16*MICS11!M23/100</f>
        <v>80.968460390772719</v>
      </c>
      <c r="N18" s="1226">
        <f>N16*MICS11!N23/100</f>
        <v>80.532648033975633</v>
      </c>
      <c r="O18" s="1226">
        <f>O16*MICS11!O23/100</f>
        <v>80.405024560617164</v>
      </c>
      <c r="P18" s="1226">
        <f>P16*MICS11!P23/100</f>
        <v>86.817340200516597</v>
      </c>
      <c r="Q18" s="1227">
        <f>Q16*MICS11!Q23/100</f>
        <v>92.960157692834656</v>
      </c>
      <c r="R18" s="1673" t="s">
        <v>35</v>
      </c>
      <c r="S18" s="298"/>
      <c r="T18" s="298"/>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06"/>
      <c r="BA18" s="2164" t="s">
        <v>60</v>
      </c>
      <c r="BB18" s="148" t="s">
        <v>15</v>
      </c>
      <c r="BC18" s="1069" t="s">
        <v>35</v>
      </c>
      <c r="BD18" s="1089" t="s">
        <v>35</v>
      </c>
      <c r="BE18" s="1089" t="s">
        <v>35</v>
      </c>
      <c r="BF18" s="1089" t="s">
        <v>35</v>
      </c>
      <c r="BG18" s="1110" t="s">
        <v>35</v>
      </c>
      <c r="BH18" s="1131" t="s">
        <v>35</v>
      </c>
      <c r="BI18" s="1089" t="s">
        <v>35</v>
      </c>
      <c r="BJ18" s="1089" t="s">
        <v>35</v>
      </c>
      <c r="BK18" s="1089" t="s">
        <v>35</v>
      </c>
      <c r="BL18" s="1110" t="s">
        <v>35</v>
      </c>
      <c r="BM18" s="1131" t="s">
        <v>35</v>
      </c>
      <c r="BN18" s="1089" t="s">
        <v>35</v>
      </c>
      <c r="BO18" s="1089" t="s">
        <v>35</v>
      </c>
      <c r="BP18" s="1089" t="s">
        <v>35</v>
      </c>
      <c r="BQ18" s="1110" t="s">
        <v>35</v>
      </c>
      <c r="BR18" s="1735" t="s">
        <v>35</v>
      </c>
      <c r="BS18" s="1775"/>
      <c r="BT18" s="1775"/>
      <c r="BU18" s="1775"/>
      <c r="BV18" s="1775"/>
      <c r="BW18" s="1775"/>
      <c r="BX18" s="1775"/>
      <c r="BY18" s="1776"/>
      <c r="BZ18" s="1776"/>
      <c r="CA18" s="1776"/>
      <c r="CB18" s="1776"/>
      <c r="CC18" s="1776"/>
      <c r="CD18" s="1776"/>
      <c r="CE18" s="1776"/>
      <c r="CF18" s="1776"/>
      <c r="CG18" s="1776"/>
      <c r="CH18" s="1776"/>
      <c r="CI18" s="1776"/>
      <c r="CJ18" s="1776"/>
      <c r="CK18" s="1776"/>
      <c r="CL18" s="1776"/>
      <c r="CM18" s="1776"/>
      <c r="CN18" s="1776"/>
      <c r="CO18" s="1776"/>
      <c r="CP18" s="1776"/>
      <c r="CQ18" s="1776"/>
      <c r="CR18" s="1776"/>
      <c r="CS18" s="1776"/>
      <c r="CT18" s="1776"/>
      <c r="CU18" s="1776"/>
      <c r="CV18" s="1776"/>
      <c r="CW18" s="1776"/>
      <c r="CX18" s="1776"/>
      <c r="CY18" s="1776"/>
      <c r="CZ18" s="1776"/>
    </row>
    <row r="19" s="135" customFormat="true" ht="15" customHeight="true" x14ac:dyDescent="0.2">
      <c r="A19" s="2246"/>
      <c r="B19" s="1313" t="s">
        <v>16</v>
      </c>
      <c r="C19" s="1225">
        <f>C16*MICS11!C22/100</f>
        <v>3.2949205361612575</v>
      </c>
      <c r="D19" s="1226">
        <f>D16*MICS11!D22/100</f>
        <v>2.9160497147127051</v>
      </c>
      <c r="E19" s="1226">
        <f>E16*MICS11!E22/100</f>
        <v>0</v>
      </c>
      <c r="F19" s="1226">
        <f>F16*MICS11!F22/100</f>
        <v>1.2942585479737907</v>
      </c>
      <c r="G19" s="1227">
        <f>G16*MICS11!G22/100</f>
        <v>0.96663688552218219</v>
      </c>
      <c r="H19" s="1228">
        <f>H16*MICS11!H22/100</f>
        <v>0.91082414021484881</v>
      </c>
      <c r="I19" s="1226">
        <f>I16*MICS11!I22/100</f>
        <v>0.19662572681252244</v>
      </c>
      <c r="J19" s="1226">
        <f>J16*MICS11!J22/100</f>
        <v>0.866501259480421</v>
      </c>
      <c r="K19" s="1226">
        <f>K16*MICS11!K22/100</f>
        <v>0.99572372776007956</v>
      </c>
      <c r="L19" s="1229">
        <f>L16*MICS11!L22/100</f>
        <v>0</v>
      </c>
      <c r="M19" s="1225">
        <f>M16*MICS11!M22/100</f>
        <v>4.4413079539242428</v>
      </c>
      <c r="N19" s="1226">
        <f>N16*MICS11!N22/100</f>
        <v>2.3198705194972407</v>
      </c>
      <c r="O19" s="1226">
        <f>O16*MICS11!O22/100</f>
        <v>4.1428456398214948</v>
      </c>
      <c r="P19" s="1226">
        <f>P16*MICS11!P22/100</f>
        <v>1.4116640683010828</v>
      </c>
      <c r="Q19" s="1227">
        <f>Q16*MICS11!Q22/100</f>
        <v>1.3199211031436968</v>
      </c>
      <c r="R19" s="1673" t="s">
        <v>35</v>
      </c>
      <c r="S19" s="298"/>
      <c r="T19" s="298"/>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06"/>
      <c r="BA19" s="2164"/>
      <c r="BB19" s="148" t="s">
        <v>16</v>
      </c>
      <c r="BC19" s="1069" t="s">
        <v>35</v>
      </c>
      <c r="BD19" s="1089" t="s">
        <v>35</v>
      </c>
      <c r="BE19" s="1089" t="s">
        <v>35</v>
      </c>
      <c r="BF19" s="1089" t="s">
        <v>35</v>
      </c>
      <c r="BG19" s="1110" t="s">
        <v>35</v>
      </c>
      <c r="BH19" s="1131" t="s">
        <v>35</v>
      </c>
      <c r="BI19" s="1089" t="s">
        <v>35</v>
      </c>
      <c r="BJ19" s="1089" t="s">
        <v>35</v>
      </c>
      <c r="BK19" s="1089" t="s">
        <v>35</v>
      </c>
      <c r="BL19" s="1110" t="s">
        <v>35</v>
      </c>
      <c r="BM19" s="1131" t="s">
        <v>35</v>
      </c>
      <c r="BN19" s="1089" t="s">
        <v>35</v>
      </c>
      <c r="BO19" s="1089" t="s">
        <v>35</v>
      </c>
      <c r="BP19" s="1089" t="s">
        <v>35</v>
      </c>
      <c r="BQ19" s="1110" t="s">
        <v>35</v>
      </c>
      <c r="BR19" s="1735" t="s">
        <v>35</v>
      </c>
      <c r="BS19" s="1775"/>
      <c r="BT19" s="1775"/>
      <c r="BU19" s="1775"/>
      <c r="BV19" s="1775"/>
      <c r="BW19" s="1775"/>
      <c r="BX19" s="1775"/>
      <c r="BY19" s="1776"/>
      <c r="BZ19" s="1776"/>
      <c r="CA19" s="1776"/>
      <c r="CB19" s="1776"/>
      <c r="CC19" s="1776"/>
      <c r="CD19" s="1776"/>
      <c r="CE19" s="1776"/>
      <c r="CF19" s="1776"/>
      <c r="CG19" s="1776"/>
      <c r="CH19" s="1776"/>
      <c r="CI19" s="1776"/>
      <c r="CJ19" s="1776"/>
      <c r="CK19" s="1776"/>
      <c r="CL19" s="1776"/>
      <c r="CM19" s="1776"/>
      <c r="CN19" s="1776"/>
      <c r="CO19" s="1776"/>
      <c r="CP19" s="1776"/>
      <c r="CQ19" s="1776"/>
      <c r="CR19" s="1776"/>
      <c r="CS19" s="1776"/>
      <c r="CT19" s="1776"/>
      <c r="CU19" s="1776"/>
      <c r="CV19" s="1776"/>
      <c r="CW19" s="1776"/>
      <c r="CX19" s="1776"/>
      <c r="CY19" s="1776"/>
      <c r="CZ19" s="1776"/>
    </row>
    <row r="20" s="135" customFormat="true" ht="15" customHeight="true" x14ac:dyDescent="0.2">
      <c r="A20" s="2246"/>
      <c r="B20" s="1313" t="s">
        <v>22</v>
      </c>
      <c r="C20" s="1225">
        <f>100-(C18+C19+C21)</f>
        <v>8.4961914242527286</v>
      </c>
      <c r="D20" s="1226">
        <f t="shared" ref="D20:Q20" si="1">100-(D18+D19+D21)</f>
        <v>3.0167965113953557</v>
      </c>
      <c r="E20" s="1226">
        <f t="shared" si="1"/>
        <v>3.480050575778094</v>
      </c>
      <c r="F20" s="1226">
        <f t="shared" si="1"/>
        <v>3.2263608006145432</v>
      </c>
      <c r="G20" s="1227">
        <f t="shared" si="1"/>
        <v>2.5907249704386288</v>
      </c>
      <c r="H20" s="1228">
        <f t="shared" si="1"/>
        <v>8.3548249829865711</v>
      </c>
      <c r="I20" s="1226">
        <f t="shared" si="1"/>
        <v>1.6871365937387992</v>
      </c>
      <c r="J20" s="1226">
        <f t="shared" si="1"/>
        <v>3.7220822799532414</v>
      </c>
      <c r="K20" s="1226">
        <f t="shared" si="1"/>
        <v>0</v>
      </c>
      <c r="L20" s="1229">
        <f t="shared" si="1"/>
        <v>3.7152879376688475</v>
      </c>
      <c r="M20" s="1225">
        <f t="shared" si="1"/>
        <v>6.473288021144171</v>
      </c>
      <c r="N20" s="1226">
        <f t="shared" si="1"/>
        <v>6.5789055873546687</v>
      </c>
      <c r="O20" s="1226">
        <f t="shared" si="1"/>
        <v>5.1155462346521006</v>
      </c>
      <c r="P20" s="1226">
        <f t="shared" si="1"/>
        <v>3.1075201147504288</v>
      </c>
      <c r="Q20" s="1227">
        <f t="shared" si="1"/>
        <v>2.2544595263600371</v>
      </c>
      <c r="R20" s="1673" t="s">
        <v>35</v>
      </c>
      <c r="S20" s="298"/>
      <c r="T20" s="298"/>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06"/>
      <c r="BA20" s="2164"/>
      <c r="BB20" s="148" t="s">
        <v>22</v>
      </c>
      <c r="BC20" s="1069" t="s">
        <v>35</v>
      </c>
      <c r="BD20" s="1089" t="s">
        <v>35</v>
      </c>
      <c r="BE20" s="1089" t="s">
        <v>35</v>
      </c>
      <c r="BF20" s="1089" t="s">
        <v>35</v>
      </c>
      <c r="BG20" s="1110" t="s">
        <v>35</v>
      </c>
      <c r="BH20" s="1131" t="s">
        <v>35</v>
      </c>
      <c r="BI20" s="1089" t="s">
        <v>35</v>
      </c>
      <c r="BJ20" s="1089" t="s">
        <v>35</v>
      </c>
      <c r="BK20" s="1089" t="s">
        <v>35</v>
      </c>
      <c r="BL20" s="1110" t="s">
        <v>35</v>
      </c>
      <c r="BM20" s="1131" t="s">
        <v>35</v>
      </c>
      <c r="BN20" s="1089" t="s">
        <v>35</v>
      </c>
      <c r="BO20" s="1089" t="s">
        <v>35</v>
      </c>
      <c r="BP20" s="1089" t="s">
        <v>35</v>
      </c>
      <c r="BQ20" s="1110" t="s">
        <v>35</v>
      </c>
      <c r="BR20" s="1735" t="s">
        <v>35</v>
      </c>
      <c r="BS20" s="1775"/>
      <c r="BT20" s="1775"/>
      <c r="BU20" s="1775"/>
      <c r="BV20" s="1775"/>
      <c r="BW20" s="1775"/>
      <c r="BX20" s="1775"/>
      <c r="BY20" s="1776"/>
      <c r="BZ20" s="1776"/>
      <c r="CA20" s="1776"/>
      <c r="CB20" s="1776"/>
      <c r="CC20" s="1776"/>
      <c r="CD20" s="1776"/>
      <c r="CE20" s="1776"/>
      <c r="CF20" s="1776"/>
      <c r="CG20" s="1776"/>
      <c r="CH20" s="1776"/>
      <c r="CI20" s="1776"/>
      <c r="CJ20" s="1776"/>
      <c r="CK20" s="1776"/>
      <c r="CL20" s="1776"/>
      <c r="CM20" s="1776"/>
      <c r="CN20" s="1776"/>
      <c r="CO20" s="1776"/>
      <c r="CP20" s="1776"/>
      <c r="CQ20" s="1776"/>
      <c r="CR20" s="1776"/>
      <c r="CS20" s="1776"/>
      <c r="CT20" s="1776"/>
      <c r="CU20" s="1776"/>
      <c r="CV20" s="1776"/>
      <c r="CW20" s="1776"/>
      <c r="CX20" s="1776"/>
      <c r="CY20" s="1776"/>
      <c r="CZ20" s="1776"/>
    </row>
    <row r="21" s="135" customFormat="true" ht="15" customHeight="true" x14ac:dyDescent="0.2">
      <c r="A21" s="2246"/>
      <c r="B21" s="1313" t="s">
        <v>17</v>
      </c>
      <c r="C21" s="1225">
        <f t="shared" ref="C21:Q21" si="2">C62</f>
        <v>4.7953734136089201</v>
      </c>
      <c r="D21" s="1226">
        <f t="shared" si="2"/>
        <v>5.8566499038326238</v>
      </c>
      <c r="E21" s="1226">
        <f t="shared" si="2"/>
        <v>4.0774634555233593</v>
      </c>
      <c r="F21" s="1226">
        <f t="shared" si="2"/>
        <v>4.3266000584004107</v>
      </c>
      <c r="G21" s="1227">
        <f t="shared" si="2"/>
        <v>0.74558647734314776</v>
      </c>
      <c r="H21" s="1228">
        <f t="shared" si="2"/>
        <v>0.5627609955285634</v>
      </c>
      <c r="I21" s="1226">
        <f t="shared" si="2"/>
        <v>0</v>
      </c>
      <c r="J21" s="1226">
        <f t="shared" si="2"/>
        <v>0</v>
      </c>
      <c r="K21" s="1226">
        <f t="shared" si="2"/>
        <v>0.42762722399205144</v>
      </c>
      <c r="L21" s="1229">
        <f t="shared" si="2"/>
        <v>0</v>
      </c>
      <c r="M21" s="1225">
        <f t="shared" si="2"/>
        <v>8.1169436341588685</v>
      </c>
      <c r="N21" s="1226">
        <f t="shared" si="2"/>
        <v>10.568575859172457</v>
      </c>
      <c r="O21" s="1226">
        <f t="shared" si="2"/>
        <v>10.336583564909226</v>
      </c>
      <c r="P21" s="1226">
        <f t="shared" si="2"/>
        <v>8.6634756164318958</v>
      </c>
      <c r="Q21" s="1227">
        <f t="shared" si="2"/>
        <v>3.4654616776616085</v>
      </c>
      <c r="R21" s="1673" t="s">
        <v>35</v>
      </c>
      <c r="S21" s="298"/>
      <c r="T21" s="298"/>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06"/>
      <c r="BA21" s="2164"/>
      <c r="BB21" s="148" t="s">
        <v>17</v>
      </c>
      <c r="BC21" s="1069" t="s">
        <v>35</v>
      </c>
      <c r="BD21" s="1089" t="s">
        <v>35</v>
      </c>
      <c r="BE21" s="1089" t="s">
        <v>35</v>
      </c>
      <c r="BF21" s="1089" t="s">
        <v>35</v>
      </c>
      <c r="BG21" s="1110" t="s">
        <v>35</v>
      </c>
      <c r="BH21" s="1131" t="s">
        <v>35</v>
      </c>
      <c r="BI21" s="1089" t="s">
        <v>35</v>
      </c>
      <c r="BJ21" s="1089" t="s">
        <v>35</v>
      </c>
      <c r="BK21" s="1089" t="s">
        <v>35</v>
      </c>
      <c r="BL21" s="1110" t="s">
        <v>35</v>
      </c>
      <c r="BM21" s="1131" t="s">
        <v>35</v>
      </c>
      <c r="BN21" s="1089" t="s">
        <v>35</v>
      </c>
      <c r="BO21" s="1089" t="s">
        <v>35</v>
      </c>
      <c r="BP21" s="1089" t="s">
        <v>35</v>
      </c>
      <c r="BQ21" s="1110" t="s">
        <v>35</v>
      </c>
      <c r="BR21" s="1735" t="s">
        <v>35</v>
      </c>
      <c r="BS21" s="1775"/>
      <c r="BT21" s="1775"/>
      <c r="BU21" s="1775"/>
      <c r="BV21" s="1775"/>
      <c r="BW21" s="1775"/>
      <c r="BX21" s="1775"/>
      <c r="BY21" s="1776"/>
      <c r="BZ21" s="1776"/>
      <c r="CA21" s="1776"/>
      <c r="CB21" s="1776"/>
      <c r="CC21" s="1776"/>
      <c r="CD21" s="1776"/>
      <c r="CE21" s="1776"/>
      <c r="CF21" s="1776"/>
      <c r="CG21" s="1776"/>
      <c r="CH21" s="1776"/>
      <c r="CI21" s="1776"/>
      <c r="CJ21" s="1776"/>
      <c r="CK21" s="1776"/>
      <c r="CL21" s="1776"/>
      <c r="CM21" s="1776"/>
      <c r="CN21" s="1776"/>
      <c r="CO21" s="1776"/>
      <c r="CP21" s="1776"/>
      <c r="CQ21" s="1776"/>
      <c r="CR21" s="1776"/>
      <c r="CS21" s="1776"/>
      <c r="CT21" s="1776"/>
      <c r="CU21" s="1776"/>
      <c r="CV21" s="1776"/>
      <c r="CW21" s="1776"/>
      <c r="CX21" s="1776"/>
      <c r="CY21" s="1776"/>
      <c r="CZ21" s="1776"/>
    </row>
    <row r="22" s="135" customFormat="true" ht="15" customHeight="true" x14ac:dyDescent="0.2">
      <c r="A22" s="2246" t="s">
        <v>54</v>
      </c>
      <c r="B22" s="1313" t="s">
        <v>49</v>
      </c>
      <c r="C22" s="1344" t="s">
        <v>35</v>
      </c>
      <c r="D22" s="1350" t="s">
        <v>35</v>
      </c>
      <c r="E22" s="1350" t="s">
        <v>35</v>
      </c>
      <c r="F22" s="1350" t="s">
        <v>35</v>
      </c>
      <c r="G22" s="1356" t="s">
        <v>35</v>
      </c>
      <c r="H22" s="1362" t="s">
        <v>35</v>
      </c>
      <c r="I22" s="1350" t="s">
        <v>35</v>
      </c>
      <c r="J22" s="1350" t="s">
        <v>35</v>
      </c>
      <c r="K22" s="1350" t="s">
        <v>35</v>
      </c>
      <c r="L22" s="1368" t="s">
        <v>35</v>
      </c>
      <c r="M22" s="1344" t="s">
        <v>35</v>
      </c>
      <c r="N22" s="1350" t="s">
        <v>35</v>
      </c>
      <c r="O22" s="1350" t="s">
        <v>35</v>
      </c>
      <c r="P22" s="1350" t="s">
        <v>35</v>
      </c>
      <c r="Q22" s="1356" t="s">
        <v>35</v>
      </c>
      <c r="R22" s="1673" t="s">
        <v>35</v>
      </c>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06"/>
      <c r="BA22" s="2164" t="s">
        <v>54</v>
      </c>
      <c r="BB22" s="148" t="s">
        <v>49</v>
      </c>
      <c r="BC22" s="1069" t="s">
        <v>35</v>
      </c>
      <c r="BD22" s="1089" t="s">
        <v>35</v>
      </c>
      <c r="BE22" s="1089" t="s">
        <v>35</v>
      </c>
      <c r="BF22" s="1089" t="s">
        <v>35</v>
      </c>
      <c r="BG22" s="1110" t="s">
        <v>35</v>
      </c>
      <c r="BH22" s="1131" t="s">
        <v>35</v>
      </c>
      <c r="BI22" s="1089" t="s">
        <v>35</v>
      </c>
      <c r="BJ22" s="1089" t="s">
        <v>35</v>
      </c>
      <c r="BK22" s="1089" t="s">
        <v>35</v>
      </c>
      <c r="BL22" s="1110" t="s">
        <v>35</v>
      </c>
      <c r="BM22" s="1131" t="s">
        <v>35</v>
      </c>
      <c r="BN22" s="1089" t="s">
        <v>35</v>
      </c>
      <c r="BO22" s="1089" t="s">
        <v>35</v>
      </c>
      <c r="BP22" s="1089" t="s">
        <v>35</v>
      </c>
      <c r="BQ22" s="1110" t="s">
        <v>35</v>
      </c>
      <c r="BR22" s="1735" t="s">
        <v>35</v>
      </c>
      <c r="BS22" s="1775"/>
      <c r="BT22" s="1775"/>
      <c r="BU22" s="1775"/>
      <c r="BV22" s="1775"/>
      <c r="BW22" s="1775"/>
      <c r="BX22" s="1775"/>
      <c r="BY22" s="1776"/>
      <c r="BZ22" s="1776"/>
      <c r="CA22" s="1776"/>
      <c r="CB22" s="1776"/>
      <c r="CC22" s="1776"/>
      <c r="CD22" s="1776"/>
      <c r="CE22" s="1776"/>
      <c r="CF22" s="1776"/>
      <c r="CG22" s="1776"/>
      <c r="CH22" s="1776"/>
      <c r="CI22" s="1776"/>
      <c r="CJ22" s="1776"/>
      <c r="CK22" s="1776"/>
      <c r="CL22" s="1776"/>
      <c r="CM22" s="1776"/>
      <c r="CN22" s="1776"/>
      <c r="CO22" s="1776"/>
      <c r="CP22" s="1776"/>
      <c r="CQ22" s="1776"/>
      <c r="CR22" s="1776"/>
      <c r="CS22" s="1776"/>
      <c r="CT22" s="1776"/>
      <c r="CU22" s="1776"/>
      <c r="CV22" s="1776"/>
      <c r="CW22" s="1776"/>
      <c r="CX22" s="1776"/>
      <c r="CY22" s="1776"/>
      <c r="CZ22" s="1776"/>
    </row>
    <row r="23" s="135" customFormat="true" ht="15" customHeight="true" x14ac:dyDescent="0.2">
      <c r="A23" s="2247"/>
      <c r="B23" s="1314" t="s">
        <v>48</v>
      </c>
      <c r="C23" s="1345" t="s">
        <v>35</v>
      </c>
      <c r="D23" s="1351" t="s">
        <v>35</v>
      </c>
      <c r="E23" s="1351" t="s">
        <v>35</v>
      </c>
      <c r="F23" s="1351" t="s">
        <v>35</v>
      </c>
      <c r="G23" s="1357" t="s">
        <v>35</v>
      </c>
      <c r="H23" s="1363" t="s">
        <v>35</v>
      </c>
      <c r="I23" s="1351" t="s">
        <v>35</v>
      </c>
      <c r="J23" s="1351" t="s">
        <v>35</v>
      </c>
      <c r="K23" s="1351" t="s">
        <v>35</v>
      </c>
      <c r="L23" s="1369" t="s">
        <v>35</v>
      </c>
      <c r="M23" s="1345" t="s">
        <v>35</v>
      </c>
      <c r="N23" s="1351" t="s">
        <v>35</v>
      </c>
      <c r="O23" s="1351" t="s">
        <v>35</v>
      </c>
      <c r="P23" s="1351" t="s">
        <v>35</v>
      </c>
      <c r="Q23" s="1357" t="s">
        <v>35</v>
      </c>
      <c r="R23" s="1674" t="s">
        <v>35</v>
      </c>
      <c r="S23" s="298"/>
      <c r="T23" s="298"/>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06"/>
      <c r="BA23" s="2165"/>
      <c r="BB23" s="149" t="s">
        <v>48</v>
      </c>
      <c r="BC23" s="1070" t="s">
        <v>35</v>
      </c>
      <c r="BD23" s="1090" t="s">
        <v>35</v>
      </c>
      <c r="BE23" s="1090" t="s">
        <v>35</v>
      </c>
      <c r="BF23" s="1090" t="s">
        <v>35</v>
      </c>
      <c r="BG23" s="1111" t="s">
        <v>35</v>
      </c>
      <c r="BH23" s="1132" t="s">
        <v>35</v>
      </c>
      <c r="BI23" s="1090" t="s">
        <v>35</v>
      </c>
      <c r="BJ23" s="1090" t="s">
        <v>35</v>
      </c>
      <c r="BK23" s="1090" t="s">
        <v>35</v>
      </c>
      <c r="BL23" s="1111" t="s">
        <v>35</v>
      </c>
      <c r="BM23" s="1132" t="s">
        <v>35</v>
      </c>
      <c r="BN23" s="1090" t="s">
        <v>35</v>
      </c>
      <c r="BO23" s="1090" t="s">
        <v>35</v>
      </c>
      <c r="BP23" s="1090" t="s">
        <v>35</v>
      </c>
      <c r="BQ23" s="1111" t="s">
        <v>35</v>
      </c>
      <c r="BR23" s="1736" t="s">
        <v>35</v>
      </c>
      <c r="BS23" s="1777"/>
      <c r="BT23" s="1777"/>
      <c r="BU23" s="1777"/>
      <c r="BV23" s="1777"/>
      <c r="BW23" s="1777"/>
      <c r="BX23" s="1777"/>
      <c r="BY23" s="1778"/>
      <c r="BZ23" s="1778"/>
      <c r="CA23" s="1778"/>
      <c r="CB23" s="1778"/>
      <c r="CC23" s="1778"/>
      <c r="CD23" s="1778"/>
      <c r="CE23" s="1778"/>
      <c r="CF23" s="1778"/>
      <c r="CG23" s="1778"/>
      <c r="CH23" s="1778"/>
      <c r="CI23" s="1778"/>
      <c r="CJ23" s="1778"/>
      <c r="CK23" s="1778"/>
      <c r="CL23" s="1778"/>
      <c r="CM23" s="1778"/>
      <c r="CN23" s="1778"/>
      <c r="CO23" s="1778"/>
      <c r="CP23" s="1778"/>
      <c r="CQ23" s="1778"/>
      <c r="CR23" s="1778"/>
      <c r="CS23" s="1778"/>
      <c r="CT23" s="1778"/>
      <c r="CU23" s="1778"/>
      <c r="CV23" s="1778"/>
      <c r="CW23" s="1778"/>
      <c r="CX23" s="1778"/>
      <c r="CY23" s="1778"/>
      <c r="CZ23" s="1778"/>
    </row>
    <row r="24" s="131" customFormat="true" ht="15" hidden="true" customHeight="true" x14ac:dyDescent="0.2">
      <c r="A24" s="2096" t="s">
        <v>47</v>
      </c>
      <c r="B24" s="240" t="s">
        <v>59</v>
      </c>
      <c r="C24" s="246"/>
      <c r="D24" s="247"/>
      <c r="E24" s="247"/>
      <c r="F24" s="247"/>
      <c r="G24" s="248"/>
      <c r="H24" s="249"/>
      <c r="I24" s="247"/>
      <c r="J24" s="247"/>
      <c r="K24" s="247"/>
      <c r="L24" s="250"/>
      <c r="M24" s="246"/>
      <c r="N24" s="247"/>
      <c r="O24" s="247"/>
      <c r="P24" s="247"/>
      <c r="Q24" s="248"/>
      <c r="R24" s="1675"/>
      <c r="S24" s="1854"/>
      <c r="T24" s="1854"/>
      <c r="U24" s="1854"/>
      <c r="V24" s="1854"/>
      <c r="W24" s="1854"/>
      <c r="X24" s="1854"/>
      <c r="Y24" s="1854"/>
      <c r="Z24" s="1854"/>
      <c r="AA24" s="1854"/>
      <c r="AB24" s="1854"/>
      <c r="AC24" s="1854"/>
      <c r="AD24" s="1854"/>
      <c r="AE24" s="1854"/>
      <c r="AF24" s="1854"/>
      <c r="AG24" s="1854"/>
      <c r="AH24" s="1854"/>
      <c r="AI24" s="1854"/>
      <c r="AJ24" s="1854"/>
      <c r="AK24" s="1854"/>
      <c r="AL24" s="1854"/>
      <c r="AM24" s="1854"/>
      <c r="AN24" s="1854"/>
      <c r="AO24" s="1854"/>
      <c r="AP24" s="1854"/>
      <c r="AQ24" s="1854"/>
      <c r="AR24" s="1854"/>
      <c r="AS24" s="1854"/>
      <c r="AT24" s="1854"/>
      <c r="AU24" s="1854"/>
      <c r="AV24" s="1854"/>
      <c r="AW24" s="1854"/>
      <c r="AX24" s="1854"/>
      <c r="AY24" s="1854"/>
      <c r="AZ24" s="615"/>
      <c r="BB24" s="133"/>
      <c r="BS24" s="208"/>
      <c r="BT24" s="208"/>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097"/>
      <c r="B25" s="232" t="s">
        <v>58</v>
      </c>
      <c r="C25" s="251"/>
      <c r="D25" s="252"/>
      <c r="E25" s="252"/>
      <c r="F25" s="252"/>
      <c r="G25" s="253"/>
      <c r="H25" s="254"/>
      <c r="I25" s="252"/>
      <c r="J25" s="252"/>
      <c r="K25" s="252"/>
      <c r="L25" s="255"/>
      <c r="M25" s="251"/>
      <c r="N25" s="252"/>
      <c r="O25" s="252"/>
      <c r="P25" s="252"/>
      <c r="Q25" s="253"/>
      <c r="R25" s="1676"/>
      <c r="S25" s="1854"/>
      <c r="T25" s="1854"/>
      <c r="U25" s="1854"/>
      <c r="V25" s="1854"/>
      <c r="W25" s="1854"/>
      <c r="X25" s="1854"/>
      <c r="Y25" s="1854"/>
      <c r="Z25" s="1854"/>
      <c r="AA25" s="1854"/>
      <c r="AB25" s="1854"/>
      <c r="AC25" s="1854"/>
      <c r="AD25" s="1854"/>
      <c r="AE25" s="1854"/>
      <c r="AF25" s="1854"/>
      <c r="AG25" s="1854"/>
      <c r="AH25" s="1854"/>
      <c r="AI25" s="1854"/>
      <c r="AJ25" s="1854"/>
      <c r="AK25" s="1854"/>
      <c r="AL25" s="1854"/>
      <c r="AM25" s="1854"/>
      <c r="AN25" s="1854"/>
      <c r="AO25" s="1854"/>
      <c r="AP25" s="1854"/>
      <c r="AQ25" s="1854"/>
      <c r="AR25" s="1854"/>
      <c r="AS25" s="1854"/>
      <c r="AT25" s="1854"/>
      <c r="AU25" s="1854"/>
      <c r="AV25" s="1854"/>
      <c r="AW25" s="1854"/>
      <c r="AX25" s="1854"/>
      <c r="AY25" s="1854"/>
      <c r="AZ25" s="615"/>
      <c r="BB25" s="133"/>
      <c r="BS25" s="208"/>
      <c r="BT25" s="208"/>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098"/>
      <c r="B26" s="233" t="s">
        <v>46</v>
      </c>
      <c r="C26" s="256"/>
      <c r="D26" s="257"/>
      <c r="E26" s="257"/>
      <c r="F26" s="257"/>
      <c r="G26" s="258"/>
      <c r="H26" s="259"/>
      <c r="I26" s="257"/>
      <c r="J26" s="257"/>
      <c r="K26" s="257"/>
      <c r="L26" s="260"/>
      <c r="M26" s="256"/>
      <c r="N26" s="257"/>
      <c r="O26" s="257"/>
      <c r="P26" s="257"/>
      <c r="Q26" s="258"/>
      <c r="R26" s="1677"/>
      <c r="S26" s="1854"/>
      <c r="T26" s="1854"/>
      <c r="U26" s="1854"/>
      <c r="V26" s="1854"/>
      <c r="W26" s="1854"/>
      <c r="X26" s="1854"/>
      <c r="Y26" s="1854"/>
      <c r="Z26" s="1854"/>
      <c r="AA26" s="1854"/>
      <c r="AB26" s="1854"/>
      <c r="AC26" s="1854"/>
      <c r="AD26" s="1854"/>
      <c r="AE26" s="1854"/>
      <c r="AF26" s="1854"/>
      <c r="AG26" s="1854"/>
      <c r="AH26" s="1854"/>
      <c r="AI26" s="1854"/>
      <c r="AJ26" s="1854"/>
      <c r="AK26" s="1854"/>
      <c r="AL26" s="1854"/>
      <c r="AM26" s="1854"/>
      <c r="AN26" s="1854"/>
      <c r="AO26" s="1854"/>
      <c r="AP26" s="1854"/>
      <c r="AQ26" s="1854"/>
      <c r="AR26" s="1854"/>
      <c r="AS26" s="1854"/>
      <c r="AT26" s="1854"/>
      <c r="AU26" s="1854"/>
      <c r="AV26" s="1854"/>
      <c r="AW26" s="1854"/>
      <c r="AX26" s="1854"/>
      <c r="AY26" s="1854"/>
      <c r="AZ26" s="615"/>
      <c r="BB26" s="133"/>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135" customFormat="true" ht="15" customHeight="true" x14ac:dyDescent="0.2">
      <c r="A27" s="130"/>
      <c r="B27" s="175"/>
      <c r="C27" s="2099" t="s">
        <v>114</v>
      </c>
      <c r="D27" s="2100"/>
      <c r="E27" s="2100"/>
      <c r="F27" s="2100"/>
      <c r="G27" s="2101"/>
      <c r="H27" s="2248" t="s">
        <v>38</v>
      </c>
      <c r="I27" s="2249"/>
      <c r="J27" s="2249"/>
      <c r="K27" s="2249"/>
      <c r="L27" s="2250"/>
      <c r="M27" s="2251" t="s">
        <v>37</v>
      </c>
      <c r="N27" s="2249"/>
      <c r="O27" s="2249"/>
      <c r="P27" s="2249"/>
      <c r="Q27" s="2250"/>
      <c r="R27" s="1647" t="s">
        <v>137</v>
      </c>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606"/>
      <c r="BA27" s="209" t="s">
        <v>128</v>
      </c>
      <c r="BB27" s="115" t="s">
        <v>95</v>
      </c>
      <c r="BC27" s="2166" t="s">
        <v>114</v>
      </c>
      <c r="BD27" s="2167"/>
      <c r="BE27" s="2167"/>
      <c r="BF27" s="2167"/>
      <c r="BG27" s="2168"/>
      <c r="BH27" s="2169" t="s">
        <v>38</v>
      </c>
      <c r="BI27" s="2167"/>
      <c r="BJ27" s="2167"/>
      <c r="BK27" s="2167"/>
      <c r="BL27" s="2168"/>
      <c r="BM27" s="2169" t="s">
        <v>37</v>
      </c>
      <c r="BN27" s="2167"/>
      <c r="BO27" s="2167"/>
      <c r="BP27" s="2167"/>
      <c r="BQ27" s="2170"/>
      <c r="BR27" s="1660" t="s">
        <v>137</v>
      </c>
      <c r="BS27" s="1779"/>
      <c r="BT27" s="1779"/>
      <c r="BU27" s="1779"/>
      <c r="BV27" s="1779"/>
      <c r="BW27" s="1779"/>
      <c r="BX27" s="1779"/>
      <c r="BY27" s="1780"/>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135" customFormat="true" ht="12.75" x14ac:dyDescent="0.2">
      <c r="A28" s="176" t="s">
        <v>69</v>
      </c>
      <c r="B28" s="235"/>
      <c r="C28" s="264" t="s">
        <v>0</v>
      </c>
      <c r="D28" s="265" t="s">
        <v>1</v>
      </c>
      <c r="E28" s="265" t="s">
        <v>2</v>
      </c>
      <c r="F28" s="265" t="s">
        <v>3</v>
      </c>
      <c r="G28" s="266" t="s">
        <v>4</v>
      </c>
      <c r="H28" s="1187" t="s">
        <v>0</v>
      </c>
      <c r="I28" s="1154" t="s">
        <v>1</v>
      </c>
      <c r="J28" s="1154" t="s">
        <v>2</v>
      </c>
      <c r="K28" s="1154" t="s">
        <v>3</v>
      </c>
      <c r="L28" s="1155" t="s">
        <v>4</v>
      </c>
      <c r="M28" s="1177" t="s">
        <v>0</v>
      </c>
      <c r="N28" s="1154" t="s">
        <v>1</v>
      </c>
      <c r="O28" s="1154" t="s">
        <v>2</v>
      </c>
      <c r="P28" s="1154" t="s">
        <v>3</v>
      </c>
      <c r="Q28" s="1197" t="s">
        <v>4</v>
      </c>
      <c r="R28" s="729" t="s">
        <v>147</v>
      </c>
      <c r="S28" s="298"/>
      <c r="T28" s="298"/>
      <c r="U28" s="298"/>
      <c r="V28" s="298"/>
      <c r="W28" s="298"/>
      <c r="X28" s="298"/>
      <c r="Y28" s="298"/>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AZ28" s="606"/>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1737" t="s">
        <v>147</v>
      </c>
      <c r="BS28" s="1781"/>
      <c r="BT28" s="1781"/>
      <c r="BU28" s="1781"/>
      <c r="BV28" s="1781"/>
      <c r="BW28" s="1781"/>
      <c r="BX28" s="1781"/>
      <c r="BY28" s="1782"/>
      <c r="BZ28" s="1782"/>
      <c r="CA28" s="1782"/>
      <c r="CB28" s="1782"/>
      <c r="CC28" s="1782"/>
      <c r="CD28" s="1782"/>
      <c r="CE28" s="1782"/>
      <c r="CF28" s="1782"/>
      <c r="CG28" s="1782"/>
      <c r="CH28" s="1782"/>
      <c r="CI28" s="1782"/>
      <c r="CJ28" s="1782"/>
      <c r="CK28" s="1782"/>
      <c r="CL28" s="1782"/>
      <c r="CM28" s="1782"/>
      <c r="CN28" s="1782"/>
      <c r="CO28" s="1782"/>
      <c r="CP28" s="1782"/>
      <c r="CQ28" s="1782"/>
      <c r="CR28" s="1782"/>
      <c r="CS28" s="1782"/>
      <c r="CT28" s="1782"/>
      <c r="CU28" s="1782"/>
      <c r="CV28" s="1782"/>
      <c r="CW28" s="1782"/>
      <c r="CX28" s="1782"/>
      <c r="CY28" s="1782"/>
      <c r="CZ28" s="1782"/>
    </row>
    <row r="29" s="135" customFormat="true" ht="15" customHeight="true" x14ac:dyDescent="0.2">
      <c r="A29" s="2279" t="s">
        <v>57</v>
      </c>
      <c r="B29" s="1315" t="s">
        <v>49</v>
      </c>
      <c r="C29" s="1230">
        <f t="shared" ref="C29:Q29" si="3">C58+C59+C60</f>
        <v>74.078691728882603</v>
      </c>
      <c r="D29" s="1231">
        <f t="shared" si="3"/>
        <v>75.242750796430613</v>
      </c>
      <c r="E29" s="1231">
        <f t="shared" si="3"/>
        <v>78.336373148885244</v>
      </c>
      <c r="F29" s="1231">
        <f t="shared" si="3"/>
        <v>67.042986336180533</v>
      </c>
      <c r="G29" s="1232">
        <f t="shared" si="3"/>
        <v>90.321093399715394</v>
      </c>
      <c r="H29" s="1233">
        <f t="shared" si="3"/>
        <v>89.307494637656703</v>
      </c>
      <c r="I29" s="1231">
        <f t="shared" si="3"/>
        <v>95.495964531065312</v>
      </c>
      <c r="J29" s="1231">
        <f t="shared" si="3"/>
        <v>93.294361821280759</v>
      </c>
      <c r="K29" s="1231">
        <f t="shared" si="3"/>
        <v>94.918350421243886</v>
      </c>
      <c r="L29" s="1234">
        <f t="shared" si="3"/>
        <v>95.503958350838218</v>
      </c>
      <c r="M29" s="1230">
        <f t="shared" si="3"/>
        <v>64.996517906289455</v>
      </c>
      <c r="N29" s="1231">
        <f t="shared" si="3"/>
        <v>57.470507957018953</v>
      </c>
      <c r="O29" s="1231">
        <f t="shared" si="3"/>
        <v>50.598091221789318</v>
      </c>
      <c r="P29" s="1231">
        <f t="shared" si="3"/>
        <v>46.613968677560187</v>
      </c>
      <c r="Q29" s="1232">
        <f t="shared" si="3"/>
        <v>65.193069926960689</v>
      </c>
      <c r="R29" s="1678" t="s">
        <v>35</v>
      </c>
      <c r="S29" s="298"/>
      <c r="T29" s="298"/>
      <c r="U29" s="298"/>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606"/>
      <c r="BA29" s="2147" t="s">
        <v>57</v>
      </c>
      <c r="BB29" s="150" t="s">
        <v>49</v>
      </c>
      <c r="BC29" s="1071" t="s">
        <v>35</v>
      </c>
      <c r="BD29" s="1091" t="s">
        <v>35</v>
      </c>
      <c r="BE29" s="1091" t="s">
        <v>35</v>
      </c>
      <c r="BF29" s="1091" t="s">
        <v>35</v>
      </c>
      <c r="BG29" s="1112" t="s">
        <v>35</v>
      </c>
      <c r="BH29" s="1133" t="s">
        <v>35</v>
      </c>
      <c r="BI29" s="1091" t="s">
        <v>35</v>
      </c>
      <c r="BJ29" s="1091" t="s">
        <v>35</v>
      </c>
      <c r="BK29" s="1091" t="s">
        <v>35</v>
      </c>
      <c r="BL29" s="1112" t="s">
        <v>35</v>
      </c>
      <c r="BM29" s="1133" t="s">
        <v>35</v>
      </c>
      <c r="BN29" s="1091" t="s">
        <v>35</v>
      </c>
      <c r="BO29" s="1091" t="s">
        <v>35</v>
      </c>
      <c r="BP29" s="1091" t="s">
        <v>35</v>
      </c>
      <c r="BQ29" s="1112" t="s">
        <v>35</v>
      </c>
      <c r="BR29" s="1738" t="s">
        <v>35</v>
      </c>
      <c r="BS29" s="1783"/>
      <c r="BT29" s="1783"/>
      <c r="BU29" s="1783"/>
      <c r="BV29" s="1783"/>
      <c r="BW29" s="1783"/>
      <c r="BX29" s="1783"/>
      <c r="BY29" s="1784"/>
      <c r="BZ29" s="1784"/>
      <c r="CA29" s="1784"/>
      <c r="CB29" s="1784"/>
      <c r="CC29" s="1784"/>
      <c r="CD29" s="1784"/>
      <c r="CE29" s="1784"/>
      <c r="CF29" s="1784"/>
      <c r="CG29" s="1784"/>
      <c r="CH29" s="1784"/>
      <c r="CI29" s="1784"/>
      <c r="CJ29" s="1784"/>
      <c r="CK29" s="1784"/>
      <c r="CL29" s="1784"/>
      <c r="CM29" s="1784"/>
      <c r="CN29" s="1784"/>
      <c r="CO29" s="1784"/>
      <c r="CP29" s="1784"/>
      <c r="CQ29" s="1784"/>
      <c r="CR29" s="1784"/>
      <c r="CS29" s="1784"/>
      <c r="CT29" s="1784"/>
      <c r="CU29" s="1784"/>
      <c r="CV29" s="1784"/>
      <c r="CW29" s="1784"/>
      <c r="CX29" s="1784"/>
      <c r="CY29" s="1784"/>
      <c r="CZ29" s="1784"/>
    </row>
    <row r="30" s="135" customFormat="true" ht="15" customHeight="true" x14ac:dyDescent="0.2">
      <c r="A30" s="2277"/>
      <c r="B30" s="1316" t="s">
        <v>48</v>
      </c>
      <c r="C30" s="1235">
        <f>100-C29</f>
        <v>25.921308271117397</v>
      </c>
      <c r="D30" s="1236">
        <f t="shared" ref="D30:Q30" si="4">100-D29</f>
        <v>24.757249203569387</v>
      </c>
      <c r="E30" s="1236">
        <f t="shared" si="4"/>
        <v>21.663626851114756</v>
      </c>
      <c r="F30" s="1236">
        <f t="shared" si="4"/>
        <v>32.957013663819467</v>
      </c>
      <c r="G30" s="1237">
        <f t="shared" si="4"/>
        <v>9.6789066002846056</v>
      </c>
      <c r="H30" s="1238">
        <f t="shared" si="4"/>
        <v>10.692505362343297</v>
      </c>
      <c r="I30" s="1236">
        <f t="shared" si="4"/>
        <v>4.5040354689346884</v>
      </c>
      <c r="J30" s="1236">
        <f t="shared" si="4"/>
        <v>6.7056381787192407</v>
      </c>
      <c r="K30" s="1236">
        <f t="shared" si="4"/>
        <v>5.0816495787561138</v>
      </c>
      <c r="L30" s="1239">
        <f t="shared" si="4"/>
        <v>4.4960416491617821</v>
      </c>
      <c r="M30" s="1235">
        <f t="shared" si="4"/>
        <v>35.003482093710545</v>
      </c>
      <c r="N30" s="1236">
        <f t="shared" si="4"/>
        <v>42.529492042981047</v>
      </c>
      <c r="O30" s="1236">
        <f t="shared" si="4"/>
        <v>49.401908778210682</v>
      </c>
      <c r="P30" s="1236">
        <f t="shared" si="4"/>
        <v>53.386031322439813</v>
      </c>
      <c r="Q30" s="1237">
        <f t="shared" si="4"/>
        <v>34.806930073039311</v>
      </c>
      <c r="R30" s="1679" t="s">
        <v>35</v>
      </c>
      <c r="S30" s="298"/>
      <c r="T30" s="298"/>
      <c r="U30" s="298"/>
      <c r="V30" s="298"/>
      <c r="W30" s="298"/>
      <c r="X30" s="298"/>
      <c r="Y30" s="298"/>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AZ30" s="606"/>
      <c r="BA30" s="2137"/>
      <c r="BB30" s="151" t="s">
        <v>48</v>
      </c>
      <c r="BC30" s="1072" t="s">
        <v>35</v>
      </c>
      <c r="BD30" s="1092" t="s">
        <v>35</v>
      </c>
      <c r="BE30" s="1092" t="s">
        <v>35</v>
      </c>
      <c r="BF30" s="1092" t="s">
        <v>35</v>
      </c>
      <c r="BG30" s="1113" t="s">
        <v>35</v>
      </c>
      <c r="BH30" s="1134" t="s">
        <v>35</v>
      </c>
      <c r="BI30" s="1092" t="s">
        <v>35</v>
      </c>
      <c r="BJ30" s="1092" t="s">
        <v>35</v>
      </c>
      <c r="BK30" s="1092" t="s">
        <v>35</v>
      </c>
      <c r="BL30" s="1113" t="s">
        <v>35</v>
      </c>
      <c r="BM30" s="1134" t="s">
        <v>35</v>
      </c>
      <c r="BN30" s="1092" t="s">
        <v>35</v>
      </c>
      <c r="BO30" s="1092" t="s">
        <v>35</v>
      </c>
      <c r="BP30" s="1092" t="s">
        <v>35</v>
      </c>
      <c r="BQ30" s="1113" t="s">
        <v>35</v>
      </c>
      <c r="BR30" s="1739" t="s">
        <v>35</v>
      </c>
      <c r="BS30" s="1785"/>
      <c r="BT30" s="1785"/>
      <c r="BU30" s="1785"/>
      <c r="BV30" s="1785"/>
      <c r="BW30" s="1785"/>
      <c r="BX30" s="1785"/>
      <c r="BY30" s="1786"/>
      <c r="BZ30" s="1786"/>
      <c r="CA30" s="1786"/>
      <c r="CB30" s="1786"/>
      <c r="CC30" s="1786"/>
      <c r="CD30" s="1786"/>
      <c r="CE30" s="1786"/>
      <c r="CF30" s="1786"/>
      <c r="CG30" s="1786"/>
      <c r="CH30" s="1786"/>
      <c r="CI30" s="1786"/>
      <c r="CJ30" s="1786"/>
      <c r="CK30" s="1786"/>
      <c r="CL30" s="1786"/>
      <c r="CM30" s="1786"/>
      <c r="CN30" s="1786"/>
      <c r="CO30" s="1786"/>
      <c r="CP30" s="1786"/>
      <c r="CQ30" s="1786"/>
      <c r="CR30" s="1786"/>
      <c r="CS30" s="1786"/>
      <c r="CT30" s="1786"/>
      <c r="CU30" s="1786"/>
      <c r="CV30" s="1786"/>
      <c r="CW30" s="1786"/>
      <c r="CX30" s="1786"/>
      <c r="CY30" s="1786"/>
      <c r="CZ30" s="1786"/>
    </row>
    <row r="31" s="130" customFormat="true" ht="15" customHeight="true" x14ac:dyDescent="0.2">
      <c r="A31" s="2136" t="s">
        <v>103</v>
      </c>
      <c r="B31" s="241" t="s">
        <v>49</v>
      </c>
      <c r="C31" s="1240">
        <f t="shared" ref="C31:Q31" si="5">C58+C59</f>
        <v>62.321987394365308</v>
      </c>
      <c r="D31" s="1241">
        <f t="shared" si="5"/>
        <v>67.461511453908358</v>
      </c>
      <c r="E31" s="1241">
        <f t="shared" si="5"/>
        <v>73.876105952794518</v>
      </c>
      <c r="F31" s="1241">
        <f t="shared" si="5"/>
        <v>60.333668790540372</v>
      </c>
      <c r="G31" s="1242">
        <f t="shared" si="5"/>
        <v>89.670718212506245</v>
      </c>
      <c r="H31" s="1243">
        <f t="shared" si="5"/>
        <v>86.619692070001236</v>
      </c>
      <c r="I31" s="1241">
        <f t="shared" si="5"/>
        <v>91.621610472266809</v>
      </c>
      <c r="J31" s="1241">
        <f t="shared" si="5"/>
        <v>88.533354111206876</v>
      </c>
      <c r="K31" s="1241">
        <f t="shared" si="5"/>
        <v>94.918350421243886</v>
      </c>
      <c r="L31" s="1244">
        <f t="shared" si="5"/>
        <v>95.503958350838218</v>
      </c>
      <c r="M31" s="1240">
        <f t="shared" si="5"/>
        <v>46.582338622995223</v>
      </c>
      <c r="N31" s="1241">
        <f t="shared" si="5"/>
        <v>43.155103375646362</v>
      </c>
      <c r="O31" s="1241">
        <f t="shared" si="5"/>
        <v>39.948535535535882</v>
      </c>
      <c r="P31" s="1241">
        <f t="shared" si="5"/>
        <v>39.596932027232043</v>
      </c>
      <c r="Q31" s="1242">
        <f t="shared" si="5"/>
        <v>60.201131192070093</v>
      </c>
      <c r="R31" s="1680" t="s">
        <v>35</v>
      </c>
      <c r="S31" s="298"/>
      <c r="T31" s="298"/>
      <c r="U31" s="298"/>
      <c r="V31" s="298"/>
      <c r="W31" s="298"/>
      <c r="X31" s="298"/>
      <c r="Y31" s="298"/>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606"/>
      <c r="BA31" s="2137" t="s">
        <v>103</v>
      </c>
      <c r="BB31" s="151" t="s">
        <v>49</v>
      </c>
      <c r="BC31" s="1072" t="s">
        <v>35</v>
      </c>
      <c r="BD31" s="1092" t="s">
        <v>35</v>
      </c>
      <c r="BE31" s="1092" t="s">
        <v>35</v>
      </c>
      <c r="BF31" s="1092" t="s">
        <v>35</v>
      </c>
      <c r="BG31" s="1113" t="s">
        <v>35</v>
      </c>
      <c r="BH31" s="1134" t="s">
        <v>35</v>
      </c>
      <c r="BI31" s="1092" t="s">
        <v>35</v>
      </c>
      <c r="BJ31" s="1092" t="s">
        <v>35</v>
      </c>
      <c r="BK31" s="1092" t="s">
        <v>35</v>
      </c>
      <c r="BL31" s="1113" t="s">
        <v>35</v>
      </c>
      <c r="BM31" s="1134" t="s">
        <v>35</v>
      </c>
      <c r="BN31" s="1092" t="s">
        <v>35</v>
      </c>
      <c r="BO31" s="1092" t="s">
        <v>35</v>
      </c>
      <c r="BP31" s="1092" t="s">
        <v>35</v>
      </c>
      <c r="BQ31" s="1113" t="s">
        <v>35</v>
      </c>
      <c r="BR31" s="1739" t="s">
        <v>35</v>
      </c>
      <c r="BS31" s="1785"/>
      <c r="BT31" s="1785"/>
      <c r="BU31" s="1785"/>
      <c r="BV31" s="1785"/>
      <c r="BW31" s="1785"/>
      <c r="BX31" s="1785"/>
      <c r="BY31" s="1786"/>
      <c r="BZ31" s="1786"/>
      <c r="CA31" s="1786"/>
      <c r="CB31" s="1786"/>
      <c r="CC31" s="1786"/>
      <c r="CD31" s="1786"/>
      <c r="CE31" s="1786"/>
      <c r="CF31" s="1786"/>
      <c r="CG31" s="1786"/>
      <c r="CH31" s="1786"/>
      <c r="CI31" s="1786"/>
      <c r="CJ31" s="1786"/>
      <c r="CK31" s="1786"/>
      <c r="CL31" s="1786"/>
      <c r="CM31" s="1786"/>
      <c r="CN31" s="1786"/>
      <c r="CO31" s="1786"/>
      <c r="CP31" s="1786"/>
      <c r="CQ31" s="1786"/>
      <c r="CR31" s="1786"/>
      <c r="CS31" s="1786"/>
      <c r="CT31" s="1786"/>
      <c r="CU31" s="1786"/>
      <c r="CV31" s="1786"/>
      <c r="CW31" s="1786"/>
      <c r="CX31" s="1786"/>
      <c r="CY31" s="1786"/>
      <c r="CZ31" s="1786"/>
    </row>
    <row r="32" s="130" customFormat="true" ht="15" customHeight="true" x14ac:dyDescent="0.2">
      <c r="A32" s="2136"/>
      <c r="B32" s="241" t="s">
        <v>48</v>
      </c>
      <c r="C32" s="1235">
        <f>100-C31</f>
        <v>37.678012605634692</v>
      </c>
      <c r="D32" s="1236">
        <f t="shared" ref="D32:Q32" si="6">100-D31</f>
        <v>32.538488546091642</v>
      </c>
      <c r="E32" s="1236">
        <f t="shared" si="6"/>
        <v>26.123894047205482</v>
      </c>
      <c r="F32" s="1236">
        <f t="shared" si="6"/>
        <v>39.666331209459628</v>
      </c>
      <c r="G32" s="1237">
        <f t="shared" si="6"/>
        <v>10.329281787493755</v>
      </c>
      <c r="H32" s="1238">
        <f t="shared" si="6"/>
        <v>13.380307929998764</v>
      </c>
      <c r="I32" s="1236">
        <f t="shared" si="6"/>
        <v>8.3783895277331908</v>
      </c>
      <c r="J32" s="1236">
        <f t="shared" si="6"/>
        <v>11.466645888793124</v>
      </c>
      <c r="K32" s="1236">
        <f t="shared" si="6"/>
        <v>5.0816495787561138</v>
      </c>
      <c r="L32" s="1239">
        <f t="shared" si="6"/>
        <v>4.4960416491617821</v>
      </c>
      <c r="M32" s="1235">
        <f t="shared" si="6"/>
        <v>53.417661377004777</v>
      </c>
      <c r="N32" s="1236">
        <f t="shared" si="6"/>
        <v>56.844896624353638</v>
      </c>
      <c r="O32" s="1236">
        <f t="shared" si="6"/>
        <v>60.051464464464118</v>
      </c>
      <c r="P32" s="1236">
        <f t="shared" si="6"/>
        <v>60.403067972767957</v>
      </c>
      <c r="Q32" s="1237">
        <f t="shared" si="6"/>
        <v>39.798868807929907</v>
      </c>
      <c r="R32" s="1679" t="s">
        <v>35</v>
      </c>
      <c r="S32" s="298"/>
      <c r="T32" s="298"/>
      <c r="U32" s="298"/>
      <c r="V32" s="298"/>
      <c r="W32" s="298"/>
      <c r="X32" s="298"/>
      <c r="Y32" s="298"/>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606"/>
      <c r="BA32" s="2137"/>
      <c r="BB32" s="151" t="s">
        <v>48</v>
      </c>
      <c r="BC32" s="1072" t="s">
        <v>35</v>
      </c>
      <c r="BD32" s="1092" t="s">
        <v>35</v>
      </c>
      <c r="BE32" s="1092" t="s">
        <v>35</v>
      </c>
      <c r="BF32" s="1092" t="s">
        <v>35</v>
      </c>
      <c r="BG32" s="1113" t="s">
        <v>35</v>
      </c>
      <c r="BH32" s="1134" t="s">
        <v>35</v>
      </c>
      <c r="BI32" s="1092" t="s">
        <v>35</v>
      </c>
      <c r="BJ32" s="1092" t="s">
        <v>35</v>
      </c>
      <c r="BK32" s="1092" t="s">
        <v>35</v>
      </c>
      <c r="BL32" s="1113" t="s">
        <v>35</v>
      </c>
      <c r="BM32" s="1134" t="s">
        <v>35</v>
      </c>
      <c r="BN32" s="1092" t="s">
        <v>35</v>
      </c>
      <c r="BO32" s="1092" t="s">
        <v>35</v>
      </c>
      <c r="BP32" s="1092" t="s">
        <v>35</v>
      </c>
      <c r="BQ32" s="1113" t="s">
        <v>35</v>
      </c>
      <c r="BR32" s="1739" t="s">
        <v>35</v>
      </c>
      <c r="BS32" s="1785"/>
      <c r="BT32" s="1785"/>
      <c r="BU32" s="1785"/>
      <c r="BV32" s="1785"/>
      <c r="BW32" s="1785"/>
      <c r="BX32" s="1785"/>
      <c r="BY32" s="1786"/>
      <c r="BZ32" s="1786"/>
      <c r="CA32" s="1786"/>
      <c r="CB32" s="1786"/>
      <c r="CC32" s="1786"/>
      <c r="CD32" s="1786"/>
      <c r="CE32" s="1786"/>
      <c r="CF32" s="1786"/>
      <c r="CG32" s="1786"/>
      <c r="CH32" s="1786"/>
      <c r="CI32" s="1786"/>
      <c r="CJ32" s="1786"/>
      <c r="CK32" s="1786"/>
      <c r="CL32" s="1786"/>
      <c r="CM32" s="1786"/>
      <c r="CN32" s="1786"/>
      <c r="CO32" s="1786"/>
      <c r="CP32" s="1786"/>
      <c r="CQ32" s="1786"/>
      <c r="CR32" s="1786"/>
      <c r="CS32" s="1786"/>
      <c r="CT32" s="1786"/>
      <c r="CU32" s="1786"/>
      <c r="CV32" s="1786"/>
      <c r="CW32" s="1786"/>
      <c r="CX32" s="1786"/>
      <c r="CY32" s="1786"/>
      <c r="CZ32" s="1786"/>
    </row>
    <row r="33" s="130" customFormat="true" ht="15" customHeight="true" x14ac:dyDescent="0.2">
      <c r="A33" s="2136" t="s">
        <v>104</v>
      </c>
      <c r="B33" s="241" t="s">
        <v>49</v>
      </c>
      <c r="C33" s="1007" t="s">
        <v>35</v>
      </c>
      <c r="D33" s="1019" t="s">
        <v>35</v>
      </c>
      <c r="E33" s="1019" t="s">
        <v>35</v>
      </c>
      <c r="F33" s="1019" t="s">
        <v>35</v>
      </c>
      <c r="G33" s="1031" t="s">
        <v>35</v>
      </c>
      <c r="H33" s="1043" t="s">
        <v>35</v>
      </c>
      <c r="I33" s="1019" t="s">
        <v>35</v>
      </c>
      <c r="J33" s="1019" t="s">
        <v>35</v>
      </c>
      <c r="K33" s="1019" t="s">
        <v>35</v>
      </c>
      <c r="L33" s="1055" t="s">
        <v>35</v>
      </c>
      <c r="M33" s="1065" t="s">
        <v>35</v>
      </c>
      <c r="N33" s="1019" t="s">
        <v>35</v>
      </c>
      <c r="O33" s="1019" t="s">
        <v>35</v>
      </c>
      <c r="P33" s="1019" t="s">
        <v>35</v>
      </c>
      <c r="Q33" s="1031" t="s">
        <v>35</v>
      </c>
      <c r="R33" s="1681" t="s">
        <v>35</v>
      </c>
      <c r="S33" s="1724"/>
      <c r="T33" s="1724"/>
      <c r="U33" s="1724"/>
      <c r="V33" s="1724"/>
      <c r="W33" s="1724"/>
      <c r="X33" s="1724"/>
      <c r="Y33" s="1725"/>
      <c r="Z33" s="1725"/>
      <c r="AA33" s="1725"/>
      <c r="AB33" s="1725"/>
      <c r="AC33" s="1725"/>
      <c r="AD33" s="1725"/>
      <c r="AE33" s="1725"/>
      <c r="AF33" s="1725"/>
      <c r="AG33" s="1725"/>
      <c r="AH33" s="1725"/>
      <c r="AI33" s="1725"/>
      <c r="AJ33" s="1725"/>
      <c r="AK33" s="1725"/>
      <c r="AL33" s="1725"/>
      <c r="AM33" s="1725"/>
      <c r="AN33" s="1725"/>
      <c r="AO33" s="1725"/>
      <c r="AP33" s="1725"/>
      <c r="AQ33" s="1725"/>
      <c r="AR33" s="1725"/>
      <c r="AS33" s="1725"/>
      <c r="AT33" s="1725"/>
      <c r="AU33" s="1725"/>
      <c r="AV33" s="1725"/>
      <c r="AW33" s="1725"/>
      <c r="AX33" s="1725"/>
      <c r="AY33" s="1725"/>
      <c r="AZ33" s="207"/>
      <c r="BA33" s="2137" t="s">
        <v>104</v>
      </c>
      <c r="BB33" s="151" t="s">
        <v>49</v>
      </c>
      <c r="BC33" s="1072" t="s">
        <v>35</v>
      </c>
      <c r="BD33" s="1092" t="s">
        <v>35</v>
      </c>
      <c r="BE33" s="1092" t="s">
        <v>35</v>
      </c>
      <c r="BF33" s="1092" t="s">
        <v>35</v>
      </c>
      <c r="BG33" s="1113" t="s">
        <v>35</v>
      </c>
      <c r="BH33" s="1134" t="s">
        <v>35</v>
      </c>
      <c r="BI33" s="1092" t="s">
        <v>35</v>
      </c>
      <c r="BJ33" s="1092" t="s">
        <v>35</v>
      </c>
      <c r="BK33" s="1092" t="s">
        <v>35</v>
      </c>
      <c r="BL33" s="1113" t="s">
        <v>35</v>
      </c>
      <c r="BM33" s="1134" t="s">
        <v>35</v>
      </c>
      <c r="BN33" s="1092" t="s">
        <v>35</v>
      </c>
      <c r="BO33" s="1092" t="s">
        <v>35</v>
      </c>
      <c r="BP33" s="1092" t="s">
        <v>35</v>
      </c>
      <c r="BQ33" s="1113" t="s">
        <v>35</v>
      </c>
      <c r="BR33" s="1739" t="s">
        <v>35</v>
      </c>
      <c r="BS33" s="1785"/>
      <c r="BT33" s="1785"/>
      <c r="BU33" s="1785"/>
      <c r="BV33" s="1785"/>
      <c r="BW33" s="1785"/>
      <c r="BX33" s="1785"/>
      <c r="BY33" s="1786"/>
      <c r="BZ33" s="1786"/>
      <c r="CA33" s="1786"/>
      <c r="CB33" s="1786"/>
      <c r="CC33" s="1786"/>
      <c r="CD33" s="1786"/>
      <c r="CE33" s="1786"/>
      <c r="CF33" s="1786"/>
      <c r="CG33" s="1786"/>
      <c r="CH33" s="1786"/>
      <c r="CI33" s="1786"/>
      <c r="CJ33" s="1786"/>
      <c r="CK33" s="1786"/>
      <c r="CL33" s="1786"/>
      <c r="CM33" s="1786"/>
      <c r="CN33" s="1786"/>
      <c r="CO33" s="1786"/>
      <c r="CP33" s="1786"/>
      <c r="CQ33" s="1786"/>
      <c r="CR33" s="1786"/>
      <c r="CS33" s="1786"/>
      <c r="CT33" s="1786"/>
      <c r="CU33" s="1786"/>
      <c r="CV33" s="1786"/>
      <c r="CW33" s="1786"/>
      <c r="CX33" s="1786"/>
      <c r="CY33" s="1786"/>
      <c r="CZ33" s="1786"/>
    </row>
    <row r="34" s="130" customFormat="true" ht="15" customHeight="true" x14ac:dyDescent="0.2">
      <c r="A34" s="2136"/>
      <c r="B34" s="241" t="s">
        <v>48</v>
      </c>
      <c r="C34" s="1007" t="s">
        <v>35</v>
      </c>
      <c r="D34" s="1019" t="s">
        <v>35</v>
      </c>
      <c r="E34" s="1019" t="s">
        <v>35</v>
      </c>
      <c r="F34" s="1019" t="s">
        <v>35</v>
      </c>
      <c r="G34" s="1031" t="s">
        <v>35</v>
      </c>
      <c r="H34" s="1043" t="s">
        <v>35</v>
      </c>
      <c r="I34" s="1019" t="s">
        <v>35</v>
      </c>
      <c r="J34" s="1019" t="s">
        <v>35</v>
      </c>
      <c r="K34" s="1019" t="s">
        <v>35</v>
      </c>
      <c r="L34" s="1055" t="s">
        <v>35</v>
      </c>
      <c r="M34" s="1065" t="s">
        <v>35</v>
      </c>
      <c r="N34" s="1019" t="s">
        <v>35</v>
      </c>
      <c r="O34" s="1019" t="s">
        <v>35</v>
      </c>
      <c r="P34" s="1019" t="s">
        <v>35</v>
      </c>
      <c r="Q34" s="1031" t="s">
        <v>35</v>
      </c>
      <c r="R34" s="1681" t="s">
        <v>35</v>
      </c>
      <c r="S34" s="1724"/>
      <c r="T34" s="1724"/>
      <c r="U34" s="1724"/>
      <c r="V34" s="1724"/>
      <c r="W34" s="1724"/>
      <c r="X34" s="1724"/>
      <c r="Y34" s="1725"/>
      <c r="Z34" s="1725"/>
      <c r="AA34" s="1725"/>
      <c r="AB34" s="1725"/>
      <c r="AC34" s="1725"/>
      <c r="AD34" s="1725"/>
      <c r="AE34" s="1725"/>
      <c r="AF34" s="1725"/>
      <c r="AG34" s="1725"/>
      <c r="AH34" s="1725"/>
      <c r="AI34" s="1725"/>
      <c r="AJ34" s="1725"/>
      <c r="AK34" s="1725"/>
      <c r="AL34" s="1725"/>
      <c r="AM34" s="1725"/>
      <c r="AN34" s="1725"/>
      <c r="AO34" s="1725"/>
      <c r="AP34" s="1725"/>
      <c r="AQ34" s="1725"/>
      <c r="AR34" s="1725"/>
      <c r="AS34" s="1725"/>
      <c r="AT34" s="1725"/>
      <c r="AU34" s="1725"/>
      <c r="AV34" s="1725"/>
      <c r="AW34" s="1725"/>
      <c r="AX34" s="1725"/>
      <c r="AY34" s="1725"/>
      <c r="AZ34" s="207"/>
      <c r="BA34" s="2137"/>
      <c r="BB34" s="151" t="s">
        <v>48</v>
      </c>
      <c r="BC34" s="1072" t="s">
        <v>35</v>
      </c>
      <c r="BD34" s="1092" t="s">
        <v>35</v>
      </c>
      <c r="BE34" s="1092" t="s">
        <v>35</v>
      </c>
      <c r="BF34" s="1092" t="s">
        <v>35</v>
      </c>
      <c r="BG34" s="1113" t="s">
        <v>35</v>
      </c>
      <c r="BH34" s="1134" t="s">
        <v>35</v>
      </c>
      <c r="BI34" s="1092" t="s">
        <v>35</v>
      </c>
      <c r="BJ34" s="1092" t="s">
        <v>35</v>
      </c>
      <c r="BK34" s="1092" t="s">
        <v>35</v>
      </c>
      <c r="BL34" s="1113" t="s">
        <v>35</v>
      </c>
      <c r="BM34" s="1134" t="s">
        <v>35</v>
      </c>
      <c r="BN34" s="1092" t="s">
        <v>35</v>
      </c>
      <c r="BO34" s="1092" t="s">
        <v>35</v>
      </c>
      <c r="BP34" s="1092" t="s">
        <v>35</v>
      </c>
      <c r="BQ34" s="1113" t="s">
        <v>35</v>
      </c>
      <c r="BR34" s="1739" t="s">
        <v>35</v>
      </c>
      <c r="BS34" s="1785"/>
      <c r="BT34" s="1785"/>
      <c r="BU34" s="1785"/>
      <c r="BV34" s="1785"/>
      <c r="BW34" s="1785"/>
      <c r="BX34" s="1785"/>
      <c r="BY34" s="1786"/>
      <c r="BZ34" s="1786"/>
      <c r="CA34" s="1786"/>
      <c r="CB34" s="1786"/>
      <c r="CC34" s="1786"/>
      <c r="CD34" s="1786"/>
      <c r="CE34" s="1786"/>
      <c r="CF34" s="1786"/>
      <c r="CG34" s="1786"/>
      <c r="CH34" s="1786"/>
      <c r="CI34" s="1786"/>
      <c r="CJ34" s="1786"/>
      <c r="CK34" s="1786"/>
      <c r="CL34" s="1786"/>
      <c r="CM34" s="1786"/>
      <c r="CN34" s="1786"/>
      <c r="CO34" s="1786"/>
      <c r="CP34" s="1786"/>
      <c r="CQ34" s="1786"/>
      <c r="CR34" s="1786"/>
      <c r="CS34" s="1786"/>
      <c r="CT34" s="1786"/>
      <c r="CU34" s="1786"/>
      <c r="CV34" s="1786"/>
      <c r="CW34" s="1786"/>
      <c r="CX34" s="1786"/>
      <c r="CY34" s="1786"/>
      <c r="CZ34" s="1786"/>
    </row>
    <row r="35" s="135" customFormat="true" ht="15" customHeight="true" x14ac:dyDescent="0.2">
      <c r="A35" s="2277" t="s">
        <v>55</v>
      </c>
      <c r="B35" s="1316" t="s">
        <v>49</v>
      </c>
      <c r="C35" s="1346" t="s">
        <v>35</v>
      </c>
      <c r="D35" s="1352" t="s">
        <v>35</v>
      </c>
      <c r="E35" s="1352" t="s">
        <v>35</v>
      </c>
      <c r="F35" s="1352" t="s">
        <v>35</v>
      </c>
      <c r="G35" s="1358" t="s">
        <v>35</v>
      </c>
      <c r="H35" s="1364" t="s">
        <v>35</v>
      </c>
      <c r="I35" s="1352" t="s">
        <v>35</v>
      </c>
      <c r="J35" s="1352" t="s">
        <v>35</v>
      </c>
      <c r="K35" s="1352" t="s">
        <v>35</v>
      </c>
      <c r="L35" s="1370" t="s">
        <v>35</v>
      </c>
      <c r="M35" s="1346" t="s">
        <v>35</v>
      </c>
      <c r="N35" s="1352" t="s">
        <v>35</v>
      </c>
      <c r="O35" s="1352" t="s">
        <v>35</v>
      </c>
      <c r="P35" s="1352" t="s">
        <v>35</v>
      </c>
      <c r="Q35" s="1358" t="s">
        <v>35</v>
      </c>
      <c r="R35" s="1679" t="s">
        <v>35</v>
      </c>
      <c r="S35" s="298"/>
      <c r="T35" s="298"/>
      <c r="U35" s="298"/>
      <c r="V35" s="298"/>
      <c r="W35" s="298"/>
      <c r="X35" s="298"/>
      <c r="Y35" s="298"/>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AZ35" s="606"/>
      <c r="BA35" s="2137" t="s">
        <v>55</v>
      </c>
      <c r="BB35" s="151" t="s">
        <v>49</v>
      </c>
      <c r="BC35" s="1072" t="s">
        <v>35</v>
      </c>
      <c r="BD35" s="1092" t="s">
        <v>35</v>
      </c>
      <c r="BE35" s="1092" t="s">
        <v>35</v>
      </c>
      <c r="BF35" s="1092" t="s">
        <v>35</v>
      </c>
      <c r="BG35" s="1113" t="s">
        <v>35</v>
      </c>
      <c r="BH35" s="1134" t="s">
        <v>35</v>
      </c>
      <c r="BI35" s="1092" t="s">
        <v>35</v>
      </c>
      <c r="BJ35" s="1092" t="s">
        <v>35</v>
      </c>
      <c r="BK35" s="1092" t="s">
        <v>35</v>
      </c>
      <c r="BL35" s="1113" t="s">
        <v>35</v>
      </c>
      <c r="BM35" s="1134" t="s">
        <v>35</v>
      </c>
      <c r="BN35" s="1092" t="s">
        <v>35</v>
      </c>
      <c r="BO35" s="1092" t="s">
        <v>35</v>
      </c>
      <c r="BP35" s="1092" t="s">
        <v>35</v>
      </c>
      <c r="BQ35" s="1113" t="s">
        <v>35</v>
      </c>
      <c r="BR35" s="1739" t="s">
        <v>35</v>
      </c>
      <c r="BS35" s="1785"/>
      <c r="BT35" s="1785"/>
      <c r="BU35" s="1785"/>
      <c r="BV35" s="1785"/>
      <c r="BW35" s="1785"/>
      <c r="BX35" s="1785"/>
      <c r="BY35" s="1786"/>
      <c r="BZ35" s="1786"/>
      <c r="CA35" s="1786"/>
      <c r="CB35" s="1786"/>
      <c r="CC35" s="1786"/>
      <c r="CD35" s="1786"/>
      <c r="CE35" s="1786"/>
      <c r="CF35" s="1786"/>
      <c r="CG35" s="1786"/>
      <c r="CH35" s="1786"/>
      <c r="CI35" s="1786"/>
      <c r="CJ35" s="1786"/>
      <c r="CK35" s="1786"/>
      <c r="CL35" s="1786"/>
      <c r="CM35" s="1786"/>
      <c r="CN35" s="1786"/>
      <c r="CO35" s="1786"/>
      <c r="CP35" s="1786"/>
      <c r="CQ35" s="1786"/>
      <c r="CR35" s="1786"/>
      <c r="CS35" s="1786"/>
      <c r="CT35" s="1786"/>
      <c r="CU35" s="1786"/>
      <c r="CV35" s="1786"/>
      <c r="CW35" s="1786"/>
      <c r="CX35" s="1786"/>
      <c r="CY35" s="1786"/>
      <c r="CZ35" s="1786"/>
    </row>
    <row r="36" s="135" customFormat="true" ht="15" customHeight="true" x14ac:dyDescent="0.2">
      <c r="A36" s="2277"/>
      <c r="B36" s="1316" t="s">
        <v>48</v>
      </c>
      <c r="C36" s="1346" t="s">
        <v>35</v>
      </c>
      <c r="D36" s="1352" t="s">
        <v>35</v>
      </c>
      <c r="E36" s="1352" t="s">
        <v>35</v>
      </c>
      <c r="F36" s="1352" t="s">
        <v>35</v>
      </c>
      <c r="G36" s="1358" t="s">
        <v>35</v>
      </c>
      <c r="H36" s="1364" t="s">
        <v>35</v>
      </c>
      <c r="I36" s="1352" t="s">
        <v>35</v>
      </c>
      <c r="J36" s="1352" t="s">
        <v>35</v>
      </c>
      <c r="K36" s="1352" t="s">
        <v>35</v>
      </c>
      <c r="L36" s="1370" t="s">
        <v>35</v>
      </c>
      <c r="M36" s="1346" t="s">
        <v>35</v>
      </c>
      <c r="N36" s="1352" t="s">
        <v>35</v>
      </c>
      <c r="O36" s="1352" t="s">
        <v>35</v>
      </c>
      <c r="P36" s="1352" t="s">
        <v>35</v>
      </c>
      <c r="Q36" s="1358" t="s">
        <v>35</v>
      </c>
      <c r="R36" s="1679" t="s">
        <v>35</v>
      </c>
      <c r="S36" s="298"/>
      <c r="T36" s="298"/>
      <c r="U36" s="298"/>
      <c r="V36" s="298"/>
      <c r="W36" s="298"/>
      <c r="X36" s="298"/>
      <c r="Y36" s="298"/>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AZ36" s="606"/>
      <c r="BA36" s="2137"/>
      <c r="BB36" s="151" t="s">
        <v>48</v>
      </c>
      <c r="BC36" s="1072" t="s">
        <v>35</v>
      </c>
      <c r="BD36" s="1092" t="s">
        <v>35</v>
      </c>
      <c r="BE36" s="1092" t="s">
        <v>35</v>
      </c>
      <c r="BF36" s="1092" t="s">
        <v>35</v>
      </c>
      <c r="BG36" s="1113" t="s">
        <v>35</v>
      </c>
      <c r="BH36" s="1134" t="s">
        <v>35</v>
      </c>
      <c r="BI36" s="1092" t="s">
        <v>35</v>
      </c>
      <c r="BJ36" s="1092" t="s">
        <v>35</v>
      </c>
      <c r="BK36" s="1092" t="s">
        <v>35</v>
      </c>
      <c r="BL36" s="1113" t="s">
        <v>35</v>
      </c>
      <c r="BM36" s="1134" t="s">
        <v>35</v>
      </c>
      <c r="BN36" s="1092" t="s">
        <v>35</v>
      </c>
      <c r="BO36" s="1092" t="s">
        <v>35</v>
      </c>
      <c r="BP36" s="1092" t="s">
        <v>35</v>
      </c>
      <c r="BQ36" s="1113" t="s">
        <v>35</v>
      </c>
      <c r="BR36" s="1739" t="s">
        <v>35</v>
      </c>
      <c r="BS36" s="1785"/>
      <c r="BT36" s="1785"/>
      <c r="BU36" s="1785"/>
      <c r="BV36" s="1785"/>
      <c r="BW36" s="1785"/>
      <c r="BX36" s="1785"/>
      <c r="BY36" s="1786"/>
      <c r="BZ36" s="1786"/>
      <c r="CA36" s="1786"/>
      <c r="CB36" s="1786"/>
      <c r="CC36" s="1786"/>
      <c r="CD36" s="1786"/>
      <c r="CE36" s="1786"/>
      <c r="CF36" s="1786"/>
      <c r="CG36" s="1786"/>
      <c r="CH36" s="1786"/>
      <c r="CI36" s="1786"/>
      <c r="CJ36" s="1786"/>
      <c r="CK36" s="1786"/>
      <c r="CL36" s="1786"/>
      <c r="CM36" s="1786"/>
      <c r="CN36" s="1786"/>
      <c r="CO36" s="1786"/>
      <c r="CP36" s="1786"/>
      <c r="CQ36" s="1786"/>
      <c r="CR36" s="1786"/>
      <c r="CS36" s="1786"/>
      <c r="CT36" s="1786"/>
      <c r="CU36" s="1786"/>
      <c r="CV36" s="1786"/>
      <c r="CW36" s="1786"/>
      <c r="CX36" s="1786"/>
      <c r="CY36" s="1786"/>
      <c r="CZ36" s="1786"/>
    </row>
    <row r="37" s="135" customFormat="true" ht="15" customHeight="true" x14ac:dyDescent="0.2">
      <c r="A37" s="2277" t="s">
        <v>148</v>
      </c>
      <c r="B37" s="1316" t="s">
        <v>49</v>
      </c>
      <c r="C37" s="1346" t="s">
        <v>35</v>
      </c>
      <c r="D37" s="1352" t="s">
        <v>35</v>
      </c>
      <c r="E37" s="1352" t="s">
        <v>35</v>
      </c>
      <c r="F37" s="1352" t="s">
        <v>35</v>
      </c>
      <c r="G37" s="1358" t="s">
        <v>35</v>
      </c>
      <c r="H37" s="1364" t="s">
        <v>35</v>
      </c>
      <c r="I37" s="1352" t="s">
        <v>35</v>
      </c>
      <c r="J37" s="1352" t="s">
        <v>35</v>
      </c>
      <c r="K37" s="1352" t="s">
        <v>35</v>
      </c>
      <c r="L37" s="1370" t="s">
        <v>35</v>
      </c>
      <c r="M37" s="1346" t="s">
        <v>35</v>
      </c>
      <c r="N37" s="1352" t="s">
        <v>35</v>
      </c>
      <c r="O37" s="1352" t="s">
        <v>35</v>
      </c>
      <c r="P37" s="1352" t="s">
        <v>35</v>
      </c>
      <c r="Q37" s="1358" t="s">
        <v>35</v>
      </c>
      <c r="R37" s="1679" t="s">
        <v>35</v>
      </c>
      <c r="S37" s="298"/>
      <c r="T37" s="298"/>
      <c r="U37" s="298"/>
      <c r="V37" s="298"/>
      <c r="W37" s="298"/>
      <c r="X37" s="298"/>
      <c r="Y37" s="298"/>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AZ37" s="606"/>
      <c r="BA37" s="2137" t="s">
        <v>125</v>
      </c>
      <c r="BB37" s="151" t="s">
        <v>49</v>
      </c>
      <c r="BC37" s="1072" t="s">
        <v>35</v>
      </c>
      <c r="BD37" s="1092" t="s">
        <v>35</v>
      </c>
      <c r="BE37" s="1092" t="s">
        <v>35</v>
      </c>
      <c r="BF37" s="1092" t="s">
        <v>35</v>
      </c>
      <c r="BG37" s="1113" t="s">
        <v>35</v>
      </c>
      <c r="BH37" s="1134" t="s">
        <v>35</v>
      </c>
      <c r="BI37" s="1092" t="s">
        <v>35</v>
      </c>
      <c r="BJ37" s="1092" t="s">
        <v>35</v>
      </c>
      <c r="BK37" s="1092" t="s">
        <v>35</v>
      </c>
      <c r="BL37" s="1113" t="s">
        <v>35</v>
      </c>
      <c r="BM37" s="1134" t="s">
        <v>35</v>
      </c>
      <c r="BN37" s="1092" t="s">
        <v>35</v>
      </c>
      <c r="BO37" s="1092" t="s">
        <v>35</v>
      </c>
      <c r="BP37" s="1092" t="s">
        <v>35</v>
      </c>
      <c r="BQ37" s="1113" t="s">
        <v>35</v>
      </c>
      <c r="BR37" s="1739" t="s">
        <v>35</v>
      </c>
      <c r="BS37" s="1785"/>
      <c r="BT37" s="1785"/>
      <c r="BU37" s="1785"/>
      <c r="BV37" s="1785"/>
      <c r="BW37" s="1785"/>
      <c r="BX37" s="1785"/>
      <c r="BY37" s="1786"/>
      <c r="BZ37" s="1786"/>
      <c r="CA37" s="1786"/>
      <c r="CB37" s="1786"/>
      <c r="CC37" s="1786"/>
      <c r="CD37" s="1786"/>
      <c r="CE37" s="1786"/>
      <c r="CF37" s="1786"/>
      <c r="CG37" s="1786"/>
      <c r="CH37" s="1786"/>
      <c r="CI37" s="1786"/>
      <c r="CJ37" s="1786"/>
      <c r="CK37" s="1786"/>
      <c r="CL37" s="1786"/>
      <c r="CM37" s="1786"/>
      <c r="CN37" s="1786"/>
      <c r="CO37" s="1786"/>
      <c r="CP37" s="1786"/>
      <c r="CQ37" s="1786"/>
      <c r="CR37" s="1786"/>
      <c r="CS37" s="1786"/>
      <c r="CT37" s="1786"/>
      <c r="CU37" s="1786"/>
      <c r="CV37" s="1786"/>
      <c r="CW37" s="1786"/>
      <c r="CX37" s="1786"/>
      <c r="CY37" s="1786"/>
      <c r="CZ37" s="1786"/>
    </row>
    <row r="38" s="135" customFormat="true" ht="15" customHeight="true" x14ac:dyDescent="0.2">
      <c r="A38" s="2277"/>
      <c r="B38" s="1316" t="s">
        <v>48</v>
      </c>
      <c r="C38" s="1346" t="s">
        <v>35</v>
      </c>
      <c r="D38" s="1352" t="s">
        <v>35</v>
      </c>
      <c r="E38" s="1352" t="s">
        <v>35</v>
      </c>
      <c r="F38" s="1352" t="s">
        <v>35</v>
      </c>
      <c r="G38" s="1358" t="s">
        <v>35</v>
      </c>
      <c r="H38" s="1364" t="s">
        <v>35</v>
      </c>
      <c r="I38" s="1352" t="s">
        <v>35</v>
      </c>
      <c r="J38" s="1352" t="s">
        <v>35</v>
      </c>
      <c r="K38" s="1352" t="s">
        <v>35</v>
      </c>
      <c r="L38" s="1370" t="s">
        <v>35</v>
      </c>
      <c r="M38" s="1346" t="s">
        <v>35</v>
      </c>
      <c r="N38" s="1352" t="s">
        <v>35</v>
      </c>
      <c r="O38" s="1352" t="s">
        <v>35</v>
      </c>
      <c r="P38" s="1352" t="s">
        <v>35</v>
      </c>
      <c r="Q38" s="1358" t="s">
        <v>35</v>
      </c>
      <c r="R38" s="1679" t="s">
        <v>35</v>
      </c>
      <c r="S38" s="298"/>
      <c r="T38" s="298"/>
      <c r="U38" s="298"/>
      <c r="V38" s="298"/>
      <c r="W38" s="298"/>
      <c r="X38" s="298"/>
      <c r="Y38" s="298"/>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AZ38" s="606"/>
      <c r="BA38" s="2137"/>
      <c r="BB38" s="151" t="s">
        <v>48</v>
      </c>
      <c r="BC38" s="1072" t="s">
        <v>35</v>
      </c>
      <c r="BD38" s="1092" t="s">
        <v>35</v>
      </c>
      <c r="BE38" s="1092" t="s">
        <v>35</v>
      </c>
      <c r="BF38" s="1092" t="s">
        <v>35</v>
      </c>
      <c r="BG38" s="1113" t="s">
        <v>35</v>
      </c>
      <c r="BH38" s="1134" t="s">
        <v>35</v>
      </c>
      <c r="BI38" s="1092" t="s">
        <v>35</v>
      </c>
      <c r="BJ38" s="1092" t="s">
        <v>35</v>
      </c>
      <c r="BK38" s="1092" t="s">
        <v>35</v>
      </c>
      <c r="BL38" s="1113" t="s">
        <v>35</v>
      </c>
      <c r="BM38" s="1134" t="s">
        <v>35</v>
      </c>
      <c r="BN38" s="1092" t="s">
        <v>35</v>
      </c>
      <c r="BO38" s="1092" t="s">
        <v>35</v>
      </c>
      <c r="BP38" s="1092" t="s">
        <v>35</v>
      </c>
      <c r="BQ38" s="1113" t="s">
        <v>35</v>
      </c>
      <c r="BR38" s="1739" t="s">
        <v>35</v>
      </c>
      <c r="BS38" s="1785"/>
      <c r="BT38" s="1785"/>
      <c r="BU38" s="1785"/>
      <c r="BV38" s="1785"/>
      <c r="BW38" s="1785"/>
      <c r="BX38" s="1785"/>
      <c r="BY38" s="1786"/>
      <c r="BZ38" s="1786"/>
      <c r="CA38" s="1786"/>
      <c r="CB38" s="1786"/>
      <c r="CC38" s="1786"/>
      <c r="CD38" s="1786"/>
      <c r="CE38" s="1786"/>
      <c r="CF38" s="1786"/>
      <c r="CG38" s="1786"/>
      <c r="CH38" s="1786"/>
      <c r="CI38" s="1786"/>
      <c r="CJ38" s="1786"/>
      <c r="CK38" s="1786"/>
      <c r="CL38" s="1786"/>
      <c r="CM38" s="1786"/>
      <c r="CN38" s="1786"/>
      <c r="CO38" s="1786"/>
      <c r="CP38" s="1786"/>
      <c r="CQ38" s="1786"/>
      <c r="CR38" s="1786"/>
      <c r="CS38" s="1786"/>
      <c r="CT38" s="1786"/>
      <c r="CU38" s="1786"/>
      <c r="CV38" s="1786"/>
      <c r="CW38" s="1786"/>
      <c r="CX38" s="1786"/>
      <c r="CY38" s="1786"/>
      <c r="CZ38" s="1786"/>
    </row>
    <row r="39" s="130" customFormat="true" ht="15" customHeight="true" x14ac:dyDescent="0.2">
      <c r="A39" s="2136" t="s">
        <v>122</v>
      </c>
      <c r="B39" s="241" t="s">
        <v>49</v>
      </c>
      <c r="C39" s="1007" t="s">
        <v>35</v>
      </c>
      <c r="D39" s="1019" t="s">
        <v>35</v>
      </c>
      <c r="E39" s="1019" t="s">
        <v>35</v>
      </c>
      <c r="F39" s="1019" t="s">
        <v>35</v>
      </c>
      <c r="G39" s="1031" t="s">
        <v>35</v>
      </c>
      <c r="H39" s="1043" t="s">
        <v>35</v>
      </c>
      <c r="I39" s="1019" t="s">
        <v>35</v>
      </c>
      <c r="J39" s="1019" t="s">
        <v>35</v>
      </c>
      <c r="K39" s="1019" t="s">
        <v>35</v>
      </c>
      <c r="L39" s="1055" t="s">
        <v>35</v>
      </c>
      <c r="M39" s="1065" t="s">
        <v>35</v>
      </c>
      <c r="N39" s="1019" t="s">
        <v>35</v>
      </c>
      <c r="O39" s="1019" t="s">
        <v>35</v>
      </c>
      <c r="P39" s="1019" t="s">
        <v>35</v>
      </c>
      <c r="Q39" s="1031" t="s">
        <v>35</v>
      </c>
      <c r="R39" s="1681" t="s">
        <v>35</v>
      </c>
      <c r="S39" s="1724"/>
      <c r="T39" s="1724"/>
      <c r="U39" s="1724"/>
      <c r="V39" s="1724"/>
      <c r="W39" s="1724"/>
      <c r="X39" s="1724"/>
      <c r="Y39" s="1725"/>
      <c r="Z39" s="1725"/>
      <c r="AA39" s="1725"/>
      <c r="AB39" s="1725"/>
      <c r="AC39" s="1725"/>
      <c r="AD39" s="1725"/>
      <c r="AE39" s="1725"/>
      <c r="AF39" s="1725"/>
      <c r="AG39" s="1725"/>
      <c r="AH39" s="1725"/>
      <c r="AI39" s="1725"/>
      <c r="AJ39" s="1725"/>
      <c r="AK39" s="1725"/>
      <c r="AL39" s="1725"/>
      <c r="AM39" s="1725"/>
      <c r="AN39" s="1725"/>
      <c r="AO39" s="1725"/>
      <c r="AP39" s="1725"/>
      <c r="AQ39" s="1725"/>
      <c r="AR39" s="1725"/>
      <c r="AS39" s="1725"/>
      <c r="AT39" s="1725"/>
      <c r="AU39" s="1725"/>
      <c r="AV39" s="1725"/>
      <c r="AW39" s="1725"/>
      <c r="AX39" s="1725"/>
      <c r="AY39" s="1725"/>
      <c r="AZ39" s="207"/>
      <c r="BA39" s="2137" t="s">
        <v>122</v>
      </c>
      <c r="BB39" s="151" t="s">
        <v>49</v>
      </c>
      <c r="BC39" s="1072" t="s">
        <v>35</v>
      </c>
      <c r="BD39" s="1092" t="s">
        <v>35</v>
      </c>
      <c r="BE39" s="1092" t="s">
        <v>35</v>
      </c>
      <c r="BF39" s="1092" t="s">
        <v>35</v>
      </c>
      <c r="BG39" s="1113" t="s">
        <v>35</v>
      </c>
      <c r="BH39" s="1134" t="s">
        <v>35</v>
      </c>
      <c r="BI39" s="1092" t="s">
        <v>35</v>
      </c>
      <c r="BJ39" s="1092" t="s">
        <v>35</v>
      </c>
      <c r="BK39" s="1092" t="s">
        <v>35</v>
      </c>
      <c r="BL39" s="1113" t="s">
        <v>35</v>
      </c>
      <c r="BM39" s="1134" t="s">
        <v>35</v>
      </c>
      <c r="BN39" s="1092" t="s">
        <v>35</v>
      </c>
      <c r="BO39" s="1092" t="s">
        <v>35</v>
      </c>
      <c r="BP39" s="1092" t="s">
        <v>35</v>
      </c>
      <c r="BQ39" s="1113" t="s">
        <v>35</v>
      </c>
      <c r="BR39" s="1739" t="s">
        <v>35</v>
      </c>
      <c r="BS39" s="1785"/>
      <c r="BT39" s="1785"/>
      <c r="BU39" s="1785"/>
      <c r="BV39" s="1785"/>
      <c r="BW39" s="1785"/>
      <c r="BX39" s="1785"/>
      <c r="BY39" s="1786"/>
      <c r="BZ39" s="1786"/>
      <c r="CA39" s="1786"/>
      <c r="CB39" s="1786"/>
      <c r="CC39" s="1786"/>
      <c r="CD39" s="1786"/>
      <c r="CE39" s="1786"/>
      <c r="CF39" s="1786"/>
      <c r="CG39" s="1786"/>
      <c r="CH39" s="1786"/>
      <c r="CI39" s="1786"/>
      <c r="CJ39" s="1786"/>
      <c r="CK39" s="1786"/>
      <c r="CL39" s="1786"/>
      <c r="CM39" s="1786"/>
      <c r="CN39" s="1786"/>
      <c r="CO39" s="1786"/>
      <c r="CP39" s="1786"/>
      <c r="CQ39" s="1786"/>
      <c r="CR39" s="1786"/>
      <c r="CS39" s="1786"/>
      <c r="CT39" s="1786"/>
      <c r="CU39" s="1786"/>
      <c r="CV39" s="1786"/>
      <c r="CW39" s="1786"/>
      <c r="CX39" s="1786"/>
      <c r="CY39" s="1786"/>
      <c r="CZ39" s="1786"/>
    </row>
    <row r="40" s="130" customFormat="true" ht="15" customHeight="true" x14ac:dyDescent="0.2">
      <c r="A40" s="2136"/>
      <c r="B40" s="241" t="s">
        <v>48</v>
      </c>
      <c r="C40" s="1007" t="s">
        <v>35</v>
      </c>
      <c r="D40" s="1019" t="s">
        <v>35</v>
      </c>
      <c r="E40" s="1019" t="s">
        <v>35</v>
      </c>
      <c r="F40" s="1019" t="s">
        <v>35</v>
      </c>
      <c r="G40" s="1031" t="s">
        <v>35</v>
      </c>
      <c r="H40" s="1043" t="s">
        <v>35</v>
      </c>
      <c r="I40" s="1019" t="s">
        <v>35</v>
      </c>
      <c r="J40" s="1019" t="s">
        <v>35</v>
      </c>
      <c r="K40" s="1019" t="s">
        <v>35</v>
      </c>
      <c r="L40" s="1055" t="s">
        <v>35</v>
      </c>
      <c r="M40" s="1065" t="s">
        <v>35</v>
      </c>
      <c r="N40" s="1019" t="s">
        <v>35</v>
      </c>
      <c r="O40" s="1019" t="s">
        <v>35</v>
      </c>
      <c r="P40" s="1019" t="s">
        <v>35</v>
      </c>
      <c r="Q40" s="1031" t="s">
        <v>35</v>
      </c>
      <c r="R40" s="1681" t="s">
        <v>35</v>
      </c>
      <c r="S40" s="1724"/>
      <c r="T40" s="1724"/>
      <c r="U40" s="1724"/>
      <c r="V40" s="1724"/>
      <c r="W40" s="1724"/>
      <c r="X40" s="1724"/>
      <c r="Y40" s="1725"/>
      <c r="Z40" s="1725"/>
      <c r="AA40" s="1725"/>
      <c r="AB40" s="1725"/>
      <c r="AC40" s="1725"/>
      <c r="AD40" s="1725"/>
      <c r="AE40" s="1725"/>
      <c r="AF40" s="1725"/>
      <c r="AG40" s="1725"/>
      <c r="AH40" s="1725"/>
      <c r="AI40" s="1725"/>
      <c r="AJ40" s="1725"/>
      <c r="AK40" s="1725"/>
      <c r="AL40" s="1725"/>
      <c r="AM40" s="1725"/>
      <c r="AN40" s="1725"/>
      <c r="AO40" s="1725"/>
      <c r="AP40" s="1725"/>
      <c r="AQ40" s="1725"/>
      <c r="AR40" s="1725"/>
      <c r="AS40" s="1725"/>
      <c r="AT40" s="1725"/>
      <c r="AU40" s="1725"/>
      <c r="AV40" s="1725"/>
      <c r="AW40" s="1725"/>
      <c r="AX40" s="1725"/>
      <c r="AY40" s="1725"/>
      <c r="AZ40" s="207"/>
      <c r="BA40" s="2137"/>
      <c r="BB40" s="151" t="s">
        <v>48</v>
      </c>
      <c r="BC40" s="1072" t="s">
        <v>35</v>
      </c>
      <c r="BD40" s="1092" t="s">
        <v>35</v>
      </c>
      <c r="BE40" s="1092" t="s">
        <v>35</v>
      </c>
      <c r="BF40" s="1092" t="s">
        <v>35</v>
      </c>
      <c r="BG40" s="1113" t="s">
        <v>35</v>
      </c>
      <c r="BH40" s="1134" t="s">
        <v>35</v>
      </c>
      <c r="BI40" s="1092" t="s">
        <v>35</v>
      </c>
      <c r="BJ40" s="1092" t="s">
        <v>35</v>
      </c>
      <c r="BK40" s="1092" t="s">
        <v>35</v>
      </c>
      <c r="BL40" s="1113" t="s">
        <v>35</v>
      </c>
      <c r="BM40" s="1134" t="s">
        <v>35</v>
      </c>
      <c r="BN40" s="1092" t="s">
        <v>35</v>
      </c>
      <c r="BO40" s="1092" t="s">
        <v>35</v>
      </c>
      <c r="BP40" s="1092" t="s">
        <v>35</v>
      </c>
      <c r="BQ40" s="1113" t="s">
        <v>35</v>
      </c>
      <c r="BR40" s="1739" t="s">
        <v>35</v>
      </c>
      <c r="BS40" s="1785"/>
      <c r="BT40" s="1785"/>
      <c r="BU40" s="1785"/>
      <c r="BV40" s="1785"/>
      <c r="BW40" s="1785"/>
      <c r="BX40" s="1785"/>
      <c r="BY40" s="1786"/>
      <c r="BZ40" s="1786"/>
      <c r="CA40" s="1786"/>
      <c r="CB40" s="1786"/>
      <c r="CC40" s="1786"/>
      <c r="CD40" s="1786"/>
      <c r="CE40" s="1786"/>
      <c r="CF40" s="1786"/>
      <c r="CG40" s="1786"/>
      <c r="CH40" s="1786"/>
      <c r="CI40" s="1786"/>
      <c r="CJ40" s="1786"/>
      <c r="CK40" s="1786"/>
      <c r="CL40" s="1786"/>
      <c r="CM40" s="1786"/>
      <c r="CN40" s="1786"/>
      <c r="CO40" s="1786"/>
      <c r="CP40" s="1786"/>
      <c r="CQ40" s="1786"/>
      <c r="CR40" s="1786"/>
      <c r="CS40" s="1786"/>
      <c r="CT40" s="1786"/>
      <c r="CU40" s="1786"/>
      <c r="CV40" s="1786"/>
      <c r="CW40" s="1786"/>
      <c r="CX40" s="1786"/>
      <c r="CY40" s="1786"/>
      <c r="CZ40" s="1786"/>
    </row>
    <row r="41" s="135" customFormat="true" ht="15" customHeight="true" x14ac:dyDescent="0.2">
      <c r="A41" s="2277" t="s">
        <v>56</v>
      </c>
      <c r="B41" s="1316" t="s">
        <v>49</v>
      </c>
      <c r="C41" s="1346" t="s">
        <v>35</v>
      </c>
      <c r="D41" s="1352" t="s">
        <v>35</v>
      </c>
      <c r="E41" s="1352" t="s">
        <v>35</v>
      </c>
      <c r="F41" s="1352" t="s">
        <v>35</v>
      </c>
      <c r="G41" s="1358" t="s">
        <v>35</v>
      </c>
      <c r="H41" s="1364" t="s">
        <v>35</v>
      </c>
      <c r="I41" s="1352" t="s">
        <v>35</v>
      </c>
      <c r="J41" s="1352" t="s">
        <v>35</v>
      </c>
      <c r="K41" s="1352" t="s">
        <v>35</v>
      </c>
      <c r="L41" s="1370" t="s">
        <v>35</v>
      </c>
      <c r="M41" s="1346" t="s">
        <v>35</v>
      </c>
      <c r="N41" s="1352" t="s">
        <v>35</v>
      </c>
      <c r="O41" s="1352" t="s">
        <v>35</v>
      </c>
      <c r="P41" s="1352" t="s">
        <v>35</v>
      </c>
      <c r="Q41" s="1358" t="s">
        <v>35</v>
      </c>
      <c r="R41" s="1679" t="s">
        <v>35</v>
      </c>
      <c r="S41" s="298"/>
      <c r="T41" s="298"/>
      <c r="U41" s="298"/>
      <c r="V41" s="298"/>
      <c r="W41" s="298"/>
      <c r="X41" s="298"/>
      <c r="Y41" s="298"/>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AZ41" s="606"/>
      <c r="BA41" s="2137" t="s">
        <v>56</v>
      </c>
      <c r="BB41" s="151" t="s">
        <v>49</v>
      </c>
      <c r="BC41" s="1072" t="s">
        <v>35</v>
      </c>
      <c r="BD41" s="1092" t="s">
        <v>35</v>
      </c>
      <c r="BE41" s="1092" t="s">
        <v>35</v>
      </c>
      <c r="BF41" s="1092" t="s">
        <v>35</v>
      </c>
      <c r="BG41" s="1113" t="s">
        <v>35</v>
      </c>
      <c r="BH41" s="1134" t="s">
        <v>35</v>
      </c>
      <c r="BI41" s="1092" t="s">
        <v>35</v>
      </c>
      <c r="BJ41" s="1092" t="s">
        <v>35</v>
      </c>
      <c r="BK41" s="1092" t="s">
        <v>35</v>
      </c>
      <c r="BL41" s="1113" t="s">
        <v>35</v>
      </c>
      <c r="BM41" s="1134" t="s">
        <v>35</v>
      </c>
      <c r="BN41" s="1092" t="s">
        <v>35</v>
      </c>
      <c r="BO41" s="1092" t="s">
        <v>35</v>
      </c>
      <c r="BP41" s="1092" t="s">
        <v>35</v>
      </c>
      <c r="BQ41" s="1113" t="s">
        <v>35</v>
      </c>
      <c r="BR41" s="1739" t="s">
        <v>35</v>
      </c>
      <c r="BS41" s="1785"/>
      <c r="BT41" s="1785"/>
      <c r="BU41" s="1785"/>
      <c r="BV41" s="1785"/>
      <c r="BW41" s="1785"/>
      <c r="BX41" s="1785"/>
      <c r="BY41" s="1786"/>
      <c r="BZ41" s="1786"/>
      <c r="CA41" s="1786"/>
      <c r="CB41" s="1786"/>
      <c r="CC41" s="1786"/>
      <c r="CD41" s="1786"/>
      <c r="CE41" s="1786"/>
      <c r="CF41" s="1786"/>
      <c r="CG41" s="1786"/>
      <c r="CH41" s="1786"/>
      <c r="CI41" s="1786"/>
      <c r="CJ41" s="1786"/>
      <c r="CK41" s="1786"/>
      <c r="CL41" s="1786"/>
      <c r="CM41" s="1786"/>
      <c r="CN41" s="1786"/>
      <c r="CO41" s="1786"/>
      <c r="CP41" s="1786"/>
      <c r="CQ41" s="1786"/>
      <c r="CR41" s="1786"/>
      <c r="CS41" s="1786"/>
      <c r="CT41" s="1786"/>
      <c r="CU41" s="1786"/>
      <c r="CV41" s="1786"/>
      <c r="CW41" s="1786"/>
      <c r="CX41" s="1786"/>
      <c r="CY41" s="1786"/>
      <c r="CZ41" s="1786"/>
    </row>
    <row r="42" s="135" customFormat="true" ht="15" customHeight="true" x14ac:dyDescent="0.2">
      <c r="A42" s="2277"/>
      <c r="B42" s="1316" t="s">
        <v>48</v>
      </c>
      <c r="C42" s="1346" t="s">
        <v>35</v>
      </c>
      <c r="D42" s="1352" t="s">
        <v>35</v>
      </c>
      <c r="E42" s="1352" t="s">
        <v>35</v>
      </c>
      <c r="F42" s="1352" t="s">
        <v>35</v>
      </c>
      <c r="G42" s="1358" t="s">
        <v>35</v>
      </c>
      <c r="H42" s="1364" t="s">
        <v>35</v>
      </c>
      <c r="I42" s="1352" t="s">
        <v>35</v>
      </c>
      <c r="J42" s="1352" t="s">
        <v>35</v>
      </c>
      <c r="K42" s="1352" t="s">
        <v>35</v>
      </c>
      <c r="L42" s="1370" t="s">
        <v>35</v>
      </c>
      <c r="M42" s="1346" t="s">
        <v>35</v>
      </c>
      <c r="N42" s="1352" t="s">
        <v>35</v>
      </c>
      <c r="O42" s="1352" t="s">
        <v>35</v>
      </c>
      <c r="P42" s="1352" t="s">
        <v>35</v>
      </c>
      <c r="Q42" s="1358" t="s">
        <v>35</v>
      </c>
      <c r="R42" s="1679" t="s">
        <v>35</v>
      </c>
      <c r="S42" s="298"/>
      <c r="T42" s="298"/>
      <c r="U42" s="298"/>
      <c r="V42" s="298"/>
      <c r="W42" s="298"/>
      <c r="X42" s="298"/>
      <c r="Y42" s="298"/>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AZ42" s="606"/>
      <c r="BA42" s="2137"/>
      <c r="BB42" s="151" t="s">
        <v>48</v>
      </c>
      <c r="BC42" s="1072" t="s">
        <v>35</v>
      </c>
      <c r="BD42" s="1092" t="s">
        <v>35</v>
      </c>
      <c r="BE42" s="1092" t="s">
        <v>35</v>
      </c>
      <c r="BF42" s="1092" t="s">
        <v>35</v>
      </c>
      <c r="BG42" s="1113" t="s">
        <v>35</v>
      </c>
      <c r="BH42" s="1134" t="s">
        <v>35</v>
      </c>
      <c r="BI42" s="1092" t="s">
        <v>35</v>
      </c>
      <c r="BJ42" s="1092" t="s">
        <v>35</v>
      </c>
      <c r="BK42" s="1092" t="s">
        <v>35</v>
      </c>
      <c r="BL42" s="1113" t="s">
        <v>35</v>
      </c>
      <c r="BM42" s="1134" t="s">
        <v>35</v>
      </c>
      <c r="BN42" s="1092" t="s">
        <v>35</v>
      </c>
      <c r="BO42" s="1092" t="s">
        <v>35</v>
      </c>
      <c r="BP42" s="1092" t="s">
        <v>35</v>
      </c>
      <c r="BQ42" s="1113" t="s">
        <v>35</v>
      </c>
      <c r="BR42" s="1739" t="s">
        <v>35</v>
      </c>
      <c r="BS42" s="1785"/>
      <c r="BT42" s="1785"/>
      <c r="BU42" s="1785"/>
      <c r="BV42" s="1785"/>
      <c r="BW42" s="1785"/>
      <c r="BX42" s="1785"/>
      <c r="BY42" s="1786"/>
      <c r="BZ42" s="1786"/>
      <c r="CA42" s="1786"/>
      <c r="CB42" s="1786"/>
      <c r="CC42" s="1786"/>
      <c r="CD42" s="1786"/>
      <c r="CE42" s="1786"/>
      <c r="CF42" s="1786"/>
      <c r="CG42" s="1786"/>
      <c r="CH42" s="1786"/>
      <c r="CI42" s="1786"/>
      <c r="CJ42" s="1786"/>
      <c r="CK42" s="1786"/>
      <c r="CL42" s="1786"/>
      <c r="CM42" s="1786"/>
      <c r="CN42" s="1786"/>
      <c r="CO42" s="1786"/>
      <c r="CP42" s="1786"/>
      <c r="CQ42" s="1786"/>
      <c r="CR42" s="1786"/>
      <c r="CS42" s="1786"/>
      <c r="CT42" s="1786"/>
      <c r="CU42" s="1786"/>
      <c r="CV42" s="1786"/>
      <c r="CW42" s="1786"/>
      <c r="CX42" s="1786"/>
      <c r="CY42" s="1786"/>
      <c r="CZ42" s="1786"/>
    </row>
    <row r="43" s="135" customFormat="true" ht="15" customHeight="true" x14ac:dyDescent="0.2">
      <c r="A43" s="2277" t="s">
        <v>53</v>
      </c>
      <c r="B43" s="1316" t="s">
        <v>49</v>
      </c>
      <c r="C43" s="1346" t="s">
        <v>35</v>
      </c>
      <c r="D43" s="1352" t="s">
        <v>35</v>
      </c>
      <c r="E43" s="1352" t="s">
        <v>35</v>
      </c>
      <c r="F43" s="1352" t="s">
        <v>35</v>
      </c>
      <c r="G43" s="1358" t="s">
        <v>35</v>
      </c>
      <c r="H43" s="1364" t="s">
        <v>35</v>
      </c>
      <c r="I43" s="1352" t="s">
        <v>35</v>
      </c>
      <c r="J43" s="1352" t="s">
        <v>35</v>
      </c>
      <c r="K43" s="1352" t="s">
        <v>35</v>
      </c>
      <c r="L43" s="1370" t="s">
        <v>35</v>
      </c>
      <c r="M43" s="1346" t="s">
        <v>35</v>
      </c>
      <c r="N43" s="1352" t="s">
        <v>35</v>
      </c>
      <c r="O43" s="1352" t="s">
        <v>35</v>
      </c>
      <c r="P43" s="1352" t="s">
        <v>35</v>
      </c>
      <c r="Q43" s="1358" t="s">
        <v>35</v>
      </c>
      <c r="R43" s="1679" t="s">
        <v>35</v>
      </c>
      <c r="S43" s="298"/>
      <c r="T43" s="298"/>
      <c r="U43" s="298"/>
      <c r="V43" s="298"/>
      <c r="W43" s="298"/>
      <c r="X43" s="298"/>
      <c r="Y43" s="298"/>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AZ43" s="606"/>
      <c r="BA43" s="2137" t="s">
        <v>53</v>
      </c>
      <c r="BB43" s="151" t="s">
        <v>49</v>
      </c>
      <c r="BC43" s="1072" t="s">
        <v>35</v>
      </c>
      <c r="BD43" s="1092" t="s">
        <v>35</v>
      </c>
      <c r="BE43" s="1092" t="s">
        <v>35</v>
      </c>
      <c r="BF43" s="1092" t="s">
        <v>35</v>
      </c>
      <c r="BG43" s="1113" t="s">
        <v>35</v>
      </c>
      <c r="BH43" s="1134" t="s">
        <v>35</v>
      </c>
      <c r="BI43" s="1092" t="s">
        <v>35</v>
      </c>
      <c r="BJ43" s="1092" t="s">
        <v>35</v>
      </c>
      <c r="BK43" s="1092" t="s">
        <v>35</v>
      </c>
      <c r="BL43" s="1113" t="s">
        <v>35</v>
      </c>
      <c r="BM43" s="1134" t="s">
        <v>35</v>
      </c>
      <c r="BN43" s="1092" t="s">
        <v>35</v>
      </c>
      <c r="BO43" s="1092" t="s">
        <v>35</v>
      </c>
      <c r="BP43" s="1092" t="s">
        <v>35</v>
      </c>
      <c r="BQ43" s="1113" t="s">
        <v>35</v>
      </c>
      <c r="BR43" s="1739" t="s">
        <v>35</v>
      </c>
      <c r="BS43" s="1785"/>
      <c r="BT43" s="1785"/>
      <c r="BU43" s="1785"/>
      <c r="BV43" s="1785"/>
      <c r="BW43" s="1785"/>
      <c r="BX43" s="1785"/>
      <c r="BY43" s="1786"/>
      <c r="BZ43" s="1786"/>
      <c r="CA43" s="1786"/>
      <c r="CB43" s="1786"/>
      <c r="CC43" s="1786"/>
      <c r="CD43" s="1786"/>
      <c r="CE43" s="1786"/>
      <c r="CF43" s="1786"/>
      <c r="CG43" s="1786"/>
      <c r="CH43" s="1786"/>
      <c r="CI43" s="1786"/>
      <c r="CJ43" s="1786"/>
      <c r="CK43" s="1786"/>
      <c r="CL43" s="1786"/>
      <c r="CM43" s="1786"/>
      <c r="CN43" s="1786"/>
      <c r="CO43" s="1786"/>
      <c r="CP43" s="1786"/>
      <c r="CQ43" s="1786"/>
      <c r="CR43" s="1786"/>
      <c r="CS43" s="1786"/>
      <c r="CT43" s="1786"/>
      <c r="CU43" s="1786"/>
      <c r="CV43" s="1786"/>
      <c r="CW43" s="1786"/>
      <c r="CX43" s="1786"/>
      <c r="CY43" s="1786"/>
      <c r="CZ43" s="1786"/>
    </row>
    <row r="44" s="135" customFormat="true" ht="15" customHeight="true" x14ac:dyDescent="0.2">
      <c r="A44" s="2277"/>
      <c r="B44" s="1316" t="s">
        <v>48</v>
      </c>
      <c r="C44" s="1346" t="s">
        <v>35</v>
      </c>
      <c r="D44" s="1352" t="s">
        <v>35</v>
      </c>
      <c r="E44" s="1352" t="s">
        <v>35</v>
      </c>
      <c r="F44" s="1352" t="s">
        <v>35</v>
      </c>
      <c r="G44" s="1358" t="s">
        <v>35</v>
      </c>
      <c r="H44" s="1364" t="s">
        <v>35</v>
      </c>
      <c r="I44" s="1352" t="s">
        <v>35</v>
      </c>
      <c r="J44" s="1352" t="s">
        <v>35</v>
      </c>
      <c r="K44" s="1352" t="s">
        <v>35</v>
      </c>
      <c r="L44" s="1370" t="s">
        <v>35</v>
      </c>
      <c r="M44" s="1346" t="s">
        <v>35</v>
      </c>
      <c r="N44" s="1352" t="s">
        <v>35</v>
      </c>
      <c r="O44" s="1352" t="s">
        <v>35</v>
      </c>
      <c r="P44" s="1352" t="s">
        <v>35</v>
      </c>
      <c r="Q44" s="1358" t="s">
        <v>35</v>
      </c>
      <c r="R44" s="1679" t="s">
        <v>35</v>
      </c>
      <c r="S44" s="298"/>
      <c r="T44" s="298"/>
      <c r="U44" s="298"/>
      <c r="V44" s="298"/>
      <c r="W44" s="298"/>
      <c r="X44" s="298"/>
      <c r="Y44" s="298"/>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AZ44" s="606"/>
      <c r="BA44" s="2137"/>
      <c r="BB44" s="151" t="s">
        <v>48</v>
      </c>
      <c r="BC44" s="1072" t="s">
        <v>35</v>
      </c>
      <c r="BD44" s="1092" t="s">
        <v>35</v>
      </c>
      <c r="BE44" s="1092" t="s">
        <v>35</v>
      </c>
      <c r="BF44" s="1092" t="s">
        <v>35</v>
      </c>
      <c r="BG44" s="1113" t="s">
        <v>35</v>
      </c>
      <c r="BH44" s="1134" t="s">
        <v>35</v>
      </c>
      <c r="BI44" s="1092" t="s">
        <v>35</v>
      </c>
      <c r="BJ44" s="1092" t="s">
        <v>35</v>
      </c>
      <c r="BK44" s="1092" t="s">
        <v>35</v>
      </c>
      <c r="BL44" s="1113" t="s">
        <v>35</v>
      </c>
      <c r="BM44" s="1134" t="s">
        <v>35</v>
      </c>
      <c r="BN44" s="1092" t="s">
        <v>35</v>
      </c>
      <c r="BO44" s="1092" t="s">
        <v>35</v>
      </c>
      <c r="BP44" s="1092" t="s">
        <v>35</v>
      </c>
      <c r="BQ44" s="1113" t="s">
        <v>35</v>
      </c>
      <c r="BR44" s="1739" t="s">
        <v>35</v>
      </c>
      <c r="BS44" s="1785"/>
      <c r="BT44" s="1785"/>
      <c r="BU44" s="1785"/>
      <c r="BV44" s="1785"/>
      <c r="BW44" s="1785"/>
      <c r="BX44" s="1785"/>
      <c r="BY44" s="1786"/>
      <c r="BZ44" s="1786"/>
      <c r="CA44" s="1786"/>
      <c r="CB44" s="1786"/>
      <c r="CC44" s="1786"/>
      <c r="CD44" s="1786"/>
      <c r="CE44" s="1786"/>
      <c r="CF44" s="1786"/>
      <c r="CG44" s="1786"/>
      <c r="CH44" s="1786"/>
      <c r="CI44" s="1786"/>
      <c r="CJ44" s="1786"/>
      <c r="CK44" s="1786"/>
      <c r="CL44" s="1786"/>
      <c r="CM44" s="1786"/>
      <c r="CN44" s="1786"/>
      <c r="CO44" s="1786"/>
      <c r="CP44" s="1786"/>
      <c r="CQ44" s="1786"/>
      <c r="CR44" s="1786"/>
      <c r="CS44" s="1786"/>
      <c r="CT44" s="1786"/>
      <c r="CU44" s="1786"/>
      <c r="CV44" s="1786"/>
      <c r="CW44" s="1786"/>
      <c r="CX44" s="1786"/>
      <c r="CY44" s="1786"/>
      <c r="CZ44" s="1786"/>
    </row>
    <row r="45" s="135" customFormat="true" ht="15" customHeight="true" x14ac:dyDescent="0.2">
      <c r="A45" s="2277" t="s">
        <v>52</v>
      </c>
      <c r="B45" s="1316" t="s">
        <v>49</v>
      </c>
      <c r="C45" s="1346" t="s">
        <v>35</v>
      </c>
      <c r="D45" s="1352" t="s">
        <v>35</v>
      </c>
      <c r="E45" s="1352" t="s">
        <v>35</v>
      </c>
      <c r="F45" s="1352" t="s">
        <v>35</v>
      </c>
      <c r="G45" s="1358" t="s">
        <v>35</v>
      </c>
      <c r="H45" s="1364" t="s">
        <v>35</v>
      </c>
      <c r="I45" s="1352" t="s">
        <v>35</v>
      </c>
      <c r="J45" s="1352" t="s">
        <v>35</v>
      </c>
      <c r="K45" s="1352" t="s">
        <v>35</v>
      </c>
      <c r="L45" s="1370" t="s">
        <v>35</v>
      </c>
      <c r="M45" s="1346" t="s">
        <v>35</v>
      </c>
      <c r="N45" s="1352" t="s">
        <v>35</v>
      </c>
      <c r="O45" s="1352" t="s">
        <v>35</v>
      </c>
      <c r="P45" s="1352" t="s">
        <v>35</v>
      </c>
      <c r="Q45" s="1358" t="s">
        <v>35</v>
      </c>
      <c r="R45" s="1679" t="s">
        <v>35</v>
      </c>
      <c r="S45" s="298"/>
      <c r="T45" s="298"/>
      <c r="U45" s="298"/>
      <c r="V45" s="298"/>
      <c r="W45" s="298"/>
      <c r="X45" s="298"/>
      <c r="Y45" s="298"/>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AZ45" s="606"/>
      <c r="BA45" s="2137" t="s">
        <v>52</v>
      </c>
      <c r="BB45" s="151" t="s">
        <v>49</v>
      </c>
      <c r="BC45" s="1072" t="s">
        <v>35</v>
      </c>
      <c r="BD45" s="1092" t="s">
        <v>35</v>
      </c>
      <c r="BE45" s="1092" t="s">
        <v>35</v>
      </c>
      <c r="BF45" s="1092" t="s">
        <v>35</v>
      </c>
      <c r="BG45" s="1113" t="s">
        <v>35</v>
      </c>
      <c r="BH45" s="1134" t="s">
        <v>35</v>
      </c>
      <c r="BI45" s="1092" t="s">
        <v>35</v>
      </c>
      <c r="BJ45" s="1092" t="s">
        <v>35</v>
      </c>
      <c r="BK45" s="1092" t="s">
        <v>35</v>
      </c>
      <c r="BL45" s="1113" t="s">
        <v>35</v>
      </c>
      <c r="BM45" s="1134" t="s">
        <v>35</v>
      </c>
      <c r="BN45" s="1092" t="s">
        <v>35</v>
      </c>
      <c r="BO45" s="1092" t="s">
        <v>35</v>
      </c>
      <c r="BP45" s="1092" t="s">
        <v>35</v>
      </c>
      <c r="BQ45" s="1113" t="s">
        <v>35</v>
      </c>
      <c r="BR45" s="1739" t="s">
        <v>35</v>
      </c>
      <c r="BS45" s="1785"/>
      <c r="BT45" s="1785"/>
      <c r="BU45" s="1785"/>
      <c r="BV45" s="1785"/>
      <c r="BW45" s="1785"/>
      <c r="BX45" s="1785"/>
      <c r="BY45" s="1786"/>
      <c r="BZ45" s="1786"/>
      <c r="CA45" s="1786"/>
      <c r="CB45" s="1786"/>
      <c r="CC45" s="1786"/>
      <c r="CD45" s="1786"/>
      <c r="CE45" s="1786"/>
      <c r="CF45" s="1786"/>
      <c r="CG45" s="1786"/>
      <c r="CH45" s="1786"/>
      <c r="CI45" s="1786"/>
      <c r="CJ45" s="1786"/>
      <c r="CK45" s="1786"/>
      <c r="CL45" s="1786"/>
      <c r="CM45" s="1786"/>
      <c r="CN45" s="1786"/>
      <c r="CO45" s="1786"/>
      <c r="CP45" s="1786"/>
      <c r="CQ45" s="1786"/>
      <c r="CR45" s="1786"/>
      <c r="CS45" s="1786"/>
      <c r="CT45" s="1786"/>
      <c r="CU45" s="1786"/>
      <c r="CV45" s="1786"/>
      <c r="CW45" s="1786"/>
      <c r="CX45" s="1786"/>
      <c r="CY45" s="1786"/>
      <c r="CZ45" s="1786"/>
    </row>
    <row r="46" s="135" customFormat="true" ht="15" customHeight="true" x14ac:dyDescent="0.2">
      <c r="A46" s="2277"/>
      <c r="B46" s="1316" t="s">
        <v>48</v>
      </c>
      <c r="C46" s="1346" t="s">
        <v>35</v>
      </c>
      <c r="D46" s="1352" t="s">
        <v>35</v>
      </c>
      <c r="E46" s="1352" t="s">
        <v>35</v>
      </c>
      <c r="F46" s="1352" t="s">
        <v>35</v>
      </c>
      <c r="G46" s="1358" t="s">
        <v>35</v>
      </c>
      <c r="H46" s="1364" t="s">
        <v>35</v>
      </c>
      <c r="I46" s="1352" t="s">
        <v>35</v>
      </c>
      <c r="J46" s="1352" t="s">
        <v>35</v>
      </c>
      <c r="K46" s="1352" t="s">
        <v>35</v>
      </c>
      <c r="L46" s="1370" t="s">
        <v>35</v>
      </c>
      <c r="M46" s="1346" t="s">
        <v>35</v>
      </c>
      <c r="N46" s="1352" t="s">
        <v>35</v>
      </c>
      <c r="O46" s="1352" t="s">
        <v>35</v>
      </c>
      <c r="P46" s="1352" t="s">
        <v>35</v>
      </c>
      <c r="Q46" s="1358" t="s">
        <v>35</v>
      </c>
      <c r="R46" s="1679" t="s">
        <v>35</v>
      </c>
      <c r="S46" s="298"/>
      <c r="T46" s="298"/>
      <c r="U46" s="298"/>
      <c r="V46" s="298"/>
      <c r="W46" s="298"/>
      <c r="X46" s="298"/>
      <c r="Y46" s="298"/>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AZ46" s="606"/>
      <c r="BA46" s="2137"/>
      <c r="BB46" s="151" t="s">
        <v>48</v>
      </c>
      <c r="BC46" s="1072" t="s">
        <v>35</v>
      </c>
      <c r="BD46" s="1092" t="s">
        <v>35</v>
      </c>
      <c r="BE46" s="1092" t="s">
        <v>35</v>
      </c>
      <c r="BF46" s="1092" t="s">
        <v>35</v>
      </c>
      <c r="BG46" s="1113" t="s">
        <v>35</v>
      </c>
      <c r="BH46" s="1134" t="s">
        <v>35</v>
      </c>
      <c r="BI46" s="1092" t="s">
        <v>35</v>
      </c>
      <c r="BJ46" s="1092" t="s">
        <v>35</v>
      </c>
      <c r="BK46" s="1092" t="s">
        <v>35</v>
      </c>
      <c r="BL46" s="1113" t="s">
        <v>35</v>
      </c>
      <c r="BM46" s="1134" t="s">
        <v>35</v>
      </c>
      <c r="BN46" s="1092" t="s">
        <v>35</v>
      </c>
      <c r="BO46" s="1092" t="s">
        <v>35</v>
      </c>
      <c r="BP46" s="1092" t="s">
        <v>35</v>
      </c>
      <c r="BQ46" s="1113" t="s">
        <v>35</v>
      </c>
      <c r="BR46" s="1739" t="s">
        <v>35</v>
      </c>
      <c r="BS46" s="1785"/>
      <c r="BT46" s="1785"/>
      <c r="BU46" s="1785"/>
      <c r="BV46" s="1785"/>
      <c r="BW46" s="1785"/>
      <c r="BX46" s="1785"/>
      <c r="BY46" s="1786"/>
      <c r="BZ46" s="1786"/>
      <c r="CA46" s="1786"/>
      <c r="CB46" s="1786"/>
      <c r="CC46" s="1786"/>
      <c r="CD46" s="1786"/>
      <c r="CE46" s="1786"/>
      <c r="CF46" s="1786"/>
      <c r="CG46" s="1786"/>
      <c r="CH46" s="1786"/>
      <c r="CI46" s="1786"/>
      <c r="CJ46" s="1786"/>
      <c r="CK46" s="1786"/>
      <c r="CL46" s="1786"/>
      <c r="CM46" s="1786"/>
      <c r="CN46" s="1786"/>
      <c r="CO46" s="1786"/>
      <c r="CP46" s="1786"/>
      <c r="CQ46" s="1786"/>
      <c r="CR46" s="1786"/>
      <c r="CS46" s="1786"/>
      <c r="CT46" s="1786"/>
      <c r="CU46" s="1786"/>
      <c r="CV46" s="1786"/>
      <c r="CW46" s="1786"/>
      <c r="CX46" s="1786"/>
      <c r="CY46" s="1786"/>
      <c r="CZ46" s="1786"/>
    </row>
    <row r="47" s="130" customFormat="true" ht="15" customHeight="true" x14ac:dyDescent="0.2">
      <c r="A47" s="2136" t="s">
        <v>101</v>
      </c>
      <c r="B47" s="242" t="s">
        <v>100</v>
      </c>
      <c r="C47" s="1007" t="s">
        <v>35</v>
      </c>
      <c r="D47" s="1019" t="s">
        <v>35</v>
      </c>
      <c r="E47" s="1019" t="s">
        <v>35</v>
      </c>
      <c r="F47" s="1019" t="s">
        <v>35</v>
      </c>
      <c r="G47" s="1031" t="s">
        <v>35</v>
      </c>
      <c r="H47" s="1043" t="s">
        <v>35</v>
      </c>
      <c r="I47" s="1019" t="s">
        <v>35</v>
      </c>
      <c r="J47" s="1019" t="s">
        <v>35</v>
      </c>
      <c r="K47" s="1019" t="s">
        <v>35</v>
      </c>
      <c r="L47" s="1055" t="s">
        <v>35</v>
      </c>
      <c r="M47" s="1065" t="s">
        <v>35</v>
      </c>
      <c r="N47" s="1019" t="s">
        <v>35</v>
      </c>
      <c r="O47" s="1019" t="s">
        <v>35</v>
      </c>
      <c r="P47" s="1019" t="s">
        <v>35</v>
      </c>
      <c r="Q47" s="1031" t="s">
        <v>35</v>
      </c>
      <c r="R47" s="1681" t="s">
        <v>35</v>
      </c>
      <c r="S47" s="1724"/>
      <c r="T47" s="1724"/>
      <c r="U47" s="1724"/>
      <c r="V47" s="1724"/>
      <c r="W47" s="1724"/>
      <c r="X47" s="1724"/>
      <c r="Y47" s="1725"/>
      <c r="Z47" s="1725"/>
      <c r="AA47" s="1725"/>
      <c r="AB47" s="1725"/>
      <c r="AC47" s="1725"/>
      <c r="AD47" s="1725"/>
      <c r="AE47" s="1725"/>
      <c r="AF47" s="1725"/>
      <c r="AG47" s="1725"/>
      <c r="AH47" s="1725"/>
      <c r="AI47" s="1725"/>
      <c r="AJ47" s="1725"/>
      <c r="AK47" s="1725"/>
      <c r="AL47" s="1725"/>
      <c r="AM47" s="1725"/>
      <c r="AN47" s="1725"/>
      <c r="AO47" s="1725"/>
      <c r="AP47" s="1725"/>
      <c r="AQ47" s="1725"/>
      <c r="AR47" s="1725"/>
      <c r="AS47" s="1725"/>
      <c r="AT47" s="1725"/>
      <c r="AU47" s="1725"/>
      <c r="AV47" s="1725"/>
      <c r="AW47" s="1725"/>
      <c r="AX47" s="1725"/>
      <c r="AY47" s="1725"/>
      <c r="AZ47" s="207"/>
      <c r="BA47" s="2137" t="s">
        <v>101</v>
      </c>
      <c r="BB47" s="151" t="s">
        <v>100</v>
      </c>
      <c r="BC47" s="1072" t="s">
        <v>35</v>
      </c>
      <c r="BD47" s="1092" t="s">
        <v>35</v>
      </c>
      <c r="BE47" s="1092" t="s">
        <v>35</v>
      </c>
      <c r="BF47" s="1092" t="s">
        <v>35</v>
      </c>
      <c r="BG47" s="1113" t="s">
        <v>35</v>
      </c>
      <c r="BH47" s="1134" t="s">
        <v>35</v>
      </c>
      <c r="BI47" s="1092" t="s">
        <v>35</v>
      </c>
      <c r="BJ47" s="1092" t="s">
        <v>35</v>
      </c>
      <c r="BK47" s="1092" t="s">
        <v>35</v>
      </c>
      <c r="BL47" s="1113" t="s">
        <v>35</v>
      </c>
      <c r="BM47" s="1134" t="s">
        <v>35</v>
      </c>
      <c r="BN47" s="1092" t="s">
        <v>35</v>
      </c>
      <c r="BO47" s="1092" t="s">
        <v>35</v>
      </c>
      <c r="BP47" s="1092" t="s">
        <v>35</v>
      </c>
      <c r="BQ47" s="1113" t="s">
        <v>35</v>
      </c>
      <c r="BR47" s="1739" t="s">
        <v>35</v>
      </c>
      <c r="BS47" s="1785"/>
      <c r="BT47" s="1785"/>
      <c r="BU47" s="1785"/>
      <c r="BV47" s="1785"/>
      <c r="BW47" s="1785"/>
      <c r="BX47" s="1785"/>
      <c r="BY47" s="1786"/>
      <c r="BZ47" s="1786"/>
      <c r="CA47" s="1786"/>
      <c r="CB47" s="1786"/>
      <c r="CC47" s="1786"/>
      <c r="CD47" s="1786"/>
      <c r="CE47" s="1786"/>
      <c r="CF47" s="1786"/>
      <c r="CG47" s="1786"/>
      <c r="CH47" s="1786"/>
      <c r="CI47" s="1786"/>
      <c r="CJ47" s="1786"/>
      <c r="CK47" s="1786"/>
      <c r="CL47" s="1786"/>
      <c r="CM47" s="1786"/>
      <c r="CN47" s="1786"/>
      <c r="CO47" s="1786"/>
      <c r="CP47" s="1786"/>
      <c r="CQ47" s="1786"/>
      <c r="CR47" s="1786"/>
      <c r="CS47" s="1786"/>
      <c r="CT47" s="1786"/>
      <c r="CU47" s="1786"/>
      <c r="CV47" s="1786"/>
      <c r="CW47" s="1786"/>
      <c r="CX47" s="1786"/>
      <c r="CY47" s="1786"/>
      <c r="CZ47" s="1786"/>
    </row>
    <row r="48" s="130" customFormat="true" ht="15" customHeight="true" x14ac:dyDescent="0.2">
      <c r="A48" s="2136"/>
      <c r="B48" s="242" t="s">
        <v>99</v>
      </c>
      <c r="C48" s="1007" t="s">
        <v>35</v>
      </c>
      <c r="D48" s="1019" t="s">
        <v>35</v>
      </c>
      <c r="E48" s="1019" t="s">
        <v>35</v>
      </c>
      <c r="F48" s="1019" t="s">
        <v>35</v>
      </c>
      <c r="G48" s="1031" t="s">
        <v>35</v>
      </c>
      <c r="H48" s="1043" t="s">
        <v>35</v>
      </c>
      <c r="I48" s="1019" t="s">
        <v>35</v>
      </c>
      <c r="J48" s="1019" t="s">
        <v>35</v>
      </c>
      <c r="K48" s="1019" t="s">
        <v>35</v>
      </c>
      <c r="L48" s="1055" t="s">
        <v>35</v>
      </c>
      <c r="M48" s="1065" t="s">
        <v>35</v>
      </c>
      <c r="N48" s="1019" t="s">
        <v>35</v>
      </c>
      <c r="O48" s="1019" t="s">
        <v>35</v>
      </c>
      <c r="P48" s="1019" t="s">
        <v>35</v>
      </c>
      <c r="Q48" s="1031" t="s">
        <v>35</v>
      </c>
      <c r="R48" s="1681" t="s">
        <v>35</v>
      </c>
      <c r="S48" s="1724"/>
      <c r="T48" s="1724"/>
      <c r="U48" s="1724"/>
      <c r="V48" s="1724"/>
      <c r="W48" s="1724"/>
      <c r="X48" s="1724"/>
      <c r="Y48" s="1725"/>
      <c r="Z48" s="1725"/>
      <c r="AA48" s="1725"/>
      <c r="AB48" s="1725"/>
      <c r="AC48" s="1725"/>
      <c r="AD48" s="1725"/>
      <c r="AE48" s="1725"/>
      <c r="AF48" s="1725"/>
      <c r="AG48" s="1725"/>
      <c r="AH48" s="1725"/>
      <c r="AI48" s="1725"/>
      <c r="AJ48" s="1725"/>
      <c r="AK48" s="1725"/>
      <c r="AL48" s="1725"/>
      <c r="AM48" s="1725"/>
      <c r="AN48" s="1725"/>
      <c r="AO48" s="1725"/>
      <c r="AP48" s="1725"/>
      <c r="AQ48" s="1725"/>
      <c r="AR48" s="1725"/>
      <c r="AS48" s="1725"/>
      <c r="AT48" s="1725"/>
      <c r="AU48" s="1725"/>
      <c r="AV48" s="1725"/>
      <c r="AW48" s="1725"/>
      <c r="AX48" s="1725"/>
      <c r="AY48" s="1725"/>
      <c r="AZ48" s="207"/>
      <c r="BA48" s="2137"/>
      <c r="BB48" s="151" t="s">
        <v>99</v>
      </c>
      <c r="BC48" s="1072" t="s">
        <v>35</v>
      </c>
      <c r="BD48" s="1092" t="s">
        <v>35</v>
      </c>
      <c r="BE48" s="1092" t="s">
        <v>35</v>
      </c>
      <c r="BF48" s="1092" t="s">
        <v>35</v>
      </c>
      <c r="BG48" s="1113" t="s">
        <v>35</v>
      </c>
      <c r="BH48" s="1134" t="s">
        <v>35</v>
      </c>
      <c r="BI48" s="1092" t="s">
        <v>35</v>
      </c>
      <c r="BJ48" s="1092" t="s">
        <v>35</v>
      </c>
      <c r="BK48" s="1092" t="s">
        <v>35</v>
      </c>
      <c r="BL48" s="1113" t="s">
        <v>35</v>
      </c>
      <c r="BM48" s="1134" t="s">
        <v>35</v>
      </c>
      <c r="BN48" s="1092" t="s">
        <v>35</v>
      </c>
      <c r="BO48" s="1092" t="s">
        <v>35</v>
      </c>
      <c r="BP48" s="1092" t="s">
        <v>35</v>
      </c>
      <c r="BQ48" s="1113" t="s">
        <v>35</v>
      </c>
      <c r="BR48" s="1739" t="s">
        <v>35</v>
      </c>
      <c r="BS48" s="1785"/>
      <c r="BT48" s="1785"/>
      <c r="BU48" s="1785"/>
      <c r="BV48" s="1785"/>
      <c r="BW48" s="1785"/>
      <c r="BX48" s="1785"/>
      <c r="BY48" s="1786"/>
      <c r="BZ48" s="1786"/>
      <c r="CA48" s="1786"/>
      <c r="CB48" s="1786"/>
      <c r="CC48" s="1786"/>
      <c r="CD48" s="1786"/>
      <c r="CE48" s="1786"/>
      <c r="CF48" s="1786"/>
      <c r="CG48" s="1786"/>
      <c r="CH48" s="1786"/>
      <c r="CI48" s="1786"/>
      <c r="CJ48" s="1786"/>
      <c r="CK48" s="1786"/>
      <c r="CL48" s="1786"/>
      <c r="CM48" s="1786"/>
      <c r="CN48" s="1786"/>
      <c r="CO48" s="1786"/>
      <c r="CP48" s="1786"/>
      <c r="CQ48" s="1786"/>
      <c r="CR48" s="1786"/>
      <c r="CS48" s="1786"/>
      <c r="CT48" s="1786"/>
      <c r="CU48" s="1786"/>
      <c r="CV48" s="1786"/>
      <c r="CW48" s="1786"/>
      <c r="CX48" s="1786"/>
      <c r="CY48" s="1786"/>
      <c r="CZ48" s="1786"/>
    </row>
    <row r="49" s="130" customFormat="true" ht="15" customHeight="true" x14ac:dyDescent="0.2">
      <c r="A49" s="2136"/>
      <c r="B49" s="242" t="s">
        <v>68</v>
      </c>
      <c r="C49" s="1007" t="s">
        <v>35</v>
      </c>
      <c r="D49" s="1019" t="s">
        <v>35</v>
      </c>
      <c r="E49" s="1019" t="s">
        <v>35</v>
      </c>
      <c r="F49" s="1019" t="s">
        <v>35</v>
      </c>
      <c r="G49" s="1031" t="s">
        <v>35</v>
      </c>
      <c r="H49" s="1043" t="s">
        <v>35</v>
      </c>
      <c r="I49" s="1019" t="s">
        <v>35</v>
      </c>
      <c r="J49" s="1019" t="s">
        <v>35</v>
      </c>
      <c r="K49" s="1019" t="s">
        <v>35</v>
      </c>
      <c r="L49" s="1055" t="s">
        <v>35</v>
      </c>
      <c r="M49" s="1065" t="s">
        <v>35</v>
      </c>
      <c r="N49" s="1019" t="s">
        <v>35</v>
      </c>
      <c r="O49" s="1019" t="s">
        <v>35</v>
      </c>
      <c r="P49" s="1019" t="s">
        <v>35</v>
      </c>
      <c r="Q49" s="1031" t="s">
        <v>35</v>
      </c>
      <c r="R49" s="1681" t="s">
        <v>35</v>
      </c>
      <c r="S49" s="1724"/>
      <c r="T49" s="1724"/>
      <c r="U49" s="1724"/>
      <c r="V49" s="1724"/>
      <c r="W49" s="1724"/>
      <c r="X49" s="1724"/>
      <c r="Y49" s="1725"/>
      <c r="Z49" s="1725"/>
      <c r="AA49" s="1725"/>
      <c r="AB49" s="1725"/>
      <c r="AC49" s="1725"/>
      <c r="AD49" s="1725"/>
      <c r="AE49" s="1725"/>
      <c r="AF49" s="1725"/>
      <c r="AG49" s="1725"/>
      <c r="AH49" s="1725"/>
      <c r="AI49" s="1725"/>
      <c r="AJ49" s="1725"/>
      <c r="AK49" s="1725"/>
      <c r="AL49" s="1725"/>
      <c r="AM49" s="1725"/>
      <c r="AN49" s="1725"/>
      <c r="AO49" s="1725"/>
      <c r="AP49" s="1725"/>
      <c r="AQ49" s="1725"/>
      <c r="AR49" s="1725"/>
      <c r="AS49" s="1725"/>
      <c r="AT49" s="1725"/>
      <c r="AU49" s="1725"/>
      <c r="AV49" s="1725"/>
      <c r="AW49" s="1725"/>
      <c r="AX49" s="1725"/>
      <c r="AY49" s="1725"/>
      <c r="AZ49" s="207"/>
      <c r="BA49" s="2137"/>
      <c r="BB49" s="151" t="s">
        <v>68</v>
      </c>
      <c r="BC49" s="1072" t="s">
        <v>35</v>
      </c>
      <c r="BD49" s="1092" t="s">
        <v>35</v>
      </c>
      <c r="BE49" s="1092" t="s">
        <v>35</v>
      </c>
      <c r="BF49" s="1092" t="s">
        <v>35</v>
      </c>
      <c r="BG49" s="1113" t="s">
        <v>35</v>
      </c>
      <c r="BH49" s="1134" t="s">
        <v>35</v>
      </c>
      <c r="BI49" s="1092" t="s">
        <v>35</v>
      </c>
      <c r="BJ49" s="1092" t="s">
        <v>35</v>
      </c>
      <c r="BK49" s="1092" t="s">
        <v>35</v>
      </c>
      <c r="BL49" s="1113" t="s">
        <v>35</v>
      </c>
      <c r="BM49" s="1134" t="s">
        <v>35</v>
      </c>
      <c r="BN49" s="1092" t="s">
        <v>35</v>
      </c>
      <c r="BO49" s="1092" t="s">
        <v>35</v>
      </c>
      <c r="BP49" s="1092" t="s">
        <v>35</v>
      </c>
      <c r="BQ49" s="1113" t="s">
        <v>35</v>
      </c>
      <c r="BR49" s="1739" t="s">
        <v>35</v>
      </c>
      <c r="BS49" s="1785"/>
      <c r="BT49" s="1785"/>
      <c r="BU49" s="1785"/>
      <c r="BV49" s="1785"/>
      <c r="BW49" s="1785"/>
      <c r="BX49" s="1785"/>
      <c r="BY49" s="1786"/>
      <c r="BZ49" s="1786"/>
      <c r="CA49" s="1786"/>
      <c r="CB49" s="1786"/>
      <c r="CC49" s="1786"/>
      <c r="CD49" s="1786"/>
      <c r="CE49" s="1786"/>
      <c r="CF49" s="1786"/>
      <c r="CG49" s="1786"/>
      <c r="CH49" s="1786"/>
      <c r="CI49" s="1786"/>
      <c r="CJ49" s="1786"/>
      <c r="CK49" s="1786"/>
      <c r="CL49" s="1786"/>
      <c r="CM49" s="1786"/>
      <c r="CN49" s="1786"/>
      <c r="CO49" s="1786"/>
      <c r="CP49" s="1786"/>
      <c r="CQ49" s="1786"/>
      <c r="CR49" s="1786"/>
      <c r="CS49" s="1786"/>
      <c r="CT49" s="1786"/>
      <c r="CU49" s="1786"/>
      <c r="CV49" s="1786"/>
      <c r="CW49" s="1786"/>
      <c r="CX49" s="1786"/>
      <c r="CY49" s="1786"/>
      <c r="CZ49" s="1786"/>
    </row>
    <row r="50" s="130" customFormat="true" ht="15" customHeight="true" x14ac:dyDescent="0.2">
      <c r="A50" s="2136" t="s">
        <v>102</v>
      </c>
      <c r="B50" s="242" t="s">
        <v>100</v>
      </c>
      <c r="C50" s="1007" t="s">
        <v>35</v>
      </c>
      <c r="D50" s="1019" t="s">
        <v>35</v>
      </c>
      <c r="E50" s="1019" t="s">
        <v>35</v>
      </c>
      <c r="F50" s="1019" t="s">
        <v>35</v>
      </c>
      <c r="G50" s="1031" t="s">
        <v>35</v>
      </c>
      <c r="H50" s="1043" t="s">
        <v>35</v>
      </c>
      <c r="I50" s="1019" t="s">
        <v>35</v>
      </c>
      <c r="J50" s="1019" t="s">
        <v>35</v>
      </c>
      <c r="K50" s="1019" t="s">
        <v>35</v>
      </c>
      <c r="L50" s="1055" t="s">
        <v>35</v>
      </c>
      <c r="M50" s="1065" t="s">
        <v>35</v>
      </c>
      <c r="N50" s="1019" t="s">
        <v>35</v>
      </c>
      <c r="O50" s="1019" t="s">
        <v>35</v>
      </c>
      <c r="P50" s="1019" t="s">
        <v>35</v>
      </c>
      <c r="Q50" s="1031" t="s">
        <v>35</v>
      </c>
      <c r="R50" s="1681" t="s">
        <v>35</v>
      </c>
      <c r="S50" s="1724"/>
      <c r="T50" s="1724"/>
      <c r="U50" s="1724"/>
      <c r="V50" s="1724"/>
      <c r="W50" s="1724"/>
      <c r="X50" s="1724"/>
      <c r="Y50" s="1725"/>
      <c r="Z50" s="1725"/>
      <c r="AA50" s="1725"/>
      <c r="AB50" s="1725"/>
      <c r="AC50" s="1725"/>
      <c r="AD50" s="1725"/>
      <c r="AE50" s="1725"/>
      <c r="AF50" s="1725"/>
      <c r="AG50" s="1725"/>
      <c r="AH50" s="1725"/>
      <c r="AI50" s="1725"/>
      <c r="AJ50" s="1725"/>
      <c r="AK50" s="1725"/>
      <c r="AL50" s="1725"/>
      <c r="AM50" s="1725"/>
      <c r="AN50" s="1725"/>
      <c r="AO50" s="1725"/>
      <c r="AP50" s="1725"/>
      <c r="AQ50" s="1725"/>
      <c r="AR50" s="1725"/>
      <c r="AS50" s="1725"/>
      <c r="AT50" s="1725"/>
      <c r="AU50" s="1725"/>
      <c r="AV50" s="1725"/>
      <c r="AW50" s="1725"/>
      <c r="AX50" s="1725"/>
      <c r="AY50" s="1725"/>
      <c r="AZ50" s="207"/>
      <c r="BA50" s="2137" t="s">
        <v>102</v>
      </c>
      <c r="BB50" s="151" t="s">
        <v>100</v>
      </c>
      <c r="BC50" s="1072" t="s">
        <v>35</v>
      </c>
      <c r="BD50" s="1092" t="s">
        <v>35</v>
      </c>
      <c r="BE50" s="1092" t="s">
        <v>35</v>
      </c>
      <c r="BF50" s="1092" t="s">
        <v>35</v>
      </c>
      <c r="BG50" s="1113" t="s">
        <v>35</v>
      </c>
      <c r="BH50" s="1134" t="s">
        <v>35</v>
      </c>
      <c r="BI50" s="1092" t="s">
        <v>35</v>
      </c>
      <c r="BJ50" s="1092" t="s">
        <v>35</v>
      </c>
      <c r="BK50" s="1092" t="s">
        <v>35</v>
      </c>
      <c r="BL50" s="1113" t="s">
        <v>35</v>
      </c>
      <c r="BM50" s="1134" t="s">
        <v>35</v>
      </c>
      <c r="BN50" s="1092" t="s">
        <v>35</v>
      </c>
      <c r="BO50" s="1092" t="s">
        <v>35</v>
      </c>
      <c r="BP50" s="1092" t="s">
        <v>35</v>
      </c>
      <c r="BQ50" s="1113" t="s">
        <v>35</v>
      </c>
      <c r="BR50" s="1739" t="s">
        <v>35</v>
      </c>
      <c r="BS50" s="1785"/>
      <c r="BT50" s="1785"/>
      <c r="BU50" s="1785"/>
      <c r="BV50" s="1785"/>
      <c r="BW50" s="1785"/>
      <c r="BX50" s="1785"/>
      <c r="BY50" s="1786"/>
      <c r="BZ50" s="1786"/>
      <c r="CA50" s="1786"/>
      <c r="CB50" s="1786"/>
      <c r="CC50" s="1786"/>
      <c r="CD50" s="1786"/>
      <c r="CE50" s="1786"/>
      <c r="CF50" s="1786"/>
      <c r="CG50" s="1786"/>
      <c r="CH50" s="1786"/>
      <c r="CI50" s="1786"/>
      <c r="CJ50" s="1786"/>
      <c r="CK50" s="1786"/>
      <c r="CL50" s="1786"/>
      <c r="CM50" s="1786"/>
      <c r="CN50" s="1786"/>
      <c r="CO50" s="1786"/>
      <c r="CP50" s="1786"/>
      <c r="CQ50" s="1786"/>
      <c r="CR50" s="1786"/>
      <c r="CS50" s="1786"/>
      <c r="CT50" s="1786"/>
      <c r="CU50" s="1786"/>
      <c r="CV50" s="1786"/>
      <c r="CW50" s="1786"/>
      <c r="CX50" s="1786"/>
      <c r="CY50" s="1786"/>
      <c r="CZ50" s="1786"/>
    </row>
    <row r="51" s="130" customFormat="true" ht="15" customHeight="true" x14ac:dyDescent="0.2">
      <c r="A51" s="2136"/>
      <c r="B51" s="242" t="s">
        <v>99</v>
      </c>
      <c r="C51" s="1007" t="s">
        <v>35</v>
      </c>
      <c r="D51" s="1019" t="s">
        <v>35</v>
      </c>
      <c r="E51" s="1019" t="s">
        <v>35</v>
      </c>
      <c r="F51" s="1019" t="s">
        <v>35</v>
      </c>
      <c r="G51" s="1031" t="s">
        <v>35</v>
      </c>
      <c r="H51" s="1043" t="s">
        <v>35</v>
      </c>
      <c r="I51" s="1019" t="s">
        <v>35</v>
      </c>
      <c r="J51" s="1019" t="s">
        <v>35</v>
      </c>
      <c r="K51" s="1019" t="s">
        <v>35</v>
      </c>
      <c r="L51" s="1055" t="s">
        <v>35</v>
      </c>
      <c r="M51" s="1065" t="s">
        <v>35</v>
      </c>
      <c r="N51" s="1019" t="s">
        <v>35</v>
      </c>
      <c r="O51" s="1019" t="s">
        <v>35</v>
      </c>
      <c r="P51" s="1019" t="s">
        <v>35</v>
      </c>
      <c r="Q51" s="1031" t="s">
        <v>35</v>
      </c>
      <c r="R51" s="1681" t="s">
        <v>35</v>
      </c>
      <c r="S51" s="1724"/>
      <c r="T51" s="1724"/>
      <c r="U51" s="1724"/>
      <c r="V51" s="1724"/>
      <c r="W51" s="1724"/>
      <c r="X51" s="1724"/>
      <c r="Y51" s="1725"/>
      <c r="Z51" s="1725"/>
      <c r="AA51" s="1725"/>
      <c r="AB51" s="1725"/>
      <c r="AC51" s="1725"/>
      <c r="AD51" s="1725"/>
      <c r="AE51" s="1725"/>
      <c r="AF51" s="1725"/>
      <c r="AG51" s="1725"/>
      <c r="AH51" s="1725"/>
      <c r="AI51" s="1725"/>
      <c r="AJ51" s="1725"/>
      <c r="AK51" s="1725"/>
      <c r="AL51" s="1725"/>
      <c r="AM51" s="1725"/>
      <c r="AN51" s="1725"/>
      <c r="AO51" s="1725"/>
      <c r="AP51" s="1725"/>
      <c r="AQ51" s="1725"/>
      <c r="AR51" s="1725"/>
      <c r="AS51" s="1725"/>
      <c r="AT51" s="1725"/>
      <c r="AU51" s="1725"/>
      <c r="AV51" s="1725"/>
      <c r="AW51" s="1725"/>
      <c r="AX51" s="1725"/>
      <c r="AY51" s="1725"/>
      <c r="AZ51" s="207"/>
      <c r="BA51" s="2137"/>
      <c r="BB51" s="151" t="s">
        <v>99</v>
      </c>
      <c r="BC51" s="1072" t="s">
        <v>35</v>
      </c>
      <c r="BD51" s="1092" t="s">
        <v>35</v>
      </c>
      <c r="BE51" s="1092" t="s">
        <v>35</v>
      </c>
      <c r="BF51" s="1092" t="s">
        <v>35</v>
      </c>
      <c r="BG51" s="1113" t="s">
        <v>35</v>
      </c>
      <c r="BH51" s="1134" t="s">
        <v>35</v>
      </c>
      <c r="BI51" s="1092" t="s">
        <v>35</v>
      </c>
      <c r="BJ51" s="1092" t="s">
        <v>35</v>
      </c>
      <c r="BK51" s="1092" t="s">
        <v>35</v>
      </c>
      <c r="BL51" s="1113" t="s">
        <v>35</v>
      </c>
      <c r="BM51" s="1134" t="s">
        <v>35</v>
      </c>
      <c r="BN51" s="1092" t="s">
        <v>35</v>
      </c>
      <c r="BO51" s="1092" t="s">
        <v>35</v>
      </c>
      <c r="BP51" s="1092" t="s">
        <v>35</v>
      </c>
      <c r="BQ51" s="1113" t="s">
        <v>35</v>
      </c>
      <c r="BR51" s="1739" t="s">
        <v>35</v>
      </c>
      <c r="BS51" s="1785"/>
      <c r="BT51" s="1785"/>
      <c r="BU51" s="1785"/>
      <c r="BV51" s="1785"/>
      <c r="BW51" s="1785"/>
      <c r="BX51" s="1785"/>
      <c r="BY51" s="1786"/>
      <c r="BZ51" s="1786"/>
      <c r="CA51" s="1786"/>
      <c r="CB51" s="1786"/>
      <c r="CC51" s="1786"/>
      <c r="CD51" s="1786"/>
      <c r="CE51" s="1786"/>
      <c r="CF51" s="1786"/>
      <c r="CG51" s="1786"/>
      <c r="CH51" s="1786"/>
      <c r="CI51" s="1786"/>
      <c r="CJ51" s="1786"/>
      <c r="CK51" s="1786"/>
      <c r="CL51" s="1786"/>
      <c r="CM51" s="1786"/>
      <c r="CN51" s="1786"/>
      <c r="CO51" s="1786"/>
      <c r="CP51" s="1786"/>
      <c r="CQ51" s="1786"/>
      <c r="CR51" s="1786"/>
      <c r="CS51" s="1786"/>
      <c r="CT51" s="1786"/>
      <c r="CU51" s="1786"/>
      <c r="CV51" s="1786"/>
      <c r="CW51" s="1786"/>
      <c r="CX51" s="1786"/>
      <c r="CY51" s="1786"/>
      <c r="CZ51" s="1786"/>
    </row>
    <row r="52" s="130" customFormat="true" ht="15" customHeight="true" x14ac:dyDescent="0.2">
      <c r="A52" s="2136"/>
      <c r="B52" s="242" t="s">
        <v>68</v>
      </c>
      <c r="C52" s="1007" t="s">
        <v>35</v>
      </c>
      <c r="D52" s="1019" t="s">
        <v>35</v>
      </c>
      <c r="E52" s="1019" t="s">
        <v>35</v>
      </c>
      <c r="F52" s="1019" t="s">
        <v>35</v>
      </c>
      <c r="G52" s="1031" t="s">
        <v>35</v>
      </c>
      <c r="H52" s="1043" t="s">
        <v>35</v>
      </c>
      <c r="I52" s="1019" t="s">
        <v>35</v>
      </c>
      <c r="J52" s="1019" t="s">
        <v>35</v>
      </c>
      <c r="K52" s="1019" t="s">
        <v>35</v>
      </c>
      <c r="L52" s="1055" t="s">
        <v>35</v>
      </c>
      <c r="M52" s="1065" t="s">
        <v>35</v>
      </c>
      <c r="N52" s="1019" t="s">
        <v>35</v>
      </c>
      <c r="O52" s="1019" t="s">
        <v>35</v>
      </c>
      <c r="P52" s="1019" t="s">
        <v>35</v>
      </c>
      <c r="Q52" s="1031" t="s">
        <v>35</v>
      </c>
      <c r="R52" s="1681" t="s">
        <v>35</v>
      </c>
      <c r="S52" s="1724"/>
      <c r="T52" s="1724"/>
      <c r="U52" s="1724"/>
      <c r="V52" s="1724"/>
      <c r="W52" s="1724"/>
      <c r="X52" s="1724"/>
      <c r="Y52" s="1725"/>
      <c r="Z52" s="1725"/>
      <c r="AA52" s="1725"/>
      <c r="AB52" s="1725"/>
      <c r="AC52" s="1725"/>
      <c r="AD52" s="1725"/>
      <c r="AE52" s="1725"/>
      <c r="AF52" s="1725"/>
      <c r="AG52" s="1725"/>
      <c r="AH52" s="1725"/>
      <c r="AI52" s="1725"/>
      <c r="AJ52" s="1725"/>
      <c r="AK52" s="1725"/>
      <c r="AL52" s="1725"/>
      <c r="AM52" s="1725"/>
      <c r="AN52" s="1725"/>
      <c r="AO52" s="1725"/>
      <c r="AP52" s="1725"/>
      <c r="AQ52" s="1725"/>
      <c r="AR52" s="1725"/>
      <c r="AS52" s="1725"/>
      <c r="AT52" s="1725"/>
      <c r="AU52" s="1725"/>
      <c r="AV52" s="1725"/>
      <c r="AW52" s="1725"/>
      <c r="AX52" s="1725"/>
      <c r="AY52" s="1725"/>
      <c r="AZ52" s="207"/>
      <c r="BA52" s="2137"/>
      <c r="BB52" s="151" t="s">
        <v>68</v>
      </c>
      <c r="BC52" s="1072" t="s">
        <v>35</v>
      </c>
      <c r="BD52" s="1092" t="s">
        <v>35</v>
      </c>
      <c r="BE52" s="1092" t="s">
        <v>35</v>
      </c>
      <c r="BF52" s="1092" t="s">
        <v>35</v>
      </c>
      <c r="BG52" s="1113" t="s">
        <v>35</v>
      </c>
      <c r="BH52" s="1134" t="s">
        <v>35</v>
      </c>
      <c r="BI52" s="1092" t="s">
        <v>35</v>
      </c>
      <c r="BJ52" s="1092" t="s">
        <v>35</v>
      </c>
      <c r="BK52" s="1092" t="s">
        <v>35</v>
      </c>
      <c r="BL52" s="1113" t="s">
        <v>35</v>
      </c>
      <c r="BM52" s="1134" t="s">
        <v>35</v>
      </c>
      <c r="BN52" s="1092" t="s">
        <v>35</v>
      </c>
      <c r="BO52" s="1092" t="s">
        <v>35</v>
      </c>
      <c r="BP52" s="1092" t="s">
        <v>35</v>
      </c>
      <c r="BQ52" s="1113" t="s">
        <v>35</v>
      </c>
      <c r="BR52" s="1739" t="s">
        <v>35</v>
      </c>
      <c r="BS52" s="1785"/>
      <c r="BT52" s="1785"/>
      <c r="BU52" s="1785"/>
      <c r="BV52" s="1785"/>
      <c r="BW52" s="1785"/>
      <c r="BX52" s="1785"/>
      <c r="BY52" s="1786"/>
      <c r="BZ52" s="1786"/>
      <c r="CA52" s="1786"/>
      <c r="CB52" s="1786"/>
      <c r="CC52" s="1786"/>
      <c r="CD52" s="1786"/>
      <c r="CE52" s="1786"/>
      <c r="CF52" s="1786"/>
      <c r="CG52" s="1786"/>
      <c r="CH52" s="1786"/>
      <c r="CI52" s="1786"/>
      <c r="CJ52" s="1786"/>
      <c r="CK52" s="1786"/>
      <c r="CL52" s="1786"/>
      <c r="CM52" s="1786"/>
      <c r="CN52" s="1786"/>
      <c r="CO52" s="1786"/>
      <c r="CP52" s="1786"/>
      <c r="CQ52" s="1786"/>
      <c r="CR52" s="1786"/>
      <c r="CS52" s="1786"/>
      <c r="CT52" s="1786"/>
      <c r="CU52" s="1786"/>
      <c r="CV52" s="1786"/>
      <c r="CW52" s="1786"/>
      <c r="CX52" s="1786"/>
      <c r="CY52" s="1786"/>
      <c r="CZ52" s="1786"/>
    </row>
    <row r="53" s="130" customFormat="true" ht="15" customHeight="true" x14ac:dyDescent="0.2">
      <c r="A53" s="2136" t="s">
        <v>105</v>
      </c>
      <c r="B53" s="242" t="s">
        <v>100</v>
      </c>
      <c r="C53" s="1007" t="s">
        <v>35</v>
      </c>
      <c r="D53" s="1019" t="s">
        <v>35</v>
      </c>
      <c r="E53" s="1019" t="s">
        <v>35</v>
      </c>
      <c r="F53" s="1019" t="s">
        <v>35</v>
      </c>
      <c r="G53" s="1031" t="s">
        <v>35</v>
      </c>
      <c r="H53" s="1043" t="s">
        <v>35</v>
      </c>
      <c r="I53" s="1019" t="s">
        <v>35</v>
      </c>
      <c r="J53" s="1019" t="s">
        <v>35</v>
      </c>
      <c r="K53" s="1019" t="s">
        <v>35</v>
      </c>
      <c r="L53" s="1055" t="s">
        <v>35</v>
      </c>
      <c r="M53" s="1065" t="s">
        <v>35</v>
      </c>
      <c r="N53" s="1019" t="s">
        <v>35</v>
      </c>
      <c r="O53" s="1019" t="s">
        <v>35</v>
      </c>
      <c r="P53" s="1019" t="s">
        <v>35</v>
      </c>
      <c r="Q53" s="1031" t="s">
        <v>35</v>
      </c>
      <c r="R53" s="1681" t="s">
        <v>35</v>
      </c>
      <c r="S53" s="1724"/>
      <c r="T53" s="1724"/>
      <c r="U53" s="1724"/>
      <c r="V53" s="1724"/>
      <c r="W53" s="1724"/>
      <c r="X53" s="1724"/>
      <c r="Y53" s="1725"/>
      <c r="Z53" s="1725"/>
      <c r="AA53" s="1725"/>
      <c r="AB53" s="1725"/>
      <c r="AC53" s="1725"/>
      <c r="AD53" s="1725"/>
      <c r="AE53" s="1725"/>
      <c r="AF53" s="1725"/>
      <c r="AG53" s="1725"/>
      <c r="AH53" s="1725"/>
      <c r="AI53" s="1725"/>
      <c r="AJ53" s="1725"/>
      <c r="AK53" s="1725"/>
      <c r="AL53" s="1725"/>
      <c r="AM53" s="1725"/>
      <c r="AN53" s="1725"/>
      <c r="AO53" s="1725"/>
      <c r="AP53" s="1725"/>
      <c r="AQ53" s="1725"/>
      <c r="AR53" s="1725"/>
      <c r="AS53" s="1725"/>
      <c r="AT53" s="1725"/>
      <c r="AU53" s="1725"/>
      <c r="AV53" s="1725"/>
      <c r="AW53" s="1725"/>
      <c r="AX53" s="1725"/>
      <c r="AY53" s="1725"/>
      <c r="AZ53" s="207"/>
      <c r="BA53" s="2137" t="s">
        <v>105</v>
      </c>
      <c r="BB53" s="151" t="s">
        <v>100</v>
      </c>
      <c r="BC53" s="1072" t="s">
        <v>35</v>
      </c>
      <c r="BD53" s="1092" t="s">
        <v>35</v>
      </c>
      <c r="BE53" s="1092" t="s">
        <v>35</v>
      </c>
      <c r="BF53" s="1092" t="s">
        <v>35</v>
      </c>
      <c r="BG53" s="1113" t="s">
        <v>35</v>
      </c>
      <c r="BH53" s="1134" t="s">
        <v>35</v>
      </c>
      <c r="BI53" s="1092" t="s">
        <v>35</v>
      </c>
      <c r="BJ53" s="1092" t="s">
        <v>35</v>
      </c>
      <c r="BK53" s="1092" t="s">
        <v>35</v>
      </c>
      <c r="BL53" s="1113" t="s">
        <v>35</v>
      </c>
      <c r="BM53" s="1134" t="s">
        <v>35</v>
      </c>
      <c r="BN53" s="1092" t="s">
        <v>35</v>
      </c>
      <c r="BO53" s="1092" t="s">
        <v>35</v>
      </c>
      <c r="BP53" s="1092" t="s">
        <v>35</v>
      </c>
      <c r="BQ53" s="1113" t="s">
        <v>35</v>
      </c>
      <c r="BR53" s="1739" t="s">
        <v>35</v>
      </c>
      <c r="BS53" s="1785"/>
      <c r="BT53" s="1785"/>
      <c r="BU53" s="1785"/>
      <c r="BV53" s="1785"/>
      <c r="BW53" s="1785"/>
      <c r="BX53" s="1785"/>
      <c r="BY53" s="1786"/>
      <c r="BZ53" s="1786"/>
      <c r="CA53" s="1786"/>
      <c r="CB53" s="1786"/>
      <c r="CC53" s="1786"/>
      <c r="CD53" s="1786"/>
      <c r="CE53" s="1786"/>
      <c r="CF53" s="1786"/>
      <c r="CG53" s="1786"/>
      <c r="CH53" s="1786"/>
      <c r="CI53" s="1786"/>
      <c r="CJ53" s="1786"/>
      <c r="CK53" s="1786"/>
      <c r="CL53" s="1786"/>
      <c r="CM53" s="1786"/>
      <c r="CN53" s="1786"/>
      <c r="CO53" s="1786"/>
      <c r="CP53" s="1786"/>
      <c r="CQ53" s="1786"/>
      <c r="CR53" s="1786"/>
      <c r="CS53" s="1786"/>
      <c r="CT53" s="1786"/>
      <c r="CU53" s="1786"/>
      <c r="CV53" s="1786"/>
      <c r="CW53" s="1786"/>
      <c r="CX53" s="1786"/>
      <c r="CY53" s="1786"/>
      <c r="CZ53" s="1786"/>
    </row>
    <row r="54" s="130" customFormat="true" ht="15" customHeight="true" x14ac:dyDescent="0.2">
      <c r="A54" s="2136"/>
      <c r="B54" s="242" t="s">
        <v>99</v>
      </c>
      <c r="C54" s="1007" t="s">
        <v>35</v>
      </c>
      <c r="D54" s="1019" t="s">
        <v>35</v>
      </c>
      <c r="E54" s="1019" t="s">
        <v>35</v>
      </c>
      <c r="F54" s="1019" t="s">
        <v>35</v>
      </c>
      <c r="G54" s="1031" t="s">
        <v>35</v>
      </c>
      <c r="H54" s="1043" t="s">
        <v>35</v>
      </c>
      <c r="I54" s="1019" t="s">
        <v>35</v>
      </c>
      <c r="J54" s="1019" t="s">
        <v>35</v>
      </c>
      <c r="K54" s="1019" t="s">
        <v>35</v>
      </c>
      <c r="L54" s="1055" t="s">
        <v>35</v>
      </c>
      <c r="M54" s="1065" t="s">
        <v>35</v>
      </c>
      <c r="N54" s="1019" t="s">
        <v>35</v>
      </c>
      <c r="O54" s="1019" t="s">
        <v>35</v>
      </c>
      <c r="P54" s="1019" t="s">
        <v>35</v>
      </c>
      <c r="Q54" s="1031" t="s">
        <v>35</v>
      </c>
      <c r="R54" s="1681" t="s">
        <v>35</v>
      </c>
      <c r="S54" s="1724"/>
      <c r="T54" s="1724"/>
      <c r="U54" s="1724"/>
      <c r="V54" s="1724"/>
      <c r="W54" s="1724"/>
      <c r="X54" s="1724"/>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207"/>
      <c r="BA54" s="2137"/>
      <c r="BB54" s="151" t="s">
        <v>99</v>
      </c>
      <c r="BC54" s="1072" t="s">
        <v>35</v>
      </c>
      <c r="BD54" s="1092" t="s">
        <v>35</v>
      </c>
      <c r="BE54" s="1092" t="s">
        <v>35</v>
      </c>
      <c r="BF54" s="1092" t="s">
        <v>35</v>
      </c>
      <c r="BG54" s="1113" t="s">
        <v>35</v>
      </c>
      <c r="BH54" s="1134" t="s">
        <v>35</v>
      </c>
      <c r="BI54" s="1092" t="s">
        <v>35</v>
      </c>
      <c r="BJ54" s="1092" t="s">
        <v>35</v>
      </c>
      <c r="BK54" s="1092" t="s">
        <v>35</v>
      </c>
      <c r="BL54" s="1113" t="s">
        <v>35</v>
      </c>
      <c r="BM54" s="1134" t="s">
        <v>35</v>
      </c>
      <c r="BN54" s="1092" t="s">
        <v>35</v>
      </c>
      <c r="BO54" s="1092" t="s">
        <v>35</v>
      </c>
      <c r="BP54" s="1092" t="s">
        <v>35</v>
      </c>
      <c r="BQ54" s="1113" t="s">
        <v>35</v>
      </c>
      <c r="BR54" s="1739" t="s">
        <v>35</v>
      </c>
      <c r="BS54" s="1785"/>
      <c r="BT54" s="1785"/>
      <c r="BU54" s="1785"/>
      <c r="BV54" s="1785"/>
      <c r="BW54" s="1785"/>
      <c r="BX54" s="1785"/>
      <c r="BY54" s="1786"/>
      <c r="BZ54" s="1786"/>
      <c r="CA54" s="1786"/>
      <c r="CB54" s="1786"/>
      <c r="CC54" s="1786"/>
      <c r="CD54" s="1786"/>
      <c r="CE54" s="1786"/>
      <c r="CF54" s="1786"/>
      <c r="CG54" s="1786"/>
      <c r="CH54" s="1786"/>
      <c r="CI54" s="1786"/>
      <c r="CJ54" s="1786"/>
      <c r="CK54" s="1786"/>
      <c r="CL54" s="1786"/>
      <c r="CM54" s="1786"/>
      <c r="CN54" s="1786"/>
      <c r="CO54" s="1786"/>
      <c r="CP54" s="1786"/>
      <c r="CQ54" s="1786"/>
      <c r="CR54" s="1786"/>
      <c r="CS54" s="1786"/>
      <c r="CT54" s="1786"/>
      <c r="CU54" s="1786"/>
      <c r="CV54" s="1786"/>
      <c r="CW54" s="1786"/>
      <c r="CX54" s="1786"/>
      <c r="CY54" s="1786"/>
      <c r="CZ54" s="1786"/>
    </row>
    <row r="55" s="130" customFormat="true" ht="15" customHeight="true" x14ac:dyDescent="0.2">
      <c r="A55" s="2138"/>
      <c r="B55" s="243" t="s">
        <v>68</v>
      </c>
      <c r="C55" s="1009" t="s">
        <v>35</v>
      </c>
      <c r="D55" s="1021" t="s">
        <v>35</v>
      </c>
      <c r="E55" s="1021" t="s">
        <v>35</v>
      </c>
      <c r="F55" s="1021" t="s">
        <v>35</v>
      </c>
      <c r="G55" s="1033" t="s">
        <v>35</v>
      </c>
      <c r="H55" s="1045" t="s">
        <v>35</v>
      </c>
      <c r="I55" s="1021" t="s">
        <v>35</v>
      </c>
      <c r="J55" s="1021" t="s">
        <v>35</v>
      </c>
      <c r="K55" s="1021" t="s">
        <v>35</v>
      </c>
      <c r="L55" s="1057" t="s">
        <v>35</v>
      </c>
      <c r="M55" s="1066" t="s">
        <v>35</v>
      </c>
      <c r="N55" s="1021" t="s">
        <v>35</v>
      </c>
      <c r="O55" s="1021" t="s">
        <v>35</v>
      </c>
      <c r="P55" s="1021" t="s">
        <v>35</v>
      </c>
      <c r="Q55" s="1033" t="s">
        <v>35</v>
      </c>
      <c r="R55" s="1682" t="s">
        <v>35</v>
      </c>
      <c r="S55" s="1726"/>
      <c r="T55" s="1726"/>
      <c r="U55" s="1726"/>
      <c r="V55" s="1726"/>
      <c r="W55" s="1726"/>
      <c r="X55" s="1726"/>
      <c r="Y55" s="1726"/>
      <c r="Z55" s="1726"/>
      <c r="AA55" s="1726"/>
      <c r="AB55" s="1726"/>
      <c r="AC55" s="1726"/>
      <c r="AD55" s="1726"/>
      <c r="AE55" s="1726"/>
      <c r="AF55" s="1726"/>
      <c r="AG55" s="1726"/>
      <c r="AH55" s="1726"/>
      <c r="AI55" s="1726"/>
      <c r="AJ55" s="1726"/>
      <c r="AK55" s="1726"/>
      <c r="AL55" s="1726"/>
      <c r="AM55" s="1726"/>
      <c r="AN55" s="1726"/>
      <c r="AO55" s="1726"/>
      <c r="AP55" s="1726"/>
      <c r="AQ55" s="1726"/>
      <c r="AR55" s="1726"/>
      <c r="AS55" s="1726"/>
      <c r="AT55" s="1726"/>
      <c r="AU55" s="1726"/>
      <c r="AV55" s="1726"/>
      <c r="AW55" s="1726"/>
      <c r="AX55" s="1726"/>
      <c r="AY55" s="1726"/>
      <c r="AZ55" s="207"/>
      <c r="BA55" s="2139"/>
      <c r="BB55" s="152" t="s">
        <v>68</v>
      </c>
      <c r="BC55" s="1073" t="s">
        <v>35</v>
      </c>
      <c r="BD55" s="1093" t="s">
        <v>35</v>
      </c>
      <c r="BE55" s="1093" t="s">
        <v>35</v>
      </c>
      <c r="BF55" s="1093" t="s">
        <v>35</v>
      </c>
      <c r="BG55" s="1114" t="s">
        <v>35</v>
      </c>
      <c r="BH55" s="1135" t="s">
        <v>35</v>
      </c>
      <c r="BI55" s="1093" t="s">
        <v>35</v>
      </c>
      <c r="BJ55" s="1093" t="s">
        <v>35</v>
      </c>
      <c r="BK55" s="1093" t="s">
        <v>35</v>
      </c>
      <c r="BL55" s="1114" t="s">
        <v>35</v>
      </c>
      <c r="BM55" s="1135" t="s">
        <v>35</v>
      </c>
      <c r="BN55" s="1093" t="s">
        <v>35</v>
      </c>
      <c r="BO55" s="1093" t="s">
        <v>35</v>
      </c>
      <c r="BP55" s="1093" t="s">
        <v>35</v>
      </c>
      <c r="BQ55" s="1114" t="s">
        <v>35</v>
      </c>
      <c r="BR55" s="1656" t="s">
        <v>35</v>
      </c>
      <c r="BS55" s="1787"/>
      <c r="BT55" s="1787"/>
      <c r="BU55" s="1787"/>
      <c r="BV55" s="1787"/>
      <c r="BW55" s="1787"/>
      <c r="BX55" s="1787"/>
      <c r="BY55" s="1787"/>
      <c r="BZ55" s="1788"/>
      <c r="CA55" s="1788"/>
      <c r="CB55" s="1788"/>
      <c r="CC55" s="1788"/>
      <c r="CD55" s="1788"/>
      <c r="CE55" s="1788"/>
      <c r="CF55" s="1788"/>
      <c r="CG55" s="1788"/>
      <c r="CH55" s="1788"/>
      <c r="CI55" s="1788"/>
      <c r="CJ55" s="1788"/>
      <c r="CK55" s="1788"/>
      <c r="CL55" s="1788"/>
      <c r="CM55" s="1788"/>
      <c r="CN55" s="1788"/>
      <c r="CO55" s="1788"/>
      <c r="CP55" s="1788"/>
      <c r="CQ55" s="1788"/>
      <c r="CR55" s="1788"/>
      <c r="CS55" s="1788"/>
      <c r="CT55" s="1788"/>
      <c r="CU55" s="1788"/>
      <c r="CV55" s="1788"/>
      <c r="CW55" s="1788"/>
      <c r="CX55" s="1788"/>
      <c r="CY55" s="1788"/>
      <c r="CZ55" s="1788"/>
    </row>
    <row r="56" s="135" customFormat="true" ht="15" customHeight="true" x14ac:dyDescent="0.2">
      <c r="A56" s="132"/>
      <c r="B56" s="177"/>
      <c r="C56" s="2149" t="s">
        <v>114</v>
      </c>
      <c r="D56" s="2150"/>
      <c r="E56" s="2150"/>
      <c r="F56" s="2150"/>
      <c r="G56" s="2151"/>
      <c r="H56" s="2278" t="s">
        <v>38</v>
      </c>
      <c r="I56" s="2264"/>
      <c r="J56" s="2264"/>
      <c r="K56" s="2264"/>
      <c r="L56" s="2265"/>
      <c r="M56" s="2263" t="s">
        <v>37</v>
      </c>
      <c r="N56" s="2264"/>
      <c r="O56" s="2264"/>
      <c r="P56" s="2264"/>
      <c r="Q56" s="2265"/>
      <c r="R56" s="1648" t="s">
        <v>137</v>
      </c>
      <c r="S56" s="298"/>
      <c r="T56" s="298"/>
      <c r="U56" s="298"/>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606"/>
      <c r="BA56" s="209" t="s">
        <v>128</v>
      </c>
      <c r="BB56" s="115" t="s">
        <v>95</v>
      </c>
      <c r="BC56" s="2171" t="s">
        <v>114</v>
      </c>
      <c r="BD56" s="2172"/>
      <c r="BE56" s="2172"/>
      <c r="BF56" s="2172"/>
      <c r="BG56" s="2173"/>
      <c r="BH56" s="2174" t="s">
        <v>38</v>
      </c>
      <c r="BI56" s="2172"/>
      <c r="BJ56" s="2172"/>
      <c r="BK56" s="2172"/>
      <c r="BL56" s="2173"/>
      <c r="BM56" s="2174" t="s">
        <v>37</v>
      </c>
      <c r="BN56" s="2172"/>
      <c r="BO56" s="2172"/>
      <c r="BP56" s="2172"/>
      <c r="BQ56" s="2175"/>
      <c r="BR56" s="1652" t="s">
        <v>137</v>
      </c>
      <c r="BS56" s="1789"/>
      <c r="BT56" s="1789"/>
      <c r="BU56" s="1789"/>
      <c r="BV56" s="1789"/>
      <c r="BW56" s="1789"/>
      <c r="BX56" s="1789"/>
      <c r="BY56" s="1790"/>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135" customFormat="true" ht="12.75" x14ac:dyDescent="0.2">
      <c r="A57" s="178" t="s">
        <v>69</v>
      </c>
      <c r="B57" s="236"/>
      <c r="C57" s="267" t="s">
        <v>0</v>
      </c>
      <c r="D57" s="268" t="s">
        <v>1</v>
      </c>
      <c r="E57" s="268" t="s">
        <v>2</v>
      </c>
      <c r="F57" s="268" t="s">
        <v>3</v>
      </c>
      <c r="G57" s="269" t="s">
        <v>4</v>
      </c>
      <c r="H57" s="1188" t="s">
        <v>0</v>
      </c>
      <c r="I57" s="1156" t="s">
        <v>1</v>
      </c>
      <c r="J57" s="1156" t="s">
        <v>2</v>
      </c>
      <c r="K57" s="1156" t="s">
        <v>3</v>
      </c>
      <c r="L57" s="1157" t="s">
        <v>4</v>
      </c>
      <c r="M57" s="1178" t="s">
        <v>0</v>
      </c>
      <c r="N57" s="1156" t="s">
        <v>1</v>
      </c>
      <c r="O57" s="1156" t="s">
        <v>2</v>
      </c>
      <c r="P57" s="1156" t="s">
        <v>3</v>
      </c>
      <c r="Q57" s="1198" t="s">
        <v>4</v>
      </c>
      <c r="R57" s="730" t="s">
        <v>147</v>
      </c>
      <c r="S57" s="298"/>
      <c r="T57" s="298"/>
      <c r="U57" s="298"/>
      <c r="V57" s="298"/>
      <c r="W57" s="298"/>
      <c r="X57" s="298"/>
      <c r="Y57" s="298"/>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AZ57" s="606"/>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1740" t="s">
        <v>147</v>
      </c>
      <c r="BS57" s="1791"/>
      <c r="BT57" s="1791"/>
      <c r="BU57" s="1791"/>
      <c r="BV57" s="1791"/>
      <c r="BW57" s="1791"/>
      <c r="BX57" s="1791"/>
      <c r="BY57" s="1792"/>
      <c r="BZ57" s="1792"/>
      <c r="CA57" s="1792"/>
      <c r="CB57" s="1792"/>
      <c r="CC57" s="1792"/>
      <c r="CD57" s="1792"/>
      <c r="CE57" s="1792"/>
      <c r="CF57" s="1792"/>
      <c r="CG57" s="1792"/>
      <c r="CH57" s="1792"/>
      <c r="CI57" s="1792"/>
      <c r="CJ57" s="1792"/>
      <c r="CK57" s="1792"/>
      <c r="CL57" s="1792"/>
      <c r="CM57" s="1792"/>
      <c r="CN57" s="1792"/>
      <c r="CO57" s="1792"/>
      <c r="CP57" s="1792"/>
      <c r="CQ57" s="1792"/>
      <c r="CR57" s="1792"/>
      <c r="CS57" s="1792"/>
      <c r="CT57" s="1792"/>
      <c r="CU57" s="1792"/>
      <c r="CV57" s="1792"/>
      <c r="CW57" s="1792"/>
      <c r="CX57" s="1792"/>
      <c r="CY57" s="1792"/>
      <c r="CZ57" s="1792"/>
    </row>
    <row r="58" s="135" customFormat="true" ht="15" customHeight="true" x14ac:dyDescent="0.2">
      <c r="A58" s="2266" t="s">
        <v>13</v>
      </c>
      <c r="B58" s="1317" t="s">
        <v>149</v>
      </c>
      <c r="C58" s="1245">
        <v>20.564351731727552</v>
      </c>
      <c r="D58" s="1246">
        <v>42.808205887382783</v>
      </c>
      <c r="E58" s="1246">
        <v>55.532235801669025</v>
      </c>
      <c r="F58" s="1246">
        <v>49.594825972622012</v>
      </c>
      <c r="G58" s="1247">
        <v>86.338584111459028</v>
      </c>
      <c r="H58" s="1248">
        <v>38.79118185635604</v>
      </c>
      <c r="I58" s="1246">
        <v>64.377147186986662</v>
      </c>
      <c r="J58" s="1246">
        <v>78.718886370191768</v>
      </c>
      <c r="K58" s="1246">
        <v>89.070436416596777</v>
      </c>
      <c r="L58" s="1249">
        <v>93.976343647327923</v>
      </c>
      <c r="M58" s="1250">
        <v>9.6201932067813605</v>
      </c>
      <c r="N58" s="1246">
        <v>21.493678399117879</v>
      </c>
      <c r="O58" s="1246">
        <v>17.79073880862304</v>
      </c>
      <c r="P58" s="1246">
        <v>26.335889260083956</v>
      </c>
      <c r="Q58" s="1247">
        <v>54.105013300827466</v>
      </c>
      <c r="R58" s="1683" t="s">
        <v>35</v>
      </c>
      <c r="S58" s="298"/>
      <c r="T58" s="298"/>
      <c r="U58" s="298"/>
      <c r="V58" s="298"/>
      <c r="W58" s="298"/>
      <c r="X58" s="298"/>
      <c r="Y58" s="298"/>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AZ58" s="606"/>
      <c r="BA58" s="228"/>
      <c r="BB58" s="153"/>
      <c r="BC58" s="306"/>
      <c r="BD58" s="292"/>
      <c r="BE58" s="292"/>
      <c r="BF58" s="292"/>
      <c r="BG58" s="307"/>
      <c r="BH58" s="315"/>
      <c r="BI58" s="292"/>
      <c r="BJ58" s="292"/>
      <c r="BK58" s="292"/>
      <c r="BL58" s="307"/>
      <c r="BM58" s="315"/>
      <c r="BN58" s="292"/>
      <c r="BO58" s="292"/>
      <c r="BP58" s="292"/>
      <c r="BQ58" s="307"/>
      <c r="BR58" s="1741"/>
      <c r="BS58" s="1793"/>
      <c r="BT58" s="1793"/>
      <c r="BU58" s="1793"/>
      <c r="BV58" s="1793"/>
      <c r="BW58" s="1793"/>
      <c r="BX58" s="1793"/>
      <c r="BY58" s="1794"/>
      <c r="BZ58" s="1794"/>
      <c r="CA58" s="1794"/>
      <c r="CB58" s="1794"/>
      <c r="CC58" s="1794"/>
      <c r="CD58" s="1794"/>
      <c r="CE58" s="1794"/>
      <c r="CF58" s="1794"/>
      <c r="CG58" s="1794"/>
      <c r="CH58" s="1794"/>
      <c r="CI58" s="1794"/>
      <c r="CJ58" s="1794"/>
      <c r="CK58" s="1794"/>
      <c r="CL58" s="1794"/>
      <c r="CM58" s="1794"/>
      <c r="CN58" s="1794"/>
      <c r="CO58" s="1794"/>
      <c r="CP58" s="1794"/>
      <c r="CQ58" s="1794"/>
      <c r="CR58" s="1794"/>
      <c r="CS58" s="1794"/>
      <c r="CT58" s="1794"/>
      <c r="CU58" s="1794"/>
      <c r="CV58" s="1794"/>
      <c r="CW58" s="1794"/>
      <c r="CX58" s="1794"/>
      <c r="CY58" s="1794"/>
      <c r="CZ58" s="1794"/>
    </row>
    <row r="59" s="135" customFormat="true" ht="15" customHeight="true" x14ac:dyDescent="0.2">
      <c r="A59" s="2267"/>
      <c r="B59" s="1318" t="s">
        <v>150</v>
      </c>
      <c r="C59" s="1251">
        <v>41.75763566263776</v>
      </c>
      <c r="D59" s="1252">
        <v>24.653305566525574</v>
      </c>
      <c r="E59" s="1252">
        <v>18.3438701511255</v>
      </c>
      <c r="F59" s="1252">
        <v>10.738842817918362</v>
      </c>
      <c r="G59" s="1253">
        <v>3.332134101047219</v>
      </c>
      <c r="H59" s="1254">
        <v>47.828510213645188</v>
      </c>
      <c r="I59" s="1252">
        <v>27.244463285280148</v>
      </c>
      <c r="J59" s="1252">
        <v>9.8144677410151111</v>
      </c>
      <c r="K59" s="1252">
        <v>5.8479140046471043</v>
      </c>
      <c r="L59" s="1255">
        <v>1.5276147035102956</v>
      </c>
      <c r="M59" s="1256">
        <v>36.962145416213865</v>
      </c>
      <c r="N59" s="1252">
        <v>21.661424976528483</v>
      </c>
      <c r="O59" s="1252">
        <v>22.157796726912839</v>
      </c>
      <c r="P59" s="1252">
        <v>13.261042767148085</v>
      </c>
      <c r="Q59" s="1253">
        <v>6.0961178912426304</v>
      </c>
      <c r="R59" s="1684" t="s">
        <v>35</v>
      </c>
      <c r="S59" s="298"/>
      <c r="T59" s="298"/>
      <c r="U59" s="298"/>
      <c r="V59" s="298"/>
      <c r="W59" s="298"/>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606"/>
      <c r="BA59" s="229"/>
      <c r="BB59" s="154"/>
      <c r="BC59" s="308"/>
      <c r="BD59" s="293"/>
      <c r="BE59" s="293"/>
      <c r="BF59" s="293"/>
      <c r="BG59" s="309"/>
      <c r="BH59" s="316"/>
      <c r="BI59" s="293"/>
      <c r="BJ59" s="293"/>
      <c r="BK59" s="293"/>
      <c r="BL59" s="309"/>
      <c r="BM59" s="316"/>
      <c r="BN59" s="293"/>
      <c r="BO59" s="293"/>
      <c r="BP59" s="293"/>
      <c r="BQ59" s="309"/>
      <c r="BR59" s="1742"/>
      <c r="BS59" s="1795"/>
      <c r="BT59" s="1795"/>
      <c r="BU59" s="1795"/>
      <c r="BV59" s="1795"/>
      <c r="BW59" s="1795"/>
      <c r="BX59" s="1795"/>
      <c r="BY59" s="1796"/>
      <c r="BZ59" s="1796"/>
      <c r="CA59" s="1796"/>
      <c r="CB59" s="1796"/>
      <c r="CC59" s="1796"/>
      <c r="CD59" s="1796"/>
      <c r="CE59" s="1796"/>
      <c r="CF59" s="1796"/>
      <c r="CG59" s="1796"/>
      <c r="CH59" s="1796"/>
      <c r="CI59" s="1796"/>
      <c r="CJ59" s="1796"/>
      <c r="CK59" s="1796"/>
      <c r="CL59" s="1796"/>
      <c r="CM59" s="1796"/>
      <c r="CN59" s="1796"/>
      <c r="CO59" s="1796"/>
      <c r="CP59" s="1796"/>
      <c r="CQ59" s="1796"/>
      <c r="CR59" s="1796"/>
      <c r="CS59" s="1796"/>
      <c r="CT59" s="1796"/>
      <c r="CU59" s="1796"/>
      <c r="CV59" s="1796"/>
      <c r="CW59" s="1796"/>
      <c r="CX59" s="1796"/>
      <c r="CY59" s="1796"/>
      <c r="CZ59" s="1796"/>
    </row>
    <row r="60" s="135" customFormat="true" ht="15" customHeight="true" x14ac:dyDescent="0.2">
      <c r="A60" s="2267"/>
      <c r="B60" s="1318" t="s">
        <v>151</v>
      </c>
      <c r="C60" s="1251">
        <v>11.756704334517289</v>
      </c>
      <c r="D60" s="1252">
        <v>7.7812393425222535</v>
      </c>
      <c r="E60" s="1252">
        <v>4.4602671960907276</v>
      </c>
      <c r="F60" s="1252">
        <v>6.7093175456401646</v>
      </c>
      <c r="G60" s="1253">
        <v>0.65037518720914544</v>
      </c>
      <c r="H60" s="1254">
        <v>2.6878025676554644</v>
      </c>
      <c r="I60" s="1252">
        <v>3.8743540587985068</v>
      </c>
      <c r="J60" s="1252">
        <v>4.7610077100738781</v>
      </c>
      <c r="K60" s="1252">
        <v>0</v>
      </c>
      <c r="L60" s="1255">
        <v>0</v>
      </c>
      <c r="M60" s="1256">
        <v>18.414179283294231</v>
      </c>
      <c r="N60" s="1252">
        <v>14.31540458137259</v>
      </c>
      <c r="O60" s="1252">
        <v>10.649555686253438</v>
      </c>
      <c r="P60" s="1252">
        <v>7.0170366503281425</v>
      </c>
      <c r="Q60" s="1253">
        <v>4.9919387348905939</v>
      </c>
      <c r="R60" s="1684" t="s">
        <v>35</v>
      </c>
      <c r="S60" s="298"/>
      <c r="T60" s="298"/>
      <c r="U60" s="298"/>
      <c r="V60" s="298"/>
      <c r="W60" s="298"/>
      <c r="X60" s="298"/>
      <c r="Y60" s="298"/>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AZ60" s="606"/>
      <c r="BA60" s="229"/>
      <c r="BB60" s="154"/>
      <c r="BC60" s="308"/>
      <c r="BD60" s="293"/>
      <c r="BE60" s="293"/>
      <c r="BF60" s="293"/>
      <c r="BG60" s="309"/>
      <c r="BH60" s="316"/>
      <c r="BI60" s="293"/>
      <c r="BJ60" s="293"/>
      <c r="BK60" s="293"/>
      <c r="BL60" s="309"/>
      <c r="BM60" s="316"/>
      <c r="BN60" s="293"/>
      <c r="BO60" s="293"/>
      <c r="BP60" s="293"/>
      <c r="BQ60" s="309"/>
      <c r="BR60" s="1742"/>
      <c r="BS60" s="1795"/>
      <c r="BT60" s="1795"/>
      <c r="BU60" s="1795"/>
      <c r="BV60" s="1795"/>
      <c r="BW60" s="1795"/>
      <c r="BX60" s="1795"/>
      <c r="BY60" s="1796"/>
      <c r="BZ60" s="1796"/>
      <c r="CA60" s="1796"/>
      <c r="CB60" s="1796"/>
      <c r="CC60" s="1796"/>
      <c r="CD60" s="1796"/>
      <c r="CE60" s="1796"/>
      <c r="CF60" s="1796"/>
      <c r="CG60" s="1796"/>
      <c r="CH60" s="1796"/>
      <c r="CI60" s="1796"/>
      <c r="CJ60" s="1796"/>
      <c r="CK60" s="1796"/>
      <c r="CL60" s="1796"/>
      <c r="CM60" s="1796"/>
      <c r="CN60" s="1796"/>
      <c r="CO60" s="1796"/>
      <c r="CP60" s="1796"/>
      <c r="CQ60" s="1796"/>
      <c r="CR60" s="1796"/>
      <c r="CS60" s="1796"/>
      <c r="CT60" s="1796"/>
      <c r="CU60" s="1796"/>
      <c r="CV60" s="1796"/>
      <c r="CW60" s="1796"/>
      <c r="CX60" s="1796"/>
      <c r="CY60" s="1796"/>
      <c r="CZ60" s="1796"/>
    </row>
    <row r="61" s="135" customFormat="true" ht="15" customHeight="true" x14ac:dyDescent="0.2">
      <c r="A61" s="2267"/>
      <c r="B61" s="1318" t="s">
        <v>152</v>
      </c>
      <c r="C61" s="1251">
        <v>0</v>
      </c>
      <c r="D61" s="1252">
        <v>0.23000376727962671</v>
      </c>
      <c r="E61" s="1252">
        <v>0.24559450723879889</v>
      </c>
      <c r="F61" s="1252">
        <v>0</v>
      </c>
      <c r="G61" s="1253">
        <v>0</v>
      </c>
      <c r="H61" s="1254">
        <v>0</v>
      </c>
      <c r="I61" s="1252">
        <v>0</v>
      </c>
      <c r="J61" s="1252">
        <v>0</v>
      </c>
      <c r="K61" s="1252">
        <v>0</v>
      </c>
      <c r="L61" s="1255">
        <v>0</v>
      </c>
      <c r="M61" s="1256">
        <v>0</v>
      </c>
      <c r="N61" s="1252">
        <v>0</v>
      </c>
      <c r="O61" s="1252">
        <v>0.95697050568974462</v>
      </c>
      <c r="P61" s="1252">
        <v>0</v>
      </c>
      <c r="Q61" s="1253">
        <v>0</v>
      </c>
      <c r="R61" s="1684" t="s">
        <v>35</v>
      </c>
      <c r="S61" s="298"/>
      <c r="T61" s="298"/>
      <c r="U61" s="298"/>
      <c r="V61" s="298"/>
      <c r="W61" s="298"/>
      <c r="X61" s="298"/>
      <c r="Y61" s="298"/>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AZ61" s="606"/>
      <c r="BA61" s="229"/>
      <c r="BB61" s="154"/>
      <c r="BC61" s="308"/>
      <c r="BD61" s="293"/>
      <c r="BE61" s="293"/>
      <c r="BF61" s="293"/>
      <c r="BG61" s="309"/>
      <c r="BH61" s="316"/>
      <c r="BI61" s="293"/>
      <c r="BJ61" s="293"/>
      <c r="BK61" s="293"/>
      <c r="BL61" s="309"/>
      <c r="BM61" s="316"/>
      <c r="BN61" s="293"/>
      <c r="BO61" s="293"/>
      <c r="BP61" s="293"/>
      <c r="BQ61" s="309"/>
      <c r="BR61" s="1742"/>
      <c r="BS61" s="1795"/>
      <c r="BT61" s="1795"/>
      <c r="BU61" s="1795"/>
      <c r="BV61" s="1795"/>
      <c r="BW61" s="1795"/>
      <c r="BX61" s="1795"/>
      <c r="BY61" s="1796"/>
      <c r="BZ61" s="1796"/>
      <c r="CA61" s="1796"/>
      <c r="CB61" s="1796"/>
      <c r="CC61" s="1796"/>
      <c r="CD61" s="1796"/>
      <c r="CE61" s="1796"/>
      <c r="CF61" s="1796"/>
      <c r="CG61" s="1796"/>
      <c r="CH61" s="1796"/>
      <c r="CI61" s="1796"/>
      <c r="CJ61" s="1796"/>
      <c r="CK61" s="1796"/>
      <c r="CL61" s="1796"/>
      <c r="CM61" s="1796"/>
      <c r="CN61" s="1796"/>
      <c r="CO61" s="1796"/>
      <c r="CP61" s="1796"/>
      <c r="CQ61" s="1796"/>
      <c r="CR61" s="1796"/>
      <c r="CS61" s="1796"/>
      <c r="CT61" s="1796"/>
      <c r="CU61" s="1796"/>
      <c r="CV61" s="1796"/>
      <c r="CW61" s="1796"/>
      <c r="CX61" s="1796"/>
      <c r="CY61" s="1796"/>
      <c r="CZ61" s="1796"/>
    </row>
    <row r="62" s="135" customFormat="true" ht="15" customHeight="true" x14ac:dyDescent="0.2">
      <c r="A62" s="2267"/>
      <c r="B62" s="1318" t="s">
        <v>153</v>
      </c>
      <c r="C62" s="1251">
        <v>4.7953734136089201</v>
      </c>
      <c r="D62" s="1252">
        <v>5.8566499038326238</v>
      </c>
      <c r="E62" s="1252">
        <v>4.0774634555233593</v>
      </c>
      <c r="F62" s="1252">
        <v>4.3266000584004107</v>
      </c>
      <c r="G62" s="1253">
        <v>0.74558647734314776</v>
      </c>
      <c r="H62" s="1254">
        <v>0.5627609955285634</v>
      </c>
      <c r="I62" s="1252">
        <v>0</v>
      </c>
      <c r="J62" s="1252">
        <v>0</v>
      </c>
      <c r="K62" s="1252">
        <v>0.42762722399205144</v>
      </c>
      <c r="L62" s="1255">
        <v>0</v>
      </c>
      <c r="M62" s="1256">
        <v>8.1169436341588685</v>
      </c>
      <c r="N62" s="1252">
        <v>10.568575859172457</v>
      </c>
      <c r="O62" s="1252">
        <v>10.336583564909226</v>
      </c>
      <c r="P62" s="1252">
        <v>8.6634756164318958</v>
      </c>
      <c r="Q62" s="1253">
        <v>3.4654616776616085</v>
      </c>
      <c r="R62" s="1684" t="s">
        <v>35</v>
      </c>
      <c r="S62" s="298"/>
      <c r="T62" s="298"/>
      <c r="U62" s="298"/>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606"/>
      <c r="BA62" s="229"/>
      <c r="BB62" s="154"/>
      <c r="BC62" s="308"/>
      <c r="BD62" s="293"/>
      <c r="BE62" s="293"/>
      <c r="BF62" s="293"/>
      <c r="BG62" s="309"/>
      <c r="BH62" s="316"/>
      <c r="BI62" s="293"/>
      <c r="BJ62" s="293"/>
      <c r="BK62" s="293"/>
      <c r="BL62" s="309"/>
      <c r="BM62" s="316"/>
      <c r="BN62" s="293"/>
      <c r="BO62" s="293"/>
      <c r="BP62" s="293"/>
      <c r="BQ62" s="309"/>
      <c r="BR62" s="1742"/>
      <c r="BS62" s="1795"/>
      <c r="BT62" s="1795"/>
      <c r="BU62" s="1795"/>
      <c r="BV62" s="1795"/>
      <c r="BW62" s="1795"/>
      <c r="BX62" s="1795"/>
      <c r="BY62" s="1796"/>
      <c r="BZ62" s="1796"/>
      <c r="CA62" s="1796"/>
      <c r="CB62" s="1796"/>
      <c r="CC62" s="1796"/>
      <c r="CD62" s="1796"/>
      <c r="CE62" s="1796"/>
      <c r="CF62" s="1796"/>
      <c r="CG62" s="1796"/>
      <c r="CH62" s="1796"/>
      <c r="CI62" s="1796"/>
      <c r="CJ62" s="1796"/>
      <c r="CK62" s="1796"/>
      <c r="CL62" s="1796"/>
      <c r="CM62" s="1796"/>
      <c r="CN62" s="1796"/>
      <c r="CO62" s="1796"/>
      <c r="CP62" s="1796"/>
      <c r="CQ62" s="1796"/>
      <c r="CR62" s="1796"/>
      <c r="CS62" s="1796"/>
      <c r="CT62" s="1796"/>
      <c r="CU62" s="1796"/>
      <c r="CV62" s="1796"/>
      <c r="CW62" s="1796"/>
      <c r="CX62" s="1796"/>
      <c r="CY62" s="1796"/>
      <c r="CZ62" s="1796"/>
    </row>
    <row r="63" s="135" customFormat="true" ht="15" customHeight="true" x14ac:dyDescent="0.2">
      <c r="A63" s="2267"/>
      <c r="B63" s="1318" t="s">
        <v>226</v>
      </c>
      <c r="C63" s="1251">
        <v>2.0476640256713616</v>
      </c>
      <c r="D63" s="1252">
        <v>6.5026330157933767</v>
      </c>
      <c r="E63" s="1252">
        <v>4.0468870857395327</v>
      </c>
      <c r="F63" s="1252">
        <v>7.4761936249009873</v>
      </c>
      <c r="G63" s="1253">
        <v>3.8399225900239355</v>
      </c>
      <c r="H63" s="1254">
        <v>0.55155776515825883</v>
      </c>
      <c r="I63" s="1252">
        <v>2.1262305139529425</v>
      </c>
      <c r="J63" s="1252">
        <v>1.607609236098716</v>
      </c>
      <c r="K63" s="1252">
        <v>3.8501696765401325</v>
      </c>
      <c r="L63" s="1255">
        <v>0.78075371149293293</v>
      </c>
      <c r="M63" s="1256">
        <v>2.8658679981824102</v>
      </c>
      <c r="N63" s="1252">
        <v>8.1124562311023674</v>
      </c>
      <c r="O63" s="1252">
        <v>9.8410094173924012</v>
      </c>
      <c r="P63" s="1252">
        <v>11.999502988132667</v>
      </c>
      <c r="Q63" s="1253">
        <v>11.993994235590696</v>
      </c>
      <c r="R63" s="1684" t="s">
        <v>35</v>
      </c>
      <c r="S63" s="298"/>
      <c r="T63" s="298"/>
      <c r="U63" s="298"/>
      <c r="V63" s="298"/>
      <c r="W63" s="298"/>
      <c r="X63" s="298"/>
      <c r="Y63" s="298"/>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AZ63" s="606"/>
      <c r="BA63" s="229"/>
      <c r="BB63" s="154"/>
      <c r="BC63" s="308"/>
      <c r="BD63" s="293"/>
      <c r="BE63" s="293"/>
      <c r="BF63" s="293"/>
      <c r="BG63" s="309"/>
      <c r="BH63" s="316"/>
      <c r="BI63" s="293"/>
      <c r="BJ63" s="293"/>
      <c r="BK63" s="293"/>
      <c r="BL63" s="309"/>
      <c r="BM63" s="316"/>
      <c r="BN63" s="293"/>
      <c r="BO63" s="293"/>
      <c r="BP63" s="293"/>
      <c r="BQ63" s="309"/>
      <c r="BR63" s="1742"/>
      <c r="BS63" s="1795"/>
      <c r="BT63" s="1795"/>
      <c r="BU63" s="1795"/>
      <c r="BV63" s="1795"/>
      <c r="BW63" s="1795"/>
      <c r="BX63" s="1795"/>
      <c r="BY63" s="1796"/>
      <c r="BZ63" s="1796"/>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row>
    <row r="64" s="135" customFormat="true" ht="15" customHeight="true" x14ac:dyDescent="0.2">
      <c r="A64" s="2267"/>
      <c r="B64" s="1318" t="s">
        <v>227</v>
      </c>
      <c r="C64" s="1251">
        <v>9.8990888794463849</v>
      </c>
      <c r="D64" s="1252">
        <v>8.5578459398661018</v>
      </c>
      <c r="E64" s="1252">
        <v>8.4279449103942206</v>
      </c>
      <c r="F64" s="1252">
        <v>15.840714071041292</v>
      </c>
      <c r="G64" s="1253">
        <v>1.7339277540470914</v>
      </c>
      <c r="H64" s="1254">
        <v>1.2233616186699101</v>
      </c>
      <c r="I64" s="1252">
        <v>0.69066836124294184</v>
      </c>
      <c r="J64" s="1252">
        <v>1.3759466626672963</v>
      </c>
      <c r="K64" s="1252">
        <v>0</v>
      </c>
      <c r="L64" s="1255">
        <v>0</v>
      </c>
      <c r="M64" s="1256">
        <v>16.523290484944646</v>
      </c>
      <c r="N64" s="1252">
        <v>15.27083634352169</v>
      </c>
      <c r="O64" s="1252">
        <v>21.257617755605104</v>
      </c>
      <c r="P64" s="1252">
        <v>26.65887912195145</v>
      </c>
      <c r="Q64" s="1253">
        <v>11.523451361490997</v>
      </c>
      <c r="R64" s="1684" t="s">
        <v>35</v>
      </c>
      <c r="S64" s="298"/>
      <c r="T64" s="298"/>
      <c r="U64" s="298"/>
      <c r="V64" s="298"/>
      <c r="W64" s="298"/>
      <c r="X64" s="298"/>
      <c r="Y64" s="298"/>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AZ64" s="606"/>
      <c r="BA64" s="229"/>
      <c r="BB64" s="154"/>
      <c r="BC64" s="308"/>
      <c r="BD64" s="293"/>
      <c r="BE64" s="293"/>
      <c r="BF64" s="293"/>
      <c r="BG64" s="309"/>
      <c r="BH64" s="316"/>
      <c r="BI64" s="293"/>
      <c r="BJ64" s="293"/>
      <c r="BK64" s="293"/>
      <c r="BL64" s="309"/>
      <c r="BM64" s="316"/>
      <c r="BN64" s="293"/>
      <c r="BO64" s="293"/>
      <c r="BP64" s="293"/>
      <c r="BQ64" s="309"/>
      <c r="BR64" s="1742"/>
      <c r="BS64" s="1795"/>
      <c r="BT64" s="1795"/>
      <c r="BU64" s="1795"/>
      <c r="BV64" s="1795"/>
      <c r="BW64" s="1795"/>
      <c r="BX64" s="1795"/>
      <c r="BY64" s="1796"/>
      <c r="BZ64" s="1796"/>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row>
    <row r="65" s="135" customFormat="true" ht="15" customHeight="true" x14ac:dyDescent="0.2">
      <c r="A65" s="2267"/>
      <c r="B65" s="1318" t="s">
        <v>228</v>
      </c>
      <c r="C65" s="1251">
        <v>0</v>
      </c>
      <c r="D65" s="1252">
        <v>0.41437750929947165</v>
      </c>
      <c r="E65" s="1252">
        <v>0.21061317192912604</v>
      </c>
      <c r="F65" s="1252">
        <v>0.38131574004793722</v>
      </c>
      <c r="G65" s="1253">
        <v>0.58630836486546944</v>
      </c>
      <c r="H65" s="1254">
        <v>0</v>
      </c>
      <c r="I65" s="1252">
        <v>0</v>
      </c>
      <c r="J65" s="1252">
        <v>0</v>
      </c>
      <c r="K65" s="1252">
        <v>0.47444131180625004</v>
      </c>
      <c r="L65" s="1255">
        <v>0</v>
      </c>
      <c r="M65" s="1256">
        <v>0</v>
      </c>
      <c r="N65" s="1252">
        <v>0.97546498223973921</v>
      </c>
      <c r="O65" s="1252">
        <v>0.38528471565290018</v>
      </c>
      <c r="P65" s="1252">
        <v>0</v>
      </c>
      <c r="Q65" s="1253">
        <v>3.867473379111972</v>
      </c>
      <c r="R65" s="1684" t="s">
        <v>35</v>
      </c>
      <c r="S65" s="298"/>
      <c r="T65" s="298"/>
      <c r="U65" s="298"/>
      <c r="V65" s="298"/>
      <c r="W65" s="298"/>
      <c r="X65" s="298"/>
      <c r="Y65" s="298"/>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AZ65" s="606"/>
      <c r="BA65" s="229"/>
      <c r="BB65" s="154"/>
      <c r="BC65" s="308"/>
      <c r="BD65" s="293"/>
      <c r="BE65" s="293"/>
      <c r="BF65" s="293"/>
      <c r="BG65" s="309"/>
      <c r="BH65" s="316"/>
      <c r="BI65" s="293"/>
      <c r="BJ65" s="293"/>
      <c r="BK65" s="293"/>
      <c r="BL65" s="309"/>
      <c r="BM65" s="316"/>
      <c r="BN65" s="293"/>
      <c r="BO65" s="293"/>
      <c r="BP65" s="293"/>
      <c r="BQ65" s="309"/>
      <c r="BR65" s="1742"/>
      <c r="BS65" s="1795"/>
      <c r="BT65" s="1795"/>
      <c r="BU65" s="1795"/>
      <c r="BV65" s="1795"/>
      <c r="BW65" s="1795"/>
      <c r="BX65" s="1795"/>
      <c r="BY65" s="1796"/>
      <c r="BZ65" s="1796"/>
      <c r="CA65" s="1796"/>
      <c r="CB65" s="1796"/>
      <c r="CC65" s="1796"/>
      <c r="CD65" s="1796"/>
      <c r="CE65" s="1796"/>
      <c r="CF65" s="1796"/>
      <c r="CG65" s="1796"/>
      <c r="CH65" s="1796"/>
      <c r="CI65" s="1796"/>
      <c r="CJ65" s="1796"/>
      <c r="CK65" s="1796"/>
      <c r="CL65" s="1796"/>
      <c r="CM65" s="1796"/>
      <c r="CN65" s="1796"/>
      <c r="CO65" s="1796"/>
      <c r="CP65" s="1796"/>
      <c r="CQ65" s="1796"/>
      <c r="CR65" s="1796"/>
      <c r="CS65" s="1796"/>
      <c r="CT65" s="1796"/>
      <c r="CU65" s="1796"/>
      <c r="CV65" s="1796"/>
      <c r="CW65" s="1796"/>
      <c r="CX65" s="1796"/>
      <c r="CY65" s="1796"/>
      <c r="CZ65" s="1796"/>
    </row>
    <row r="66" s="135" customFormat="true" ht="15" customHeight="true" x14ac:dyDescent="0.2">
      <c r="A66" s="2267"/>
      <c r="B66" s="1318" t="s">
        <v>229</v>
      </c>
      <c r="C66" s="1251">
        <v>0.68299052813801264</v>
      </c>
      <c r="D66" s="1252">
        <v>0.21727651731612549</v>
      </c>
      <c r="E66" s="1252">
        <v>0.82482767372656896</v>
      </c>
      <c r="F66" s="1252">
        <v>1.3845543296243115</v>
      </c>
      <c r="G66" s="1253">
        <v>0</v>
      </c>
      <c r="H66" s="1254">
        <v>0</v>
      </c>
      <c r="I66" s="1252">
        <v>0</v>
      </c>
      <c r="J66" s="1252">
        <v>0</v>
      </c>
      <c r="K66" s="1252">
        <v>0</v>
      </c>
      <c r="L66" s="1255">
        <v>0</v>
      </c>
      <c r="M66" s="1256">
        <v>1.0240919552804599</v>
      </c>
      <c r="N66" s="1252">
        <v>1.0232530395901134</v>
      </c>
      <c r="O66" s="1252">
        <v>1.5088965843091988</v>
      </c>
      <c r="P66" s="1252">
        <v>2.1743807963499417</v>
      </c>
      <c r="Q66" s="1253">
        <v>0.85104494641200756</v>
      </c>
      <c r="R66" s="1684" t="s">
        <v>35</v>
      </c>
      <c r="S66" s="298"/>
      <c r="T66" s="298"/>
      <c r="U66" s="298"/>
      <c r="V66" s="298"/>
      <c r="W66" s="298"/>
      <c r="X66" s="298"/>
      <c r="Y66" s="298"/>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AZ66" s="606"/>
      <c r="BA66" s="229"/>
      <c r="BB66" s="154"/>
      <c r="BC66" s="308"/>
      <c r="BD66" s="293"/>
      <c r="BE66" s="293"/>
      <c r="BF66" s="293"/>
      <c r="BG66" s="309"/>
      <c r="BH66" s="316"/>
      <c r="BI66" s="293"/>
      <c r="BJ66" s="293"/>
      <c r="BK66" s="293"/>
      <c r="BL66" s="309"/>
      <c r="BM66" s="316"/>
      <c r="BN66" s="293"/>
      <c r="BO66" s="293"/>
      <c r="BP66" s="293"/>
      <c r="BQ66" s="309"/>
      <c r="BR66" s="1742"/>
      <c r="BS66" s="1795"/>
      <c r="BT66" s="1795"/>
      <c r="BU66" s="1795"/>
      <c r="BV66" s="1795"/>
      <c r="BW66" s="1795"/>
      <c r="BX66" s="1795"/>
      <c r="BY66" s="1796"/>
      <c r="BZ66" s="1796"/>
      <c r="CA66" s="1796"/>
      <c r="CB66" s="1796"/>
      <c r="CC66" s="1796"/>
      <c r="CD66" s="1796"/>
      <c r="CE66" s="1796"/>
      <c r="CF66" s="1796"/>
      <c r="CG66" s="1796"/>
      <c r="CH66" s="1796"/>
      <c r="CI66" s="1796"/>
      <c r="CJ66" s="1796"/>
      <c r="CK66" s="1796"/>
      <c r="CL66" s="1796"/>
      <c r="CM66" s="1796"/>
      <c r="CN66" s="1796"/>
      <c r="CO66" s="1796"/>
      <c r="CP66" s="1796"/>
      <c r="CQ66" s="1796"/>
      <c r="CR66" s="1796"/>
      <c r="CS66" s="1796"/>
      <c r="CT66" s="1796"/>
      <c r="CU66" s="1796"/>
      <c r="CV66" s="1796"/>
      <c r="CW66" s="1796"/>
      <c r="CX66" s="1796"/>
      <c r="CY66" s="1796"/>
      <c r="CZ66" s="1796"/>
    </row>
    <row r="67" s="135" customFormat="true" ht="15" customHeight="true" x14ac:dyDescent="0.2">
      <c r="A67" s="2267"/>
      <c r="B67" s="1318" t="s">
        <v>230</v>
      </c>
      <c r="C67" s="1251">
        <v>0</v>
      </c>
      <c r="D67" s="1252">
        <v>0</v>
      </c>
      <c r="E67" s="1252">
        <v>0.35024547078506779</v>
      </c>
      <c r="F67" s="1252">
        <v>0.3212750391899899</v>
      </c>
      <c r="G67" s="1253">
        <v>0.18243644356633551</v>
      </c>
      <c r="H67" s="1254">
        <v>0</v>
      </c>
      <c r="I67" s="1252">
        <v>0</v>
      </c>
      <c r="J67" s="1252">
        <v>0</v>
      </c>
      <c r="K67" s="1252">
        <v>0.32941136641768942</v>
      </c>
      <c r="L67" s="1255">
        <v>0</v>
      </c>
      <c r="M67" s="1256">
        <v>0</v>
      </c>
      <c r="N67" s="1252">
        <v>0</v>
      </c>
      <c r="O67" s="1252">
        <v>0</v>
      </c>
      <c r="P67" s="1252">
        <v>0.78227268482342593</v>
      </c>
      <c r="Q67" s="1253">
        <v>0.85104494641200756</v>
      </c>
      <c r="R67" s="1684" t="s">
        <v>35</v>
      </c>
      <c r="S67" s="298"/>
      <c r="T67" s="298"/>
      <c r="U67" s="298"/>
      <c r="V67" s="298"/>
      <c r="W67" s="298"/>
      <c r="X67" s="298"/>
      <c r="Y67" s="298"/>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AZ67" s="606"/>
      <c r="BA67" s="229"/>
      <c r="BB67" s="154"/>
      <c r="BC67" s="308"/>
      <c r="BD67" s="293"/>
      <c r="BE67" s="293"/>
      <c r="BF67" s="293"/>
      <c r="BG67" s="309"/>
      <c r="BH67" s="316"/>
      <c r="BI67" s="293"/>
      <c r="BJ67" s="293"/>
      <c r="BK67" s="293"/>
      <c r="BL67" s="309"/>
      <c r="BM67" s="316"/>
      <c r="BN67" s="293"/>
      <c r="BO67" s="293"/>
      <c r="BP67" s="293"/>
      <c r="BQ67" s="309"/>
      <c r="BR67" s="1742"/>
      <c r="BS67" s="1795"/>
      <c r="BT67" s="1795"/>
      <c r="BU67" s="1795"/>
      <c r="BV67" s="1795"/>
      <c r="BW67" s="1795"/>
      <c r="BX67" s="1795"/>
      <c r="BY67" s="1796"/>
      <c r="BZ67" s="1796"/>
      <c r="CA67" s="1796"/>
      <c r="CB67" s="1796"/>
      <c r="CC67" s="1796"/>
      <c r="CD67" s="1796"/>
      <c r="CE67" s="1796"/>
      <c r="CF67" s="1796"/>
      <c r="CG67" s="1796"/>
      <c r="CH67" s="1796"/>
      <c r="CI67" s="1796"/>
      <c r="CJ67" s="1796"/>
      <c r="CK67" s="1796"/>
      <c r="CL67" s="1796"/>
      <c r="CM67" s="1796"/>
      <c r="CN67" s="1796"/>
      <c r="CO67" s="1796"/>
      <c r="CP67" s="1796"/>
      <c r="CQ67" s="1796"/>
      <c r="CR67" s="1796"/>
      <c r="CS67" s="1796"/>
      <c r="CT67" s="1796"/>
      <c r="CU67" s="1796"/>
      <c r="CV67" s="1796"/>
      <c r="CW67" s="1796"/>
      <c r="CX67" s="1796"/>
      <c r="CY67" s="1796"/>
      <c r="CZ67" s="1796"/>
    </row>
    <row r="68" s="135" customFormat="true" ht="15" customHeight="true" x14ac:dyDescent="0.2">
      <c r="A68" s="2267"/>
      <c r="B68" s="1318" t="s">
        <v>46</v>
      </c>
      <c r="C68" s="1251">
        <v>0.50053691876912476</v>
      </c>
      <c r="D68" s="1252">
        <v>0.37540799066919678</v>
      </c>
      <c r="E68" s="1252">
        <v>0.74555755616553143</v>
      </c>
      <c r="F68" s="1252">
        <v>0.13001044090488964</v>
      </c>
      <c r="G68" s="1253">
        <v>0.3634516345476817</v>
      </c>
      <c r="H68" s="1254">
        <v>0</v>
      </c>
      <c r="I68" s="1252">
        <v>0</v>
      </c>
      <c r="J68" s="1252">
        <v>0</v>
      </c>
      <c r="K68" s="1252">
        <v>0</v>
      </c>
      <c r="L68" s="1255">
        <v>0.64074243099312744</v>
      </c>
      <c r="M68" s="1256">
        <v>0.65592218273434255</v>
      </c>
      <c r="N68" s="1252">
        <v>1.356562263288621</v>
      </c>
      <c r="O68" s="1252">
        <v>1.3638839793304656</v>
      </c>
      <c r="P68" s="1252">
        <v>0.22895830746700505</v>
      </c>
      <c r="Q68" s="1253">
        <v>0</v>
      </c>
      <c r="R68" s="1684" t="s">
        <v>35</v>
      </c>
      <c r="S68" s="298"/>
      <c r="T68" s="298"/>
      <c r="U68" s="298"/>
      <c r="V68" s="298"/>
      <c r="W68" s="298"/>
      <c r="X68" s="298"/>
      <c r="Y68" s="298"/>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AZ68" s="606"/>
      <c r="BA68" s="229"/>
      <c r="BB68" s="154"/>
      <c r="BC68" s="308"/>
      <c r="BD68" s="293"/>
      <c r="BE68" s="293"/>
      <c r="BF68" s="293"/>
      <c r="BG68" s="309"/>
      <c r="BH68" s="316"/>
      <c r="BI68" s="293"/>
      <c r="BJ68" s="293"/>
      <c r="BK68" s="293"/>
      <c r="BL68" s="309"/>
      <c r="BM68" s="316"/>
      <c r="BN68" s="293"/>
      <c r="BO68" s="293"/>
      <c r="BP68" s="293"/>
      <c r="BQ68" s="309"/>
      <c r="BR68" s="1742"/>
      <c r="BS68" s="1795"/>
      <c r="BT68" s="1795"/>
      <c r="BU68" s="1795"/>
      <c r="BV68" s="1795"/>
      <c r="BW68" s="1795"/>
      <c r="BX68" s="1795"/>
      <c r="BY68" s="1796"/>
      <c r="BZ68" s="1796"/>
      <c r="CA68" s="1796"/>
      <c r="CB68" s="1796"/>
      <c r="CC68" s="1796"/>
      <c r="CD68" s="1796"/>
      <c r="CE68" s="1796"/>
      <c r="CF68" s="1796"/>
      <c r="CG68" s="1796"/>
      <c r="CH68" s="1796"/>
      <c r="CI68" s="1796"/>
      <c r="CJ68" s="1796"/>
      <c r="CK68" s="1796"/>
      <c r="CL68" s="1796"/>
      <c r="CM68" s="1796"/>
      <c r="CN68" s="1796"/>
      <c r="CO68" s="1796"/>
      <c r="CP68" s="1796"/>
      <c r="CQ68" s="1796"/>
      <c r="CR68" s="1796"/>
      <c r="CS68" s="1796"/>
      <c r="CT68" s="1796"/>
      <c r="CU68" s="1796"/>
      <c r="CV68" s="1796"/>
      <c r="CW68" s="1796"/>
      <c r="CX68" s="1796"/>
      <c r="CY68" s="1796"/>
      <c r="CZ68" s="1796"/>
    </row>
    <row r="69" s="135" customFormat="true" ht="15" customHeight="true" x14ac:dyDescent="0.2">
      <c r="A69" s="2267"/>
      <c r="B69" s="1218" t="s">
        <v>231</v>
      </c>
      <c r="C69" s="1251">
        <v>0</v>
      </c>
      <c r="D69" s="1252">
        <v>0</v>
      </c>
      <c r="E69" s="1252">
        <v>0.33313297979744744</v>
      </c>
      <c r="F69" s="1252">
        <v>0.17996621883350591</v>
      </c>
      <c r="G69" s="1253">
        <v>1.9868753682490587</v>
      </c>
      <c r="H69" s="1254">
        <v>0</v>
      </c>
      <c r="I69" s="1252">
        <v>0</v>
      </c>
      <c r="J69" s="1252">
        <v>0.41785278251554514</v>
      </c>
      <c r="K69" s="1252">
        <v>0</v>
      </c>
      <c r="L69" s="1255">
        <v>3.0745455066757228</v>
      </c>
      <c r="M69" s="1256">
        <v>0</v>
      </c>
      <c r="N69" s="1252">
        <v>0</v>
      </c>
      <c r="O69" s="1252">
        <v>0</v>
      </c>
      <c r="P69" s="1252">
        <v>0.31693424450040819</v>
      </c>
      <c r="Q69" s="1253">
        <v>1.1330307619643079</v>
      </c>
      <c r="R69" s="1684" t="s">
        <v>35</v>
      </c>
      <c r="S69" s="298"/>
      <c r="T69" s="298"/>
      <c r="U69" s="298"/>
      <c r="V69" s="298"/>
      <c r="W69" s="298"/>
      <c r="X69" s="298"/>
      <c r="Y69" s="298"/>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AZ69" s="606"/>
      <c r="BA69" s="229"/>
      <c r="BB69" s="154"/>
      <c r="BC69" s="308"/>
      <c r="BD69" s="293"/>
      <c r="BE69" s="293"/>
      <c r="BF69" s="293"/>
      <c r="BG69" s="309"/>
      <c r="BH69" s="316"/>
      <c r="BI69" s="293"/>
      <c r="BJ69" s="293"/>
      <c r="BK69" s="293"/>
      <c r="BL69" s="309"/>
      <c r="BM69" s="316"/>
      <c r="BN69" s="293"/>
      <c r="BO69" s="293"/>
      <c r="BP69" s="293"/>
      <c r="BQ69" s="309"/>
      <c r="BR69" s="1742"/>
      <c r="BS69" s="1795"/>
      <c r="BT69" s="1795"/>
      <c r="BU69" s="1795"/>
      <c r="BV69" s="1795"/>
      <c r="BW69" s="1795"/>
      <c r="BX69" s="1795"/>
      <c r="BY69" s="1796"/>
      <c r="BZ69" s="1796"/>
      <c r="CA69" s="1796"/>
      <c r="CB69" s="1796"/>
      <c r="CC69" s="1796"/>
      <c r="CD69" s="1796"/>
      <c r="CE69" s="1796"/>
      <c r="CF69" s="1796"/>
      <c r="CG69" s="1796"/>
      <c r="CH69" s="1796"/>
      <c r="CI69" s="1796"/>
      <c r="CJ69" s="1796"/>
      <c r="CK69" s="1796"/>
      <c r="CL69" s="1796"/>
      <c r="CM69" s="1796"/>
      <c r="CN69" s="1796"/>
      <c r="CO69" s="1796"/>
      <c r="CP69" s="1796"/>
      <c r="CQ69" s="1796"/>
      <c r="CR69" s="1796"/>
      <c r="CS69" s="1796"/>
      <c r="CT69" s="1796"/>
      <c r="CU69" s="1796"/>
      <c r="CV69" s="1796"/>
      <c r="CW69" s="1796"/>
      <c r="CX69" s="1796"/>
      <c r="CY69" s="1796"/>
      <c r="CZ69" s="1796"/>
    </row>
    <row r="70" s="135" customFormat="true" ht="15" customHeight="true" x14ac:dyDescent="0.2">
      <c r="A70" s="2267"/>
      <c r="B70" s="1218" t="s">
        <v>232</v>
      </c>
      <c r="C70" s="1251">
        <v>7.9956545054835964</v>
      </c>
      <c r="D70" s="1252">
        <v>2.6030545595128656</v>
      </c>
      <c r="E70" s="1252">
        <v>2.4013600398150916</v>
      </c>
      <c r="F70" s="1252">
        <v>2.916384140876136</v>
      </c>
      <c r="G70" s="1253">
        <v>0.24039796764188476</v>
      </c>
      <c r="H70" s="1254">
        <v>8.3548249829865799</v>
      </c>
      <c r="I70" s="1252">
        <v>1.6871365937388016</v>
      </c>
      <c r="J70" s="1252">
        <v>3.3042294974376913</v>
      </c>
      <c r="K70" s="1252">
        <v>0</v>
      </c>
      <c r="L70" s="1255">
        <v>0</v>
      </c>
      <c r="M70" s="1256">
        <v>5.8173658384098141</v>
      </c>
      <c r="N70" s="1252">
        <v>5.2223433240660571</v>
      </c>
      <c r="O70" s="1252">
        <v>3.7516622553216465</v>
      </c>
      <c r="P70" s="1252">
        <v>2.5616275627830243</v>
      </c>
      <c r="Q70" s="1253">
        <v>1.1214287643957104</v>
      </c>
      <c r="R70" s="1684" t="s">
        <v>35</v>
      </c>
      <c r="S70" s="298"/>
      <c r="T70" s="298"/>
      <c r="U70" s="298"/>
      <c r="V70" s="298"/>
      <c r="W70" s="298"/>
      <c r="X70" s="298"/>
      <c r="Y70" s="298"/>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AZ70" s="606"/>
      <c r="BA70" s="229"/>
      <c r="BB70" s="154"/>
      <c r="BC70" s="308"/>
      <c r="BD70" s="293"/>
      <c r="BE70" s="293"/>
      <c r="BF70" s="293"/>
      <c r="BG70" s="309"/>
      <c r="BH70" s="316"/>
      <c r="BI70" s="293"/>
      <c r="BJ70" s="293"/>
      <c r="BK70" s="293"/>
      <c r="BL70" s="309"/>
      <c r="BM70" s="316"/>
      <c r="BN70" s="293"/>
      <c r="BO70" s="293"/>
      <c r="BP70" s="293"/>
      <c r="BQ70" s="309"/>
      <c r="BR70" s="1742"/>
      <c r="BS70" s="1795"/>
      <c r="BT70" s="1795"/>
      <c r="BU70" s="1795"/>
      <c r="BV70" s="1795"/>
      <c r="BW70" s="1795"/>
      <c r="BX70" s="1795"/>
      <c r="BY70" s="1796"/>
      <c r="BZ70" s="1796"/>
      <c r="CA70" s="1796"/>
      <c r="CB70" s="1796"/>
      <c r="CC70" s="1796"/>
      <c r="CD70" s="1796"/>
      <c r="CE70" s="1796"/>
      <c r="CF70" s="1796"/>
      <c r="CG70" s="1796"/>
      <c r="CH70" s="1796"/>
      <c r="CI70" s="1796"/>
      <c r="CJ70" s="1796"/>
      <c r="CK70" s="1796"/>
      <c r="CL70" s="1796"/>
      <c r="CM70" s="1796"/>
      <c r="CN70" s="1796"/>
      <c r="CO70" s="1796"/>
      <c r="CP70" s="1796"/>
      <c r="CQ70" s="1796"/>
      <c r="CR70" s="1796"/>
      <c r="CS70" s="1796"/>
      <c r="CT70" s="1796"/>
      <c r="CU70" s="1796"/>
      <c r="CV70" s="1796"/>
      <c r="CW70" s="1796"/>
      <c r="CX70" s="1796"/>
      <c r="CY70" s="1796"/>
      <c r="CZ70" s="1796"/>
    </row>
    <row r="71" s="135" customFormat="true" ht="15" customHeight="true" x14ac:dyDescent="0.2">
      <c r="A71" s="1206"/>
      <c r="B71" s="1319"/>
      <c r="C71" s="1251"/>
      <c r="D71" s="1252"/>
      <c r="E71" s="1252"/>
      <c r="F71" s="1252"/>
      <c r="G71" s="1253"/>
      <c r="H71" s="1254"/>
      <c r="I71" s="1252"/>
      <c r="J71" s="1252"/>
      <c r="K71" s="1252"/>
      <c r="L71" s="1255"/>
      <c r="M71" s="1256"/>
      <c r="N71" s="1252"/>
      <c r="O71" s="1252"/>
      <c r="P71" s="1252"/>
      <c r="Q71" s="1253"/>
      <c r="R71" s="1685"/>
      <c r="S71" s="298"/>
      <c r="T71" s="298"/>
      <c r="U71" s="298"/>
      <c r="V71" s="298"/>
      <c r="W71" s="298"/>
      <c r="X71" s="298"/>
      <c r="Y71" s="298"/>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AZ71" s="606"/>
      <c r="BA71" s="229"/>
      <c r="BB71" s="154"/>
      <c r="BC71" s="308"/>
      <c r="BD71" s="293"/>
      <c r="BE71" s="293"/>
      <c r="BF71" s="293"/>
      <c r="BG71" s="309"/>
      <c r="BH71" s="316"/>
      <c r="BI71" s="293"/>
      <c r="BJ71" s="293"/>
      <c r="BK71" s="293"/>
      <c r="BL71" s="309"/>
      <c r="BM71" s="316"/>
      <c r="BN71" s="293"/>
      <c r="BO71" s="293"/>
      <c r="BP71" s="293"/>
      <c r="BQ71" s="309"/>
      <c r="BR71" s="1742"/>
      <c r="BS71" s="1795"/>
      <c r="BT71" s="1795"/>
      <c r="BU71" s="1795"/>
      <c r="BV71" s="1795"/>
      <c r="BW71" s="1795"/>
      <c r="BX71" s="1795"/>
      <c r="BY71" s="1796"/>
      <c r="BZ71" s="1796"/>
      <c r="CA71" s="1796"/>
      <c r="CB71" s="1796"/>
      <c r="CC71" s="1796"/>
      <c r="CD71" s="1796"/>
      <c r="CE71" s="1796"/>
      <c r="CF71" s="1796"/>
      <c r="CG71" s="1796"/>
      <c r="CH71" s="1796"/>
      <c r="CI71" s="1796"/>
      <c r="CJ71" s="1796"/>
      <c r="CK71" s="1796"/>
      <c r="CL71" s="1796"/>
      <c r="CM71" s="1796"/>
      <c r="CN71" s="1796"/>
      <c r="CO71" s="1796"/>
      <c r="CP71" s="1796"/>
      <c r="CQ71" s="1796"/>
      <c r="CR71" s="1796"/>
      <c r="CS71" s="1796"/>
      <c r="CT71" s="1796"/>
      <c r="CU71" s="1796"/>
      <c r="CV71" s="1796"/>
      <c r="CW71" s="1796"/>
      <c r="CX71" s="1796"/>
      <c r="CY71" s="1796"/>
      <c r="CZ71" s="1796"/>
    </row>
    <row r="72" s="135" customFormat="true" ht="15" customHeight="true" x14ac:dyDescent="0.2">
      <c r="A72" s="1206"/>
      <c r="B72" s="1319"/>
      <c r="C72" s="1251"/>
      <c r="D72" s="1252"/>
      <c r="E72" s="1252"/>
      <c r="F72" s="1252"/>
      <c r="G72" s="1253"/>
      <c r="H72" s="1254"/>
      <c r="I72" s="1252"/>
      <c r="J72" s="1252"/>
      <c r="K72" s="1252"/>
      <c r="L72" s="1255"/>
      <c r="M72" s="1256"/>
      <c r="N72" s="1252"/>
      <c r="O72" s="1252"/>
      <c r="P72" s="1252"/>
      <c r="Q72" s="1253"/>
      <c r="R72" s="1685"/>
      <c r="S72" s="298"/>
      <c r="T72" s="298"/>
      <c r="U72" s="298"/>
      <c r="V72" s="298"/>
      <c r="W72" s="298"/>
      <c r="X72" s="298"/>
      <c r="Y72" s="298"/>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AZ72" s="606"/>
      <c r="BA72" s="229"/>
      <c r="BB72" s="154"/>
      <c r="BC72" s="308"/>
      <c r="BD72" s="293"/>
      <c r="BE72" s="293"/>
      <c r="BF72" s="293"/>
      <c r="BG72" s="309"/>
      <c r="BH72" s="316"/>
      <c r="BI72" s="293"/>
      <c r="BJ72" s="293"/>
      <c r="BK72" s="293"/>
      <c r="BL72" s="309"/>
      <c r="BM72" s="316"/>
      <c r="BN72" s="293"/>
      <c r="BO72" s="293"/>
      <c r="BP72" s="293"/>
      <c r="BQ72" s="309"/>
      <c r="BR72" s="1742"/>
      <c r="BS72" s="1795"/>
      <c r="BT72" s="1795"/>
      <c r="BU72" s="1795"/>
      <c r="BV72" s="1795"/>
      <c r="BW72" s="1795"/>
      <c r="BX72" s="1795"/>
      <c r="BY72" s="1796"/>
      <c r="BZ72" s="1796"/>
      <c r="CA72" s="1796"/>
      <c r="CB72" s="1796"/>
      <c r="CC72" s="1796"/>
      <c r="CD72" s="1796"/>
      <c r="CE72" s="1796"/>
      <c r="CF72" s="1796"/>
      <c r="CG72" s="1796"/>
      <c r="CH72" s="1796"/>
      <c r="CI72" s="1796"/>
      <c r="CJ72" s="1796"/>
      <c r="CK72" s="1796"/>
      <c r="CL72" s="1796"/>
      <c r="CM72" s="1796"/>
      <c r="CN72" s="1796"/>
      <c r="CO72" s="1796"/>
      <c r="CP72" s="1796"/>
      <c r="CQ72" s="1796"/>
      <c r="CR72" s="1796"/>
      <c r="CS72" s="1796"/>
      <c r="CT72" s="1796"/>
      <c r="CU72" s="1796"/>
      <c r="CV72" s="1796"/>
      <c r="CW72" s="1796"/>
      <c r="CX72" s="1796"/>
      <c r="CY72" s="1796"/>
      <c r="CZ72" s="1796"/>
    </row>
    <row r="73" s="135" customFormat="true" ht="15" customHeight="true" x14ac:dyDescent="0.2">
      <c r="A73" s="1206"/>
      <c r="B73" s="1319"/>
      <c r="C73" s="1251"/>
      <c r="D73" s="1252"/>
      <c r="E73" s="1252"/>
      <c r="F73" s="1252"/>
      <c r="G73" s="1253"/>
      <c r="H73" s="1254"/>
      <c r="I73" s="1252"/>
      <c r="J73" s="1252"/>
      <c r="K73" s="1252"/>
      <c r="L73" s="1255"/>
      <c r="M73" s="1256"/>
      <c r="N73" s="1252"/>
      <c r="O73" s="1252"/>
      <c r="P73" s="1252"/>
      <c r="Q73" s="1253"/>
      <c r="R73" s="1685"/>
      <c r="S73" s="298"/>
      <c r="T73" s="298"/>
      <c r="U73" s="298"/>
      <c r="V73" s="298"/>
      <c r="W73" s="298"/>
      <c r="X73" s="298"/>
      <c r="Y73" s="298"/>
      <c r="Z73" s="298"/>
      <c r="AA73" s="298"/>
      <c r="AB73" s="298"/>
      <c r="AC73" s="298"/>
      <c r="AD73" s="298"/>
      <c r="AE73" s="298"/>
      <c r="AF73" s="298"/>
      <c r="AG73" s="298"/>
      <c r="AH73" s="298"/>
      <c r="AI73" s="298"/>
      <c r="AJ73" s="298"/>
      <c r="AK73" s="298"/>
      <c r="AL73" s="298"/>
      <c r="AM73" s="298"/>
      <c r="AN73" s="298"/>
      <c r="AO73" s="298"/>
      <c r="AP73" s="298"/>
      <c r="AQ73" s="298"/>
      <c r="AR73" s="298"/>
      <c r="AS73" s="298"/>
      <c r="AT73" s="298"/>
      <c r="AU73" s="298"/>
      <c r="AV73" s="298"/>
      <c r="AW73" s="298"/>
      <c r="AX73" s="298"/>
      <c r="AY73" s="298"/>
      <c r="AZ73" s="606"/>
      <c r="BA73" s="229"/>
      <c r="BB73" s="154"/>
      <c r="BC73" s="308"/>
      <c r="BD73" s="293"/>
      <c r="BE73" s="293"/>
      <c r="BF73" s="293"/>
      <c r="BG73" s="309"/>
      <c r="BH73" s="316"/>
      <c r="BI73" s="293"/>
      <c r="BJ73" s="293"/>
      <c r="BK73" s="293"/>
      <c r="BL73" s="309"/>
      <c r="BM73" s="316"/>
      <c r="BN73" s="293"/>
      <c r="BO73" s="293"/>
      <c r="BP73" s="293"/>
      <c r="BQ73" s="309"/>
      <c r="BR73" s="1742"/>
      <c r="BS73" s="1795"/>
      <c r="BT73" s="1795"/>
      <c r="BU73" s="1795"/>
      <c r="BV73" s="1795"/>
      <c r="BW73" s="1795"/>
      <c r="BX73" s="1795"/>
      <c r="BY73" s="1796"/>
      <c r="BZ73" s="1796"/>
      <c r="CA73" s="1796"/>
      <c r="CB73" s="1796"/>
      <c r="CC73" s="1796"/>
      <c r="CD73" s="1796"/>
      <c r="CE73" s="1796"/>
      <c r="CF73" s="1796"/>
      <c r="CG73" s="1796"/>
      <c r="CH73" s="1796"/>
      <c r="CI73" s="1796"/>
      <c r="CJ73" s="1796"/>
      <c r="CK73" s="1796"/>
      <c r="CL73" s="1796"/>
      <c r="CM73" s="1796"/>
      <c r="CN73" s="1796"/>
      <c r="CO73" s="1796"/>
      <c r="CP73" s="1796"/>
      <c r="CQ73" s="1796"/>
      <c r="CR73" s="1796"/>
      <c r="CS73" s="1796"/>
      <c r="CT73" s="1796"/>
      <c r="CU73" s="1796"/>
      <c r="CV73" s="1796"/>
      <c r="CW73" s="1796"/>
      <c r="CX73" s="1796"/>
      <c r="CY73" s="1796"/>
      <c r="CZ73" s="1796"/>
    </row>
    <row r="74" s="135" customFormat="true" ht="15" customHeight="true" x14ac:dyDescent="0.2">
      <c r="A74" s="1206"/>
      <c r="B74" s="1319"/>
      <c r="C74" s="1251"/>
      <c r="D74" s="1252"/>
      <c r="E74" s="1252"/>
      <c r="F74" s="1252"/>
      <c r="G74" s="1253"/>
      <c r="H74" s="1254"/>
      <c r="I74" s="1252"/>
      <c r="J74" s="1252"/>
      <c r="K74" s="1252"/>
      <c r="L74" s="1255"/>
      <c r="M74" s="1256"/>
      <c r="N74" s="1252"/>
      <c r="O74" s="1252"/>
      <c r="P74" s="1252"/>
      <c r="Q74" s="1253"/>
      <c r="R74" s="1685"/>
      <c r="S74" s="298"/>
      <c r="T74" s="298"/>
      <c r="U74" s="298"/>
      <c r="V74" s="298"/>
      <c r="W74" s="298"/>
      <c r="X74" s="298"/>
      <c r="Y74" s="298"/>
      <c r="Z74" s="298"/>
      <c r="AA74" s="298"/>
      <c r="AB74" s="298"/>
      <c r="AC74" s="298"/>
      <c r="AD74" s="298"/>
      <c r="AE74" s="298"/>
      <c r="AF74" s="298"/>
      <c r="AG74" s="298"/>
      <c r="AH74" s="298"/>
      <c r="AI74" s="298"/>
      <c r="AJ74" s="298"/>
      <c r="AK74" s="298"/>
      <c r="AL74" s="298"/>
      <c r="AM74" s="298"/>
      <c r="AN74" s="298"/>
      <c r="AO74" s="298"/>
      <c r="AP74" s="298"/>
      <c r="AQ74" s="298"/>
      <c r="AR74" s="298"/>
      <c r="AS74" s="298"/>
      <c r="AT74" s="298"/>
      <c r="AU74" s="298"/>
      <c r="AV74" s="298"/>
      <c r="AW74" s="298"/>
      <c r="AX74" s="298"/>
      <c r="AY74" s="298"/>
      <c r="AZ74" s="606"/>
      <c r="BA74" s="229"/>
      <c r="BB74" s="154"/>
      <c r="BC74" s="308"/>
      <c r="BD74" s="293"/>
      <c r="BE74" s="293"/>
      <c r="BF74" s="293"/>
      <c r="BG74" s="309"/>
      <c r="BH74" s="316"/>
      <c r="BI74" s="293"/>
      <c r="BJ74" s="293"/>
      <c r="BK74" s="293"/>
      <c r="BL74" s="309"/>
      <c r="BM74" s="316"/>
      <c r="BN74" s="293"/>
      <c r="BO74" s="293"/>
      <c r="BP74" s="293"/>
      <c r="BQ74" s="309"/>
      <c r="BR74" s="1742"/>
      <c r="BS74" s="1795"/>
      <c r="BT74" s="1795"/>
      <c r="BU74" s="1795"/>
      <c r="BV74" s="1795"/>
      <c r="BW74" s="1795"/>
      <c r="BX74" s="1795"/>
      <c r="BY74" s="1796"/>
      <c r="BZ74" s="1796"/>
      <c r="CA74" s="1796"/>
      <c r="CB74" s="1796"/>
      <c r="CC74" s="1796"/>
      <c r="CD74" s="1796"/>
      <c r="CE74" s="1796"/>
      <c r="CF74" s="1796"/>
      <c r="CG74" s="1796"/>
      <c r="CH74" s="1796"/>
      <c r="CI74" s="1796"/>
      <c r="CJ74" s="1796"/>
      <c r="CK74" s="1796"/>
      <c r="CL74" s="1796"/>
      <c r="CM74" s="1796"/>
      <c r="CN74" s="1796"/>
      <c r="CO74" s="1796"/>
      <c r="CP74" s="1796"/>
      <c r="CQ74" s="1796"/>
      <c r="CR74" s="1796"/>
      <c r="CS74" s="1796"/>
      <c r="CT74" s="1796"/>
      <c r="CU74" s="1796"/>
      <c r="CV74" s="1796"/>
      <c r="CW74" s="1796"/>
      <c r="CX74" s="1796"/>
      <c r="CY74" s="1796"/>
      <c r="CZ74" s="1796"/>
    </row>
    <row r="75" s="135" customFormat="true" ht="15" customHeight="true" x14ac:dyDescent="0.2">
      <c r="A75" s="1206"/>
      <c r="B75" s="1319"/>
      <c r="C75" s="1251"/>
      <c r="D75" s="1252"/>
      <c r="E75" s="1252"/>
      <c r="F75" s="1252"/>
      <c r="G75" s="1253"/>
      <c r="H75" s="1254"/>
      <c r="I75" s="1252"/>
      <c r="J75" s="1252"/>
      <c r="K75" s="1252"/>
      <c r="L75" s="1255"/>
      <c r="M75" s="1256"/>
      <c r="N75" s="1252"/>
      <c r="O75" s="1252"/>
      <c r="P75" s="1252"/>
      <c r="Q75" s="1253"/>
      <c r="R75" s="1685"/>
      <c r="S75" s="298"/>
      <c r="T75" s="298"/>
      <c r="U75" s="298"/>
      <c r="V75" s="298"/>
      <c r="W75" s="298"/>
      <c r="X75" s="298"/>
      <c r="Y75" s="298"/>
      <c r="Z75" s="298"/>
      <c r="AA75" s="298"/>
      <c r="AB75" s="298"/>
      <c r="AC75" s="298"/>
      <c r="AD75" s="298"/>
      <c r="AE75" s="298"/>
      <c r="AF75" s="298"/>
      <c r="AG75" s="298"/>
      <c r="AH75" s="298"/>
      <c r="AI75" s="298"/>
      <c r="AJ75" s="298"/>
      <c r="AK75" s="298"/>
      <c r="AL75" s="298"/>
      <c r="AM75" s="298"/>
      <c r="AN75" s="298"/>
      <c r="AO75" s="298"/>
      <c r="AP75" s="298"/>
      <c r="AQ75" s="298"/>
      <c r="AR75" s="298"/>
      <c r="AS75" s="298"/>
      <c r="AT75" s="298"/>
      <c r="AU75" s="298"/>
      <c r="AV75" s="298"/>
      <c r="AW75" s="298"/>
      <c r="AX75" s="298"/>
      <c r="AY75" s="298"/>
      <c r="AZ75" s="606"/>
      <c r="BA75" s="229"/>
      <c r="BB75" s="154"/>
      <c r="BC75" s="308"/>
      <c r="BD75" s="293"/>
      <c r="BE75" s="293"/>
      <c r="BF75" s="293"/>
      <c r="BG75" s="309"/>
      <c r="BH75" s="316"/>
      <c r="BI75" s="293"/>
      <c r="BJ75" s="293"/>
      <c r="BK75" s="293"/>
      <c r="BL75" s="309"/>
      <c r="BM75" s="316"/>
      <c r="BN75" s="293"/>
      <c r="BO75" s="293"/>
      <c r="BP75" s="293"/>
      <c r="BQ75" s="309"/>
      <c r="BR75" s="1742"/>
      <c r="BS75" s="1795"/>
      <c r="BT75" s="1795"/>
      <c r="BU75" s="1795"/>
      <c r="BV75" s="1795"/>
      <c r="BW75" s="1795"/>
      <c r="BX75" s="1795"/>
      <c r="BY75" s="1796"/>
      <c r="BZ75" s="1796"/>
      <c r="CA75" s="1796"/>
      <c r="CB75" s="1796"/>
      <c r="CC75" s="1796"/>
      <c r="CD75" s="1796"/>
      <c r="CE75" s="1796"/>
      <c r="CF75" s="1796"/>
      <c r="CG75" s="1796"/>
      <c r="CH75" s="1796"/>
      <c r="CI75" s="1796"/>
      <c r="CJ75" s="1796"/>
      <c r="CK75" s="1796"/>
      <c r="CL75" s="1796"/>
      <c r="CM75" s="1796"/>
      <c r="CN75" s="1796"/>
      <c r="CO75" s="1796"/>
      <c r="CP75" s="1796"/>
      <c r="CQ75" s="1796"/>
      <c r="CR75" s="1796"/>
      <c r="CS75" s="1796"/>
      <c r="CT75" s="1796"/>
      <c r="CU75" s="1796"/>
      <c r="CV75" s="1796"/>
      <c r="CW75" s="1796"/>
      <c r="CX75" s="1796"/>
      <c r="CY75" s="1796"/>
      <c r="CZ75" s="1796"/>
    </row>
    <row r="76" s="135" customFormat="true" ht="15" customHeight="true" x14ac:dyDescent="0.2">
      <c r="A76" s="1206"/>
      <c r="B76" s="1319"/>
      <c r="C76" s="1251"/>
      <c r="D76" s="1252"/>
      <c r="E76" s="1252"/>
      <c r="F76" s="1252"/>
      <c r="G76" s="1253"/>
      <c r="H76" s="1254"/>
      <c r="I76" s="1252"/>
      <c r="J76" s="1252"/>
      <c r="K76" s="1252"/>
      <c r="L76" s="1255"/>
      <c r="M76" s="1256"/>
      <c r="N76" s="1252"/>
      <c r="O76" s="1252"/>
      <c r="P76" s="1252"/>
      <c r="Q76" s="1253"/>
      <c r="R76" s="1685"/>
      <c r="S76" s="298"/>
      <c r="T76" s="298"/>
      <c r="U76" s="298"/>
      <c r="V76" s="298"/>
      <c r="W76" s="298"/>
      <c r="X76" s="298"/>
      <c r="Y76" s="298"/>
      <c r="Z76" s="298"/>
      <c r="AA76" s="298"/>
      <c r="AB76" s="298"/>
      <c r="AC76" s="298"/>
      <c r="AD76" s="298"/>
      <c r="AE76" s="298"/>
      <c r="AF76" s="298"/>
      <c r="AG76" s="298"/>
      <c r="AH76" s="298"/>
      <c r="AI76" s="298"/>
      <c r="AJ76" s="298"/>
      <c r="AK76" s="298"/>
      <c r="AL76" s="298"/>
      <c r="AM76" s="298"/>
      <c r="AN76" s="298"/>
      <c r="AO76" s="298"/>
      <c r="AP76" s="298"/>
      <c r="AQ76" s="298"/>
      <c r="AR76" s="298"/>
      <c r="AS76" s="298"/>
      <c r="AT76" s="298"/>
      <c r="AU76" s="298"/>
      <c r="AV76" s="298"/>
      <c r="AW76" s="298"/>
      <c r="AX76" s="298"/>
      <c r="AY76" s="298"/>
      <c r="AZ76" s="606"/>
      <c r="BA76" s="229"/>
      <c r="BB76" s="154"/>
      <c r="BC76" s="308"/>
      <c r="BD76" s="293"/>
      <c r="BE76" s="293"/>
      <c r="BF76" s="293"/>
      <c r="BG76" s="309"/>
      <c r="BH76" s="316"/>
      <c r="BI76" s="293"/>
      <c r="BJ76" s="293"/>
      <c r="BK76" s="293"/>
      <c r="BL76" s="309"/>
      <c r="BM76" s="316"/>
      <c r="BN76" s="293"/>
      <c r="BO76" s="293"/>
      <c r="BP76" s="293"/>
      <c r="BQ76" s="309"/>
      <c r="BR76" s="1742"/>
      <c r="BS76" s="1795"/>
      <c r="BT76" s="1795"/>
      <c r="BU76" s="1795"/>
      <c r="BV76" s="1795"/>
      <c r="BW76" s="1795"/>
      <c r="BX76" s="1795"/>
      <c r="BY76" s="1796"/>
      <c r="BZ76" s="1796"/>
      <c r="CA76" s="1796"/>
      <c r="CB76" s="1796"/>
      <c r="CC76" s="1796"/>
      <c r="CD76" s="1796"/>
      <c r="CE76" s="1796"/>
      <c r="CF76" s="1796"/>
      <c r="CG76" s="1796"/>
      <c r="CH76" s="1796"/>
      <c r="CI76" s="1796"/>
      <c r="CJ76" s="1796"/>
      <c r="CK76" s="1796"/>
      <c r="CL76" s="1796"/>
      <c r="CM76" s="1796"/>
      <c r="CN76" s="1796"/>
      <c r="CO76" s="1796"/>
      <c r="CP76" s="1796"/>
      <c r="CQ76" s="1796"/>
      <c r="CR76" s="1796"/>
      <c r="CS76" s="1796"/>
      <c r="CT76" s="1796"/>
      <c r="CU76" s="1796"/>
      <c r="CV76" s="1796"/>
      <c r="CW76" s="1796"/>
      <c r="CX76" s="1796"/>
      <c r="CY76" s="1796"/>
      <c r="CZ76" s="1796"/>
    </row>
    <row r="77" s="135" customFormat="true" ht="15" customHeight="true" x14ac:dyDescent="0.2">
      <c r="A77" s="1206"/>
      <c r="B77" s="1319"/>
      <c r="C77" s="1251"/>
      <c r="D77" s="1252"/>
      <c r="E77" s="1252"/>
      <c r="F77" s="1252"/>
      <c r="G77" s="1253"/>
      <c r="H77" s="1254"/>
      <c r="I77" s="1252"/>
      <c r="J77" s="1252"/>
      <c r="K77" s="1252"/>
      <c r="L77" s="1255"/>
      <c r="M77" s="1256"/>
      <c r="N77" s="1252"/>
      <c r="O77" s="1252"/>
      <c r="P77" s="1252"/>
      <c r="Q77" s="1253"/>
      <c r="R77" s="1685"/>
      <c r="S77" s="298"/>
      <c r="T77" s="298"/>
      <c r="U77" s="298"/>
      <c r="V77" s="298"/>
      <c r="W77" s="298"/>
      <c r="X77" s="298"/>
      <c r="Y77" s="298"/>
      <c r="Z77" s="298"/>
      <c r="AA77" s="298"/>
      <c r="AB77" s="298"/>
      <c r="AC77" s="298"/>
      <c r="AD77" s="298"/>
      <c r="AE77" s="298"/>
      <c r="AF77" s="298"/>
      <c r="AG77" s="298"/>
      <c r="AH77" s="298"/>
      <c r="AI77" s="298"/>
      <c r="AJ77" s="298"/>
      <c r="AK77" s="298"/>
      <c r="AL77" s="298"/>
      <c r="AM77" s="298"/>
      <c r="AN77" s="298"/>
      <c r="AO77" s="298"/>
      <c r="AP77" s="298"/>
      <c r="AQ77" s="298"/>
      <c r="AR77" s="298"/>
      <c r="AS77" s="298"/>
      <c r="AT77" s="298"/>
      <c r="AU77" s="298"/>
      <c r="AV77" s="298"/>
      <c r="AW77" s="298"/>
      <c r="AX77" s="298"/>
      <c r="AY77" s="298"/>
      <c r="AZ77" s="606"/>
      <c r="BA77" s="229"/>
      <c r="BB77" s="154"/>
      <c r="BC77" s="308"/>
      <c r="BD77" s="293"/>
      <c r="BE77" s="293"/>
      <c r="BF77" s="293"/>
      <c r="BG77" s="309"/>
      <c r="BH77" s="316"/>
      <c r="BI77" s="293"/>
      <c r="BJ77" s="293"/>
      <c r="BK77" s="293"/>
      <c r="BL77" s="309"/>
      <c r="BM77" s="316"/>
      <c r="BN77" s="293"/>
      <c r="BO77" s="293"/>
      <c r="BP77" s="293"/>
      <c r="BQ77" s="309"/>
      <c r="BR77" s="1742"/>
      <c r="BS77" s="1795"/>
      <c r="BT77" s="1795"/>
      <c r="BU77" s="1795"/>
      <c r="BV77" s="1795"/>
      <c r="BW77" s="1795"/>
      <c r="BX77" s="1795"/>
      <c r="BY77" s="1796"/>
      <c r="BZ77" s="1796"/>
      <c r="CA77" s="1796"/>
      <c r="CB77" s="1796"/>
      <c r="CC77" s="1796"/>
      <c r="CD77" s="1796"/>
      <c r="CE77" s="1796"/>
      <c r="CF77" s="1796"/>
      <c r="CG77" s="1796"/>
      <c r="CH77" s="1796"/>
      <c r="CI77" s="1796"/>
      <c r="CJ77" s="1796"/>
      <c r="CK77" s="1796"/>
      <c r="CL77" s="1796"/>
      <c r="CM77" s="1796"/>
      <c r="CN77" s="1796"/>
      <c r="CO77" s="1796"/>
      <c r="CP77" s="1796"/>
      <c r="CQ77" s="1796"/>
      <c r="CR77" s="1796"/>
      <c r="CS77" s="1796"/>
      <c r="CT77" s="1796"/>
      <c r="CU77" s="1796"/>
      <c r="CV77" s="1796"/>
      <c r="CW77" s="1796"/>
      <c r="CX77" s="1796"/>
      <c r="CY77" s="1796"/>
      <c r="CZ77" s="1796"/>
    </row>
    <row r="78" s="135" customFormat="true" ht="15" customHeight="true" x14ac:dyDescent="0.2">
      <c r="A78" s="1207"/>
      <c r="B78" s="1320"/>
      <c r="C78" s="1257"/>
      <c r="D78" s="1258"/>
      <c r="E78" s="1258"/>
      <c r="F78" s="1258"/>
      <c r="G78" s="1259"/>
      <c r="H78" s="1260"/>
      <c r="I78" s="1258"/>
      <c r="J78" s="1258"/>
      <c r="K78" s="1258"/>
      <c r="L78" s="1261"/>
      <c r="M78" s="1262"/>
      <c r="N78" s="1258"/>
      <c r="O78" s="1258"/>
      <c r="P78" s="1258"/>
      <c r="Q78" s="1259"/>
      <c r="R78" s="1686"/>
      <c r="S78" s="298"/>
      <c r="T78" s="298"/>
      <c r="U78" s="298"/>
      <c r="V78" s="298"/>
      <c r="W78" s="298"/>
      <c r="X78" s="298"/>
      <c r="Y78" s="298"/>
      <c r="Z78" s="298"/>
      <c r="AA78" s="298"/>
      <c r="AB78" s="298"/>
      <c r="AC78" s="298"/>
      <c r="AD78" s="298"/>
      <c r="AE78" s="298"/>
      <c r="AF78" s="298"/>
      <c r="AG78" s="298"/>
      <c r="AH78" s="298"/>
      <c r="AI78" s="298"/>
      <c r="AJ78" s="298"/>
      <c r="AK78" s="298"/>
      <c r="AL78" s="298"/>
      <c r="AM78" s="298"/>
      <c r="AN78" s="298"/>
      <c r="AO78" s="298"/>
      <c r="AP78" s="298"/>
      <c r="AQ78" s="298"/>
      <c r="AR78" s="298"/>
      <c r="AS78" s="298"/>
      <c r="AT78" s="298"/>
      <c r="AU78" s="298"/>
      <c r="AV78" s="298"/>
      <c r="AW78" s="298"/>
      <c r="AX78" s="298"/>
      <c r="AY78" s="298"/>
      <c r="AZ78" s="606"/>
      <c r="BA78" s="229"/>
      <c r="BB78" s="154"/>
      <c r="BC78" s="308"/>
      <c r="BD78" s="293"/>
      <c r="BE78" s="293"/>
      <c r="BF78" s="293"/>
      <c r="BG78" s="309"/>
      <c r="BH78" s="316"/>
      <c r="BI78" s="293"/>
      <c r="BJ78" s="293"/>
      <c r="BK78" s="293"/>
      <c r="BL78" s="309"/>
      <c r="BM78" s="316"/>
      <c r="BN78" s="293"/>
      <c r="BO78" s="293"/>
      <c r="BP78" s="293"/>
      <c r="BQ78" s="309"/>
      <c r="BR78" s="1742"/>
      <c r="BS78" s="1795"/>
      <c r="BT78" s="1795"/>
      <c r="BU78" s="1795"/>
      <c r="BV78" s="1795"/>
      <c r="BW78" s="1795"/>
      <c r="BX78" s="1795"/>
      <c r="BY78" s="1796"/>
      <c r="BZ78" s="1796"/>
      <c r="CA78" s="1796"/>
      <c r="CB78" s="1796"/>
      <c r="CC78" s="1796"/>
      <c r="CD78" s="1796"/>
      <c r="CE78" s="1796"/>
      <c r="CF78" s="1796"/>
      <c r="CG78" s="1796"/>
      <c r="CH78" s="1796"/>
      <c r="CI78" s="1796"/>
      <c r="CJ78" s="1796"/>
      <c r="CK78" s="1796"/>
      <c r="CL78" s="1796"/>
      <c r="CM78" s="1796"/>
      <c r="CN78" s="1796"/>
      <c r="CO78" s="1796"/>
      <c r="CP78" s="1796"/>
      <c r="CQ78" s="1796"/>
      <c r="CR78" s="1796"/>
      <c r="CS78" s="1796"/>
      <c r="CT78" s="1796"/>
      <c r="CU78" s="1796"/>
      <c r="CV78" s="1796"/>
      <c r="CW78" s="1796"/>
      <c r="CX78" s="1796"/>
      <c r="CY78" s="1796"/>
      <c r="CZ78" s="1796"/>
    </row>
    <row r="79" s="378" customFormat="true" ht="15" customHeight="true" x14ac:dyDescent="0.2">
      <c r="A79" s="763"/>
      <c r="B79" s="783"/>
      <c r="C79" s="845"/>
      <c r="D79" s="846"/>
      <c r="E79" s="846"/>
      <c r="F79" s="846"/>
      <c r="G79" s="847"/>
      <c r="H79" s="848"/>
      <c r="I79" s="846"/>
      <c r="J79" s="846"/>
      <c r="K79" s="846"/>
      <c r="L79" s="849"/>
      <c r="M79" s="850"/>
      <c r="N79" s="846"/>
      <c r="O79" s="846"/>
      <c r="P79" s="846"/>
      <c r="Q79" s="847"/>
      <c r="R79" s="1687"/>
      <c r="S79" s="1855"/>
      <c r="T79" s="1855"/>
      <c r="U79" s="1855"/>
      <c r="V79" s="1855"/>
      <c r="W79" s="1855"/>
      <c r="X79" s="1855"/>
      <c r="Y79" s="1855"/>
      <c r="Z79" s="1855"/>
      <c r="AA79" s="1855"/>
      <c r="AB79" s="1856"/>
      <c r="AC79" s="583"/>
      <c r="AD79" s="583"/>
      <c r="AE79" s="583"/>
      <c r="AF79" s="583"/>
      <c r="AG79" s="583"/>
      <c r="AH79" s="583"/>
      <c r="AI79" s="583"/>
      <c r="AJ79" s="583"/>
      <c r="AK79" s="583"/>
      <c r="AL79" s="583"/>
      <c r="AM79" s="583"/>
      <c r="AN79" s="583"/>
      <c r="AO79" s="583"/>
      <c r="AP79" s="583"/>
      <c r="AQ79" s="583"/>
      <c r="AR79" s="583"/>
      <c r="AS79" s="583"/>
      <c r="AT79" s="583"/>
      <c r="AU79" s="583"/>
      <c r="AV79" s="583"/>
      <c r="AW79" s="583"/>
      <c r="AX79" s="583"/>
      <c r="AY79" s="583"/>
      <c r="AZ79" s="208"/>
      <c r="BA79" s="229"/>
      <c r="BB79" s="154"/>
      <c r="BC79" s="308"/>
      <c r="BD79" s="293"/>
      <c r="BE79" s="293"/>
      <c r="BF79" s="293"/>
      <c r="BG79" s="309"/>
      <c r="BH79" s="316"/>
      <c r="BI79" s="293"/>
      <c r="BJ79" s="293"/>
      <c r="BK79" s="293"/>
      <c r="BL79" s="309"/>
      <c r="BM79" s="316"/>
      <c r="BN79" s="293"/>
      <c r="BO79" s="293"/>
      <c r="BP79" s="293"/>
      <c r="BQ79" s="309"/>
      <c r="BR79" s="1742"/>
      <c r="BS79" s="1795"/>
      <c r="BT79" s="1795"/>
      <c r="BU79" s="1795"/>
      <c r="BV79" s="1795"/>
      <c r="BW79" s="1795"/>
      <c r="BX79" s="1795"/>
      <c r="BY79" s="1796"/>
      <c r="BZ79" s="1796"/>
      <c r="CA79" s="1796"/>
      <c r="CB79" s="1796"/>
      <c r="CC79" s="1796"/>
      <c r="CD79" s="1796"/>
      <c r="CE79" s="1796"/>
      <c r="CF79" s="1796"/>
      <c r="CG79" s="1796"/>
      <c r="CH79" s="1796"/>
      <c r="CI79" s="1796"/>
      <c r="CJ79" s="1796"/>
      <c r="CK79" s="1796"/>
      <c r="CL79" s="1796"/>
      <c r="CM79" s="1796"/>
      <c r="CN79" s="1796"/>
      <c r="CO79" s="1796"/>
      <c r="CP79" s="1796"/>
      <c r="CQ79" s="1796"/>
      <c r="CR79" s="1796"/>
      <c r="CS79" s="1796"/>
      <c r="CT79" s="1796"/>
      <c r="CU79" s="1796"/>
      <c r="CV79" s="1796"/>
      <c r="CW79" s="1796"/>
      <c r="CX79" s="1796"/>
      <c r="CY79" s="1796"/>
      <c r="CZ79" s="1796"/>
    </row>
    <row r="80" s="378" customFormat="true" ht="15" customHeight="true" x14ac:dyDescent="0.2">
      <c r="A80" s="763"/>
      <c r="B80" s="783"/>
      <c r="C80" s="845"/>
      <c r="D80" s="846"/>
      <c r="E80" s="846"/>
      <c r="F80" s="846"/>
      <c r="G80" s="847"/>
      <c r="H80" s="848"/>
      <c r="I80" s="846"/>
      <c r="J80" s="846"/>
      <c r="K80" s="846"/>
      <c r="L80" s="849"/>
      <c r="M80" s="850"/>
      <c r="N80" s="846"/>
      <c r="O80" s="846"/>
      <c r="P80" s="846"/>
      <c r="Q80" s="847"/>
      <c r="R80" s="1687"/>
      <c r="S80" s="1855"/>
      <c r="T80" s="1855"/>
      <c r="U80" s="1855"/>
      <c r="V80" s="1855"/>
      <c r="W80" s="1855"/>
      <c r="X80" s="1855"/>
      <c r="Y80" s="1855"/>
      <c r="Z80" s="1855"/>
      <c r="AA80" s="1855"/>
      <c r="AB80" s="1856"/>
      <c r="AC80" s="583"/>
      <c r="AD80" s="583"/>
      <c r="AE80" s="583"/>
      <c r="AF80" s="583"/>
      <c r="AG80" s="583"/>
      <c r="AH80" s="583"/>
      <c r="AI80" s="583"/>
      <c r="AJ80" s="583"/>
      <c r="AK80" s="583"/>
      <c r="AL80" s="583"/>
      <c r="AM80" s="583"/>
      <c r="AN80" s="583"/>
      <c r="AO80" s="583"/>
      <c r="AP80" s="583"/>
      <c r="AQ80" s="583"/>
      <c r="AR80" s="583"/>
      <c r="AS80" s="583"/>
      <c r="AT80" s="583"/>
      <c r="AU80" s="583"/>
      <c r="AV80" s="583"/>
      <c r="AW80" s="583"/>
      <c r="AX80" s="583"/>
      <c r="AY80" s="583"/>
      <c r="AZ80" s="208"/>
      <c r="BA80" s="229"/>
      <c r="BB80" s="154"/>
      <c r="BC80" s="308"/>
      <c r="BD80" s="293"/>
      <c r="BE80" s="293"/>
      <c r="BF80" s="293"/>
      <c r="BG80" s="309"/>
      <c r="BH80" s="316"/>
      <c r="BI80" s="293"/>
      <c r="BJ80" s="293"/>
      <c r="BK80" s="293"/>
      <c r="BL80" s="309"/>
      <c r="BM80" s="316"/>
      <c r="BN80" s="293"/>
      <c r="BO80" s="293"/>
      <c r="BP80" s="293"/>
      <c r="BQ80" s="309"/>
      <c r="BR80" s="1742"/>
      <c r="BS80" s="1795"/>
      <c r="BT80" s="1795"/>
      <c r="BU80" s="1795"/>
      <c r="BV80" s="1795"/>
      <c r="BW80" s="1795"/>
      <c r="BX80" s="1795"/>
      <c r="BY80" s="1796"/>
      <c r="BZ80" s="1796"/>
      <c r="CA80" s="1796"/>
      <c r="CB80" s="1796"/>
      <c r="CC80" s="1796"/>
      <c r="CD80" s="1796"/>
      <c r="CE80" s="1796"/>
      <c r="CF80" s="1796"/>
      <c r="CG80" s="1796"/>
      <c r="CH80" s="1796"/>
      <c r="CI80" s="1796"/>
      <c r="CJ80" s="1796"/>
      <c r="CK80" s="1796"/>
      <c r="CL80" s="1796"/>
      <c r="CM80" s="1796"/>
      <c r="CN80" s="1796"/>
      <c r="CO80" s="1796"/>
      <c r="CP80" s="1796"/>
      <c r="CQ80" s="1796"/>
      <c r="CR80" s="1796"/>
      <c r="CS80" s="1796"/>
      <c r="CT80" s="1796"/>
      <c r="CU80" s="1796"/>
      <c r="CV80" s="1796"/>
      <c r="CW80" s="1796"/>
      <c r="CX80" s="1796"/>
      <c r="CY80" s="1796"/>
      <c r="CZ80" s="1796"/>
    </row>
    <row r="81" s="378" customFormat="true" ht="15" customHeight="true" x14ac:dyDescent="0.2">
      <c r="A81" s="763"/>
      <c r="B81" s="783"/>
      <c r="C81" s="845"/>
      <c r="D81" s="846"/>
      <c r="E81" s="846"/>
      <c r="F81" s="846"/>
      <c r="G81" s="847"/>
      <c r="H81" s="848"/>
      <c r="I81" s="846"/>
      <c r="J81" s="846"/>
      <c r="K81" s="846"/>
      <c r="L81" s="849"/>
      <c r="M81" s="850"/>
      <c r="N81" s="846"/>
      <c r="O81" s="846"/>
      <c r="P81" s="846"/>
      <c r="Q81" s="847"/>
      <c r="R81" s="1687"/>
      <c r="S81" s="1855"/>
      <c r="T81" s="1855"/>
      <c r="U81" s="1855"/>
      <c r="V81" s="1855"/>
      <c r="W81" s="1855"/>
      <c r="X81" s="1855"/>
      <c r="Y81" s="1855"/>
      <c r="Z81" s="1855"/>
      <c r="AA81" s="1855"/>
      <c r="AB81" s="1856"/>
      <c r="AC81" s="583"/>
      <c r="AD81" s="583"/>
      <c r="AE81" s="583"/>
      <c r="AF81" s="583"/>
      <c r="AG81" s="583"/>
      <c r="AH81" s="583"/>
      <c r="AI81" s="583"/>
      <c r="AJ81" s="583"/>
      <c r="AK81" s="583"/>
      <c r="AL81" s="583"/>
      <c r="AM81" s="583"/>
      <c r="AN81" s="583"/>
      <c r="AO81" s="583"/>
      <c r="AP81" s="583"/>
      <c r="AQ81" s="583"/>
      <c r="AR81" s="583"/>
      <c r="AS81" s="583"/>
      <c r="AT81" s="583"/>
      <c r="AU81" s="583"/>
      <c r="AV81" s="583"/>
      <c r="AW81" s="583"/>
      <c r="AX81" s="583"/>
      <c r="AY81" s="583"/>
      <c r="AZ81" s="208"/>
      <c r="BA81" s="229"/>
      <c r="BB81" s="154"/>
      <c r="BC81" s="308"/>
      <c r="BD81" s="293"/>
      <c r="BE81" s="293"/>
      <c r="BF81" s="293"/>
      <c r="BG81" s="309"/>
      <c r="BH81" s="316"/>
      <c r="BI81" s="293"/>
      <c r="BJ81" s="293"/>
      <c r="BK81" s="293"/>
      <c r="BL81" s="309"/>
      <c r="BM81" s="316"/>
      <c r="BN81" s="293"/>
      <c r="BO81" s="293"/>
      <c r="BP81" s="293"/>
      <c r="BQ81" s="309"/>
      <c r="BR81" s="1742"/>
      <c r="BS81" s="1795"/>
      <c r="BT81" s="1795"/>
      <c r="BU81" s="1795"/>
      <c r="BV81" s="1795"/>
      <c r="BW81" s="1795"/>
      <c r="BX81" s="1795"/>
      <c r="BY81" s="1796"/>
      <c r="BZ81" s="1796"/>
      <c r="CA81" s="1796"/>
      <c r="CB81" s="1796"/>
      <c r="CC81" s="1796"/>
      <c r="CD81" s="1796"/>
      <c r="CE81" s="1796"/>
      <c r="CF81" s="1796"/>
      <c r="CG81" s="1796"/>
      <c r="CH81" s="1796"/>
      <c r="CI81" s="1796"/>
      <c r="CJ81" s="1796"/>
      <c r="CK81" s="1796"/>
      <c r="CL81" s="1796"/>
      <c r="CM81" s="1796"/>
      <c r="CN81" s="1796"/>
      <c r="CO81" s="1796"/>
      <c r="CP81" s="1796"/>
      <c r="CQ81" s="1796"/>
      <c r="CR81" s="1796"/>
      <c r="CS81" s="1796"/>
      <c r="CT81" s="1796"/>
      <c r="CU81" s="1796"/>
      <c r="CV81" s="1796"/>
      <c r="CW81" s="1796"/>
      <c r="CX81" s="1796"/>
      <c r="CY81" s="1796"/>
      <c r="CZ81" s="1796"/>
    </row>
    <row r="82" s="378" customFormat="true" ht="15" customHeight="true" x14ac:dyDescent="0.2">
      <c r="A82" s="763"/>
      <c r="B82" s="783"/>
      <c r="C82" s="845"/>
      <c r="D82" s="846"/>
      <c r="E82" s="846"/>
      <c r="F82" s="846"/>
      <c r="G82" s="847"/>
      <c r="H82" s="848"/>
      <c r="I82" s="846"/>
      <c r="J82" s="846"/>
      <c r="K82" s="846"/>
      <c r="L82" s="849"/>
      <c r="M82" s="850"/>
      <c r="N82" s="846"/>
      <c r="O82" s="846"/>
      <c r="P82" s="846"/>
      <c r="Q82" s="847"/>
      <c r="R82" s="1687"/>
      <c r="S82" s="1855"/>
      <c r="T82" s="1855"/>
      <c r="U82" s="1855"/>
      <c r="V82" s="1855"/>
      <c r="W82" s="1855"/>
      <c r="X82" s="1855"/>
      <c r="Y82" s="1855"/>
      <c r="Z82" s="1855"/>
      <c r="AA82" s="1855"/>
      <c r="AB82" s="1856"/>
      <c r="AC82" s="583"/>
      <c r="AD82" s="583"/>
      <c r="AE82" s="583"/>
      <c r="AF82" s="583"/>
      <c r="AG82" s="583"/>
      <c r="AH82" s="583"/>
      <c r="AI82" s="583"/>
      <c r="AJ82" s="583"/>
      <c r="AK82" s="583"/>
      <c r="AL82" s="583"/>
      <c r="AM82" s="583"/>
      <c r="AN82" s="583"/>
      <c r="AO82" s="583"/>
      <c r="AP82" s="583"/>
      <c r="AQ82" s="583"/>
      <c r="AR82" s="583"/>
      <c r="AS82" s="583"/>
      <c r="AT82" s="583"/>
      <c r="AU82" s="583"/>
      <c r="AV82" s="583"/>
      <c r="AW82" s="583"/>
      <c r="AX82" s="583"/>
      <c r="AY82" s="583"/>
      <c r="AZ82" s="208"/>
      <c r="BA82" s="229"/>
      <c r="BB82" s="154"/>
      <c r="BC82" s="308"/>
      <c r="BD82" s="293"/>
      <c r="BE82" s="293"/>
      <c r="BF82" s="293"/>
      <c r="BG82" s="309"/>
      <c r="BH82" s="316"/>
      <c r="BI82" s="293"/>
      <c r="BJ82" s="293"/>
      <c r="BK82" s="293"/>
      <c r="BL82" s="309"/>
      <c r="BM82" s="316"/>
      <c r="BN82" s="293"/>
      <c r="BO82" s="293"/>
      <c r="BP82" s="293"/>
      <c r="BQ82" s="309"/>
      <c r="BR82" s="1742"/>
      <c r="BS82" s="1795"/>
      <c r="BT82" s="1795"/>
      <c r="BU82" s="1795"/>
      <c r="BV82" s="1795"/>
      <c r="BW82" s="1795"/>
      <c r="BX82" s="1795"/>
      <c r="BY82" s="1796"/>
      <c r="BZ82" s="1796"/>
      <c r="CA82" s="1796"/>
      <c r="CB82" s="1796"/>
      <c r="CC82" s="1796"/>
      <c r="CD82" s="1796"/>
      <c r="CE82" s="1796"/>
      <c r="CF82" s="1796"/>
      <c r="CG82" s="1796"/>
      <c r="CH82" s="1796"/>
      <c r="CI82" s="1796"/>
      <c r="CJ82" s="1796"/>
      <c r="CK82" s="1796"/>
      <c r="CL82" s="1796"/>
      <c r="CM82" s="1796"/>
      <c r="CN82" s="1796"/>
      <c r="CO82" s="1796"/>
      <c r="CP82" s="1796"/>
      <c r="CQ82" s="1796"/>
      <c r="CR82" s="1796"/>
      <c r="CS82" s="1796"/>
      <c r="CT82" s="1796"/>
      <c r="CU82" s="1796"/>
      <c r="CV82" s="1796"/>
      <c r="CW82" s="1796"/>
      <c r="CX82" s="1796"/>
      <c r="CY82" s="1796"/>
      <c r="CZ82" s="1796"/>
    </row>
    <row r="83" s="378" customFormat="true" ht="15" customHeight="true" x14ac:dyDescent="0.2">
      <c r="A83" s="763"/>
      <c r="B83" s="783"/>
      <c r="C83" s="845"/>
      <c r="D83" s="846"/>
      <c r="E83" s="846"/>
      <c r="F83" s="846"/>
      <c r="G83" s="847"/>
      <c r="H83" s="848"/>
      <c r="I83" s="846"/>
      <c r="J83" s="846"/>
      <c r="K83" s="846"/>
      <c r="L83" s="849"/>
      <c r="M83" s="850"/>
      <c r="N83" s="846"/>
      <c r="O83" s="846"/>
      <c r="P83" s="846"/>
      <c r="Q83" s="847"/>
      <c r="R83" s="1687"/>
      <c r="S83" s="1855"/>
      <c r="T83" s="1855"/>
      <c r="U83" s="1855"/>
      <c r="V83" s="1855"/>
      <c r="W83" s="1855"/>
      <c r="X83" s="1855"/>
      <c r="Y83" s="1855"/>
      <c r="Z83" s="1855"/>
      <c r="AA83" s="1855"/>
      <c r="AB83" s="1856"/>
      <c r="AC83" s="583"/>
      <c r="AD83" s="583"/>
      <c r="AE83" s="583"/>
      <c r="AF83" s="583"/>
      <c r="AG83" s="583"/>
      <c r="AH83" s="583"/>
      <c r="AI83" s="583"/>
      <c r="AJ83" s="583"/>
      <c r="AK83" s="583"/>
      <c r="AL83" s="583"/>
      <c r="AM83" s="583"/>
      <c r="AN83" s="583"/>
      <c r="AO83" s="583"/>
      <c r="AP83" s="583"/>
      <c r="AQ83" s="583"/>
      <c r="AR83" s="583"/>
      <c r="AS83" s="583"/>
      <c r="AT83" s="583"/>
      <c r="AU83" s="583"/>
      <c r="AV83" s="583"/>
      <c r="AW83" s="583"/>
      <c r="AX83" s="583"/>
      <c r="AY83" s="583"/>
      <c r="AZ83" s="208"/>
      <c r="BA83" s="229"/>
      <c r="BB83" s="154"/>
      <c r="BC83" s="308"/>
      <c r="BD83" s="293"/>
      <c r="BE83" s="293"/>
      <c r="BF83" s="293"/>
      <c r="BG83" s="309"/>
      <c r="BH83" s="316"/>
      <c r="BI83" s="293"/>
      <c r="BJ83" s="293"/>
      <c r="BK83" s="293"/>
      <c r="BL83" s="309"/>
      <c r="BM83" s="316"/>
      <c r="BN83" s="293"/>
      <c r="BO83" s="293"/>
      <c r="BP83" s="293"/>
      <c r="BQ83" s="309"/>
      <c r="BR83" s="1742"/>
      <c r="BS83" s="1795"/>
      <c r="BT83" s="1795"/>
      <c r="BU83" s="1795"/>
      <c r="BV83" s="1795"/>
      <c r="BW83" s="1795"/>
      <c r="BX83" s="1795"/>
      <c r="BY83" s="1796"/>
      <c r="BZ83" s="1796"/>
      <c r="CA83" s="1796"/>
      <c r="CB83" s="1796"/>
      <c r="CC83" s="1796"/>
      <c r="CD83" s="1796"/>
      <c r="CE83" s="1796"/>
      <c r="CF83" s="1796"/>
      <c r="CG83" s="1796"/>
      <c r="CH83" s="1796"/>
      <c r="CI83" s="1796"/>
      <c r="CJ83" s="1796"/>
      <c r="CK83" s="1796"/>
      <c r="CL83" s="1796"/>
      <c r="CM83" s="1796"/>
      <c r="CN83" s="1796"/>
      <c r="CO83" s="1796"/>
      <c r="CP83" s="1796"/>
      <c r="CQ83" s="1796"/>
      <c r="CR83" s="1796"/>
      <c r="CS83" s="1796"/>
      <c r="CT83" s="1796"/>
      <c r="CU83" s="1796"/>
      <c r="CV83" s="1796"/>
      <c r="CW83" s="1796"/>
      <c r="CX83" s="1796"/>
      <c r="CY83" s="1796"/>
      <c r="CZ83" s="1796"/>
    </row>
    <row r="84" s="378" customFormat="true" ht="15" customHeight="true" x14ac:dyDescent="0.2">
      <c r="A84" s="763"/>
      <c r="B84" s="783"/>
      <c r="C84" s="845"/>
      <c r="D84" s="846"/>
      <c r="E84" s="846"/>
      <c r="F84" s="846"/>
      <c r="G84" s="847"/>
      <c r="H84" s="848"/>
      <c r="I84" s="846"/>
      <c r="J84" s="846"/>
      <c r="K84" s="846"/>
      <c r="L84" s="849"/>
      <c r="M84" s="850"/>
      <c r="N84" s="846"/>
      <c r="O84" s="846"/>
      <c r="P84" s="846"/>
      <c r="Q84" s="847"/>
      <c r="R84" s="1687"/>
      <c r="S84" s="1855"/>
      <c r="T84" s="1855"/>
      <c r="U84" s="1855"/>
      <c r="V84" s="1855"/>
      <c r="W84" s="1855"/>
      <c r="X84" s="1855"/>
      <c r="Y84" s="1855"/>
      <c r="Z84" s="1855"/>
      <c r="AA84" s="1855"/>
      <c r="AB84" s="1856"/>
      <c r="AC84" s="583"/>
      <c r="AD84" s="583"/>
      <c r="AE84" s="583"/>
      <c r="AF84" s="583"/>
      <c r="AG84" s="583"/>
      <c r="AH84" s="583"/>
      <c r="AI84" s="583"/>
      <c r="AJ84" s="583"/>
      <c r="AK84" s="583"/>
      <c r="AL84" s="583"/>
      <c r="AM84" s="583"/>
      <c r="AN84" s="583"/>
      <c r="AO84" s="583"/>
      <c r="AP84" s="583"/>
      <c r="AQ84" s="583"/>
      <c r="AR84" s="583"/>
      <c r="AS84" s="583"/>
      <c r="AT84" s="583"/>
      <c r="AU84" s="583"/>
      <c r="AV84" s="583"/>
      <c r="AW84" s="583"/>
      <c r="AX84" s="583"/>
      <c r="AY84" s="583"/>
      <c r="AZ84" s="208"/>
      <c r="BA84" s="229"/>
      <c r="BB84" s="154"/>
      <c r="BC84" s="308"/>
      <c r="BD84" s="293"/>
      <c r="BE84" s="293"/>
      <c r="BF84" s="293"/>
      <c r="BG84" s="309"/>
      <c r="BH84" s="316"/>
      <c r="BI84" s="293"/>
      <c r="BJ84" s="293"/>
      <c r="BK84" s="293"/>
      <c r="BL84" s="309"/>
      <c r="BM84" s="316"/>
      <c r="BN84" s="293"/>
      <c r="BO84" s="293"/>
      <c r="BP84" s="293"/>
      <c r="BQ84" s="309"/>
      <c r="BR84" s="1742"/>
      <c r="BS84" s="1795"/>
      <c r="BT84" s="1795"/>
      <c r="BU84" s="1795"/>
      <c r="BV84" s="1795"/>
      <c r="BW84" s="1795"/>
      <c r="BX84" s="1795"/>
      <c r="BY84" s="1796"/>
      <c r="BZ84" s="1796"/>
      <c r="CA84" s="1796"/>
      <c r="CB84" s="1796"/>
      <c r="CC84" s="1796"/>
      <c r="CD84" s="1796"/>
      <c r="CE84" s="1796"/>
      <c r="CF84" s="1796"/>
      <c r="CG84" s="1796"/>
      <c r="CH84" s="1796"/>
      <c r="CI84" s="1796"/>
      <c r="CJ84" s="1796"/>
      <c r="CK84" s="1796"/>
      <c r="CL84" s="1796"/>
      <c r="CM84" s="1796"/>
      <c r="CN84" s="1796"/>
      <c r="CO84" s="1796"/>
      <c r="CP84" s="1796"/>
      <c r="CQ84" s="1796"/>
      <c r="CR84" s="1796"/>
      <c r="CS84" s="1796"/>
      <c r="CT84" s="1796"/>
      <c r="CU84" s="1796"/>
      <c r="CV84" s="1796"/>
      <c r="CW84" s="1796"/>
      <c r="CX84" s="1796"/>
      <c r="CY84" s="1796"/>
      <c r="CZ84" s="1796"/>
    </row>
    <row r="85" s="378" customFormat="true" ht="15" customHeight="true" x14ac:dyDescent="0.2">
      <c r="A85" s="763"/>
      <c r="B85" s="783"/>
      <c r="C85" s="845"/>
      <c r="D85" s="846"/>
      <c r="E85" s="846"/>
      <c r="F85" s="846"/>
      <c r="G85" s="847"/>
      <c r="H85" s="848"/>
      <c r="I85" s="846"/>
      <c r="J85" s="846"/>
      <c r="K85" s="846"/>
      <c r="L85" s="849"/>
      <c r="M85" s="850"/>
      <c r="N85" s="846"/>
      <c r="O85" s="846"/>
      <c r="P85" s="846"/>
      <c r="Q85" s="847"/>
      <c r="R85" s="1687"/>
      <c r="S85" s="1855"/>
      <c r="T85" s="1855"/>
      <c r="U85" s="1855"/>
      <c r="V85" s="1855"/>
      <c r="W85" s="1855"/>
      <c r="X85" s="1855"/>
      <c r="Y85" s="1855"/>
      <c r="Z85" s="1855"/>
      <c r="AA85" s="1855"/>
      <c r="AB85" s="1856"/>
      <c r="AC85" s="583"/>
      <c r="AD85" s="583"/>
      <c r="AE85" s="583"/>
      <c r="AF85" s="583"/>
      <c r="AG85" s="583"/>
      <c r="AH85" s="583"/>
      <c r="AI85" s="583"/>
      <c r="AJ85" s="583"/>
      <c r="AK85" s="583"/>
      <c r="AL85" s="583"/>
      <c r="AM85" s="583"/>
      <c r="AN85" s="583"/>
      <c r="AO85" s="583"/>
      <c r="AP85" s="583"/>
      <c r="AQ85" s="583"/>
      <c r="AR85" s="583"/>
      <c r="AS85" s="583"/>
      <c r="AT85" s="583"/>
      <c r="AU85" s="583"/>
      <c r="AV85" s="583"/>
      <c r="AW85" s="583"/>
      <c r="AX85" s="583"/>
      <c r="AY85" s="583"/>
      <c r="AZ85" s="208"/>
      <c r="BA85" s="229"/>
      <c r="BB85" s="154"/>
      <c r="BC85" s="308"/>
      <c r="BD85" s="293"/>
      <c r="BE85" s="293"/>
      <c r="BF85" s="293"/>
      <c r="BG85" s="309"/>
      <c r="BH85" s="316"/>
      <c r="BI85" s="293"/>
      <c r="BJ85" s="293"/>
      <c r="BK85" s="293"/>
      <c r="BL85" s="309"/>
      <c r="BM85" s="316"/>
      <c r="BN85" s="293"/>
      <c r="BO85" s="293"/>
      <c r="BP85" s="293"/>
      <c r="BQ85" s="309"/>
      <c r="BR85" s="1742"/>
      <c r="BS85" s="1795"/>
      <c r="BT85" s="1795"/>
      <c r="BU85" s="1795"/>
      <c r="BV85" s="1795"/>
      <c r="BW85" s="1795"/>
      <c r="BX85" s="1795"/>
      <c r="BY85" s="1796"/>
      <c r="BZ85" s="1796"/>
      <c r="CA85" s="1796"/>
      <c r="CB85" s="1796"/>
      <c r="CC85" s="1796"/>
      <c r="CD85" s="1796"/>
      <c r="CE85" s="1796"/>
      <c r="CF85" s="1796"/>
      <c r="CG85" s="1796"/>
      <c r="CH85" s="1796"/>
      <c r="CI85" s="1796"/>
      <c r="CJ85" s="1796"/>
      <c r="CK85" s="1796"/>
      <c r="CL85" s="1796"/>
      <c r="CM85" s="1796"/>
      <c r="CN85" s="1796"/>
      <c r="CO85" s="1796"/>
      <c r="CP85" s="1796"/>
      <c r="CQ85" s="1796"/>
      <c r="CR85" s="1796"/>
      <c r="CS85" s="1796"/>
      <c r="CT85" s="1796"/>
      <c r="CU85" s="1796"/>
      <c r="CV85" s="1796"/>
      <c r="CW85" s="1796"/>
      <c r="CX85" s="1796"/>
      <c r="CY85" s="1796"/>
      <c r="CZ85" s="1796"/>
    </row>
    <row r="86" s="378" customFormat="true" ht="15" customHeight="true" x14ac:dyDescent="0.2">
      <c r="A86" s="763"/>
      <c r="B86" s="783"/>
      <c r="C86" s="845"/>
      <c r="D86" s="846"/>
      <c r="E86" s="846"/>
      <c r="F86" s="846"/>
      <c r="G86" s="847"/>
      <c r="H86" s="848"/>
      <c r="I86" s="846"/>
      <c r="J86" s="846"/>
      <c r="K86" s="846"/>
      <c r="L86" s="849"/>
      <c r="M86" s="850"/>
      <c r="N86" s="846"/>
      <c r="O86" s="846"/>
      <c r="P86" s="846"/>
      <c r="Q86" s="847"/>
      <c r="R86" s="1687"/>
      <c r="S86" s="1855"/>
      <c r="T86" s="1855"/>
      <c r="U86" s="1855"/>
      <c r="V86" s="1855"/>
      <c r="W86" s="1855"/>
      <c r="X86" s="1855"/>
      <c r="Y86" s="1855"/>
      <c r="Z86" s="1855"/>
      <c r="AA86" s="1855"/>
      <c r="AB86" s="1856"/>
      <c r="AC86" s="583"/>
      <c r="AD86" s="583"/>
      <c r="AE86" s="583"/>
      <c r="AF86" s="583"/>
      <c r="AG86" s="583"/>
      <c r="AH86" s="583"/>
      <c r="AI86" s="583"/>
      <c r="AJ86" s="583"/>
      <c r="AK86" s="583"/>
      <c r="AL86" s="583"/>
      <c r="AM86" s="583"/>
      <c r="AN86" s="583"/>
      <c r="AO86" s="583"/>
      <c r="AP86" s="583"/>
      <c r="AQ86" s="583"/>
      <c r="AR86" s="583"/>
      <c r="AS86" s="583"/>
      <c r="AT86" s="583"/>
      <c r="AU86" s="583"/>
      <c r="AV86" s="583"/>
      <c r="AW86" s="583"/>
      <c r="AX86" s="583"/>
      <c r="AY86" s="583"/>
      <c r="AZ86" s="208"/>
      <c r="BA86" s="229"/>
      <c r="BB86" s="154"/>
      <c r="BC86" s="308"/>
      <c r="BD86" s="293"/>
      <c r="BE86" s="293"/>
      <c r="BF86" s="293"/>
      <c r="BG86" s="309"/>
      <c r="BH86" s="316"/>
      <c r="BI86" s="293"/>
      <c r="BJ86" s="293"/>
      <c r="BK86" s="293"/>
      <c r="BL86" s="309"/>
      <c r="BM86" s="316"/>
      <c r="BN86" s="293"/>
      <c r="BO86" s="293"/>
      <c r="BP86" s="293"/>
      <c r="BQ86" s="309"/>
      <c r="BR86" s="1742"/>
      <c r="BS86" s="1795"/>
      <c r="BT86" s="1795"/>
      <c r="BU86" s="1795"/>
      <c r="BV86" s="1795"/>
      <c r="BW86" s="1795"/>
      <c r="BX86" s="1795"/>
      <c r="BY86" s="1796"/>
      <c r="BZ86" s="1796"/>
      <c r="CA86" s="1796"/>
      <c r="CB86" s="1796"/>
      <c r="CC86" s="1796"/>
      <c r="CD86" s="1796"/>
      <c r="CE86" s="1796"/>
      <c r="CF86" s="1796"/>
      <c r="CG86" s="1796"/>
      <c r="CH86" s="1796"/>
      <c r="CI86" s="1796"/>
      <c r="CJ86" s="1796"/>
      <c r="CK86" s="1796"/>
      <c r="CL86" s="1796"/>
      <c r="CM86" s="1796"/>
      <c r="CN86" s="1796"/>
      <c r="CO86" s="1796"/>
      <c r="CP86" s="1796"/>
      <c r="CQ86" s="1796"/>
      <c r="CR86" s="1796"/>
      <c r="CS86" s="1796"/>
      <c r="CT86" s="1796"/>
      <c r="CU86" s="1796"/>
      <c r="CV86" s="1796"/>
      <c r="CW86" s="1796"/>
      <c r="CX86" s="1796"/>
      <c r="CY86" s="1796"/>
      <c r="CZ86" s="1796"/>
    </row>
    <row r="87" s="378" customFormat="true" ht="15" customHeight="true" x14ac:dyDescent="0.2">
      <c r="A87" s="763"/>
      <c r="B87" s="783"/>
      <c r="C87" s="845"/>
      <c r="D87" s="846"/>
      <c r="E87" s="846"/>
      <c r="F87" s="846"/>
      <c r="G87" s="847"/>
      <c r="H87" s="848"/>
      <c r="I87" s="846"/>
      <c r="J87" s="846"/>
      <c r="K87" s="846"/>
      <c r="L87" s="849"/>
      <c r="M87" s="850"/>
      <c r="N87" s="846"/>
      <c r="O87" s="846"/>
      <c r="P87" s="846"/>
      <c r="Q87" s="847"/>
      <c r="R87" s="1687"/>
      <c r="S87" s="1855"/>
      <c r="T87" s="1855"/>
      <c r="U87" s="1855"/>
      <c r="V87" s="1855"/>
      <c r="W87" s="1855"/>
      <c r="X87" s="1855"/>
      <c r="Y87" s="1855"/>
      <c r="Z87" s="1855"/>
      <c r="AA87" s="1855"/>
      <c r="AB87" s="1856"/>
      <c r="AC87" s="583"/>
      <c r="AD87" s="583"/>
      <c r="AE87" s="583"/>
      <c r="AF87" s="583"/>
      <c r="AG87" s="583"/>
      <c r="AH87" s="583"/>
      <c r="AI87" s="583"/>
      <c r="AJ87" s="583"/>
      <c r="AK87" s="583"/>
      <c r="AL87" s="583"/>
      <c r="AM87" s="583"/>
      <c r="AN87" s="583"/>
      <c r="AO87" s="583"/>
      <c r="AP87" s="583"/>
      <c r="AQ87" s="583"/>
      <c r="AR87" s="583"/>
      <c r="AS87" s="583"/>
      <c r="AT87" s="583"/>
      <c r="AU87" s="583"/>
      <c r="AV87" s="583"/>
      <c r="AW87" s="583"/>
      <c r="AX87" s="583"/>
      <c r="AY87" s="583"/>
      <c r="AZ87" s="208"/>
      <c r="BA87" s="229"/>
      <c r="BB87" s="154"/>
      <c r="BC87" s="308"/>
      <c r="BD87" s="293"/>
      <c r="BE87" s="293"/>
      <c r="BF87" s="293"/>
      <c r="BG87" s="309"/>
      <c r="BH87" s="316"/>
      <c r="BI87" s="293"/>
      <c r="BJ87" s="293"/>
      <c r="BK87" s="293"/>
      <c r="BL87" s="309"/>
      <c r="BM87" s="316"/>
      <c r="BN87" s="293"/>
      <c r="BO87" s="293"/>
      <c r="BP87" s="293"/>
      <c r="BQ87" s="309"/>
      <c r="BR87" s="1742"/>
      <c r="BS87" s="1795"/>
      <c r="BT87" s="1795"/>
      <c r="BU87" s="1795"/>
      <c r="BV87" s="1795"/>
      <c r="BW87" s="1795"/>
      <c r="BX87" s="1795"/>
      <c r="BY87" s="1796"/>
      <c r="BZ87" s="1796"/>
      <c r="CA87" s="1796"/>
      <c r="CB87" s="1796"/>
      <c r="CC87" s="1796"/>
      <c r="CD87" s="1796"/>
      <c r="CE87" s="1796"/>
      <c r="CF87" s="1796"/>
      <c r="CG87" s="1796"/>
      <c r="CH87" s="1796"/>
      <c r="CI87" s="1796"/>
      <c r="CJ87" s="1796"/>
      <c r="CK87" s="1796"/>
      <c r="CL87" s="1796"/>
      <c r="CM87" s="1796"/>
      <c r="CN87" s="1796"/>
      <c r="CO87" s="1796"/>
      <c r="CP87" s="1796"/>
      <c r="CQ87" s="1796"/>
      <c r="CR87" s="1796"/>
      <c r="CS87" s="1796"/>
      <c r="CT87" s="1796"/>
      <c r="CU87" s="1796"/>
      <c r="CV87" s="1796"/>
      <c r="CW87" s="1796"/>
      <c r="CX87" s="1796"/>
      <c r="CY87" s="1796"/>
      <c r="CZ87" s="1796"/>
    </row>
    <row r="88" s="378" customFormat="true" ht="15" customHeight="true" x14ac:dyDescent="0.2">
      <c r="A88" s="763"/>
      <c r="B88" s="783"/>
      <c r="C88" s="845"/>
      <c r="D88" s="846"/>
      <c r="E88" s="846"/>
      <c r="F88" s="846"/>
      <c r="G88" s="847"/>
      <c r="H88" s="848"/>
      <c r="I88" s="846"/>
      <c r="J88" s="846"/>
      <c r="K88" s="846"/>
      <c r="L88" s="849"/>
      <c r="M88" s="850"/>
      <c r="N88" s="846"/>
      <c r="O88" s="846"/>
      <c r="P88" s="846"/>
      <c r="Q88" s="847"/>
      <c r="R88" s="1687"/>
      <c r="S88" s="1855"/>
      <c r="T88" s="1855"/>
      <c r="U88" s="1855"/>
      <c r="V88" s="1855"/>
      <c r="W88" s="1855"/>
      <c r="X88" s="1855"/>
      <c r="Y88" s="1855"/>
      <c r="Z88" s="1855"/>
      <c r="AA88" s="1855"/>
      <c r="AB88" s="1856"/>
      <c r="AC88" s="583"/>
      <c r="AD88" s="583"/>
      <c r="AE88" s="583"/>
      <c r="AF88" s="583"/>
      <c r="AG88" s="583"/>
      <c r="AH88" s="583"/>
      <c r="AI88" s="583"/>
      <c r="AJ88" s="583"/>
      <c r="AK88" s="583"/>
      <c r="AL88" s="583"/>
      <c r="AM88" s="583"/>
      <c r="AN88" s="583"/>
      <c r="AO88" s="583"/>
      <c r="AP88" s="583"/>
      <c r="AQ88" s="583"/>
      <c r="AR88" s="583"/>
      <c r="AS88" s="583"/>
      <c r="AT88" s="583"/>
      <c r="AU88" s="583"/>
      <c r="AV88" s="583"/>
      <c r="AW88" s="583"/>
      <c r="AX88" s="583"/>
      <c r="AY88" s="583"/>
      <c r="AZ88" s="208"/>
      <c r="BA88" s="229"/>
      <c r="BB88" s="154"/>
      <c r="BC88" s="308"/>
      <c r="BD88" s="293"/>
      <c r="BE88" s="293"/>
      <c r="BF88" s="293"/>
      <c r="BG88" s="309"/>
      <c r="BH88" s="316"/>
      <c r="BI88" s="293"/>
      <c r="BJ88" s="293"/>
      <c r="BK88" s="293"/>
      <c r="BL88" s="309"/>
      <c r="BM88" s="316"/>
      <c r="BN88" s="293"/>
      <c r="BO88" s="293"/>
      <c r="BP88" s="293"/>
      <c r="BQ88" s="309"/>
      <c r="BR88" s="1742"/>
      <c r="BS88" s="1795"/>
      <c r="BT88" s="1795"/>
      <c r="BU88" s="1795"/>
      <c r="BV88" s="1795"/>
      <c r="BW88" s="1795"/>
      <c r="BX88" s="1795"/>
      <c r="BY88" s="1796"/>
      <c r="BZ88" s="1796"/>
      <c r="CA88" s="1796"/>
      <c r="CB88" s="1796"/>
      <c r="CC88" s="1796"/>
      <c r="CD88" s="1796"/>
      <c r="CE88" s="1796"/>
      <c r="CF88" s="1796"/>
      <c r="CG88" s="1796"/>
      <c r="CH88" s="1796"/>
      <c r="CI88" s="1796"/>
      <c r="CJ88" s="1796"/>
      <c r="CK88" s="1796"/>
      <c r="CL88" s="1796"/>
      <c r="CM88" s="1796"/>
      <c r="CN88" s="1796"/>
      <c r="CO88" s="1796"/>
      <c r="CP88" s="1796"/>
      <c r="CQ88" s="1796"/>
      <c r="CR88" s="1796"/>
      <c r="CS88" s="1796"/>
      <c r="CT88" s="1796"/>
      <c r="CU88" s="1796"/>
      <c r="CV88" s="1796"/>
      <c r="CW88" s="1796"/>
      <c r="CX88" s="1796"/>
      <c r="CY88" s="1796"/>
      <c r="CZ88" s="1796"/>
    </row>
    <row r="89" s="378" customFormat="true" ht="15" customHeight="true" x14ac:dyDescent="0.2">
      <c r="A89" s="763"/>
      <c r="B89" s="783"/>
      <c r="C89" s="845"/>
      <c r="D89" s="846"/>
      <c r="E89" s="846"/>
      <c r="F89" s="846"/>
      <c r="G89" s="847"/>
      <c r="H89" s="848"/>
      <c r="I89" s="846"/>
      <c r="J89" s="846"/>
      <c r="K89" s="846"/>
      <c r="L89" s="849"/>
      <c r="M89" s="850"/>
      <c r="N89" s="846"/>
      <c r="O89" s="846"/>
      <c r="P89" s="846"/>
      <c r="Q89" s="847"/>
      <c r="R89" s="1687"/>
      <c r="S89" s="1855"/>
      <c r="T89" s="1855"/>
      <c r="U89" s="1855"/>
      <c r="V89" s="1855"/>
      <c r="W89" s="1855"/>
      <c r="X89" s="1855"/>
      <c r="Y89" s="1855"/>
      <c r="Z89" s="1855"/>
      <c r="AA89" s="1855"/>
      <c r="AB89" s="1856"/>
      <c r="AC89" s="583"/>
      <c r="AD89" s="583"/>
      <c r="AE89" s="583"/>
      <c r="AF89" s="583"/>
      <c r="AG89" s="583"/>
      <c r="AH89" s="583"/>
      <c r="AI89" s="583"/>
      <c r="AJ89" s="583"/>
      <c r="AK89" s="583"/>
      <c r="AL89" s="583"/>
      <c r="AM89" s="583"/>
      <c r="AN89" s="583"/>
      <c r="AO89" s="583"/>
      <c r="AP89" s="583"/>
      <c r="AQ89" s="583"/>
      <c r="AR89" s="583"/>
      <c r="AS89" s="583"/>
      <c r="AT89" s="583"/>
      <c r="AU89" s="583"/>
      <c r="AV89" s="583"/>
      <c r="AW89" s="583"/>
      <c r="AX89" s="583"/>
      <c r="AY89" s="583"/>
      <c r="AZ89" s="208"/>
      <c r="BA89" s="229"/>
      <c r="BB89" s="154"/>
      <c r="BC89" s="308"/>
      <c r="BD89" s="293"/>
      <c r="BE89" s="293"/>
      <c r="BF89" s="293"/>
      <c r="BG89" s="309"/>
      <c r="BH89" s="316"/>
      <c r="BI89" s="293"/>
      <c r="BJ89" s="293"/>
      <c r="BK89" s="293"/>
      <c r="BL89" s="309"/>
      <c r="BM89" s="316"/>
      <c r="BN89" s="293"/>
      <c r="BO89" s="293"/>
      <c r="BP89" s="293"/>
      <c r="BQ89" s="309"/>
      <c r="BR89" s="1742"/>
      <c r="BS89" s="1795"/>
      <c r="BT89" s="1795"/>
      <c r="BU89" s="1795"/>
      <c r="BV89" s="1795"/>
      <c r="BW89" s="1795"/>
      <c r="BX89" s="1795"/>
      <c r="BY89" s="1796"/>
      <c r="BZ89" s="1796"/>
      <c r="CA89" s="1796"/>
      <c r="CB89" s="1796"/>
      <c r="CC89" s="1796"/>
      <c r="CD89" s="1796"/>
      <c r="CE89" s="1796"/>
      <c r="CF89" s="1796"/>
      <c r="CG89" s="1796"/>
      <c r="CH89" s="1796"/>
      <c r="CI89" s="1796"/>
      <c r="CJ89" s="1796"/>
      <c r="CK89" s="1796"/>
      <c r="CL89" s="1796"/>
      <c r="CM89" s="1796"/>
      <c r="CN89" s="1796"/>
      <c r="CO89" s="1796"/>
      <c r="CP89" s="1796"/>
      <c r="CQ89" s="1796"/>
      <c r="CR89" s="1796"/>
      <c r="CS89" s="1796"/>
      <c r="CT89" s="1796"/>
      <c r="CU89" s="1796"/>
      <c r="CV89" s="1796"/>
      <c r="CW89" s="1796"/>
      <c r="CX89" s="1796"/>
      <c r="CY89" s="1796"/>
      <c r="CZ89" s="1796"/>
    </row>
    <row r="90" s="378" customFormat="true" ht="15" customHeight="true" x14ac:dyDescent="0.2">
      <c r="A90" s="764"/>
      <c r="B90" s="784"/>
      <c r="C90" s="853"/>
      <c r="D90" s="854"/>
      <c r="E90" s="854"/>
      <c r="F90" s="854"/>
      <c r="G90" s="855"/>
      <c r="H90" s="856"/>
      <c r="I90" s="854"/>
      <c r="J90" s="854"/>
      <c r="K90" s="854"/>
      <c r="L90" s="857"/>
      <c r="M90" s="858"/>
      <c r="N90" s="854"/>
      <c r="O90" s="854"/>
      <c r="P90" s="854"/>
      <c r="Q90" s="855"/>
      <c r="R90" s="1688"/>
      <c r="S90" s="1857"/>
      <c r="T90" s="1857"/>
      <c r="U90" s="1857"/>
      <c r="V90" s="1857"/>
      <c r="W90" s="1857"/>
      <c r="X90" s="1857"/>
      <c r="Y90" s="1857"/>
      <c r="Z90" s="1857"/>
      <c r="AA90" s="1857"/>
      <c r="AB90" s="1858"/>
      <c r="AC90" s="583"/>
      <c r="AD90" s="583"/>
      <c r="AE90" s="583"/>
      <c r="AF90" s="583"/>
      <c r="AG90" s="583"/>
      <c r="AH90" s="583"/>
      <c r="AI90" s="583"/>
      <c r="AJ90" s="583"/>
      <c r="AK90" s="583"/>
      <c r="AL90" s="583"/>
      <c r="AM90" s="583"/>
      <c r="AN90" s="583"/>
      <c r="AO90" s="583"/>
      <c r="AP90" s="583"/>
      <c r="AQ90" s="583"/>
      <c r="AR90" s="583"/>
      <c r="AS90" s="583"/>
      <c r="AT90" s="583"/>
      <c r="AU90" s="583"/>
      <c r="AV90" s="583"/>
      <c r="AW90" s="583"/>
      <c r="AX90" s="583"/>
      <c r="AY90" s="583"/>
      <c r="AZ90" s="208"/>
      <c r="BA90" s="229"/>
      <c r="BB90" s="154"/>
      <c r="BC90" s="308"/>
      <c r="BD90" s="293"/>
      <c r="BE90" s="293"/>
      <c r="BF90" s="293"/>
      <c r="BG90" s="309"/>
      <c r="BH90" s="316"/>
      <c r="BI90" s="293"/>
      <c r="BJ90" s="293"/>
      <c r="BK90" s="293"/>
      <c r="BL90" s="309"/>
      <c r="BM90" s="316"/>
      <c r="BN90" s="293"/>
      <c r="BO90" s="293"/>
      <c r="BP90" s="293"/>
      <c r="BQ90" s="309"/>
      <c r="BR90" s="1742"/>
      <c r="BS90" s="1795"/>
      <c r="BT90" s="1795"/>
      <c r="BU90" s="1795"/>
      <c r="BV90" s="1795"/>
      <c r="BW90" s="1795"/>
      <c r="BX90" s="1795"/>
      <c r="BY90" s="1796"/>
      <c r="BZ90" s="1796"/>
      <c r="CA90" s="1796"/>
      <c r="CB90" s="1796"/>
      <c r="CC90" s="1796"/>
      <c r="CD90" s="1796"/>
      <c r="CE90" s="1796"/>
      <c r="CF90" s="1796"/>
      <c r="CG90" s="1796"/>
      <c r="CH90" s="1796"/>
      <c r="CI90" s="1796"/>
      <c r="CJ90" s="1796"/>
      <c r="CK90" s="1796"/>
      <c r="CL90" s="1796"/>
      <c r="CM90" s="1796"/>
      <c r="CN90" s="1796"/>
      <c r="CO90" s="1796"/>
      <c r="CP90" s="1796"/>
      <c r="CQ90" s="1796"/>
      <c r="CR90" s="1796"/>
      <c r="CS90" s="1796"/>
      <c r="CT90" s="1796"/>
      <c r="CU90" s="1796"/>
      <c r="CV90" s="1796"/>
      <c r="CW90" s="1796"/>
      <c r="CX90" s="1796"/>
      <c r="CY90" s="1796"/>
      <c r="CZ90" s="1796"/>
    </row>
    <row r="91" s="378" customFormat="true" ht="15" customHeight="true" x14ac:dyDescent="0.2">
      <c r="A91" s="676"/>
      <c r="B91" s="785"/>
      <c r="C91" s="859"/>
      <c r="D91" s="851"/>
      <c r="E91" s="851"/>
      <c r="F91" s="851"/>
      <c r="G91" s="852"/>
      <c r="H91" s="860"/>
      <c r="I91" s="851"/>
      <c r="J91" s="851"/>
      <c r="K91" s="851"/>
      <c r="L91" s="861"/>
      <c r="M91" s="859"/>
      <c r="N91" s="851"/>
      <c r="O91" s="851"/>
      <c r="P91" s="851"/>
      <c r="Q91" s="852"/>
      <c r="R91" s="1689"/>
      <c r="S91" s="583"/>
      <c r="T91" s="583"/>
      <c r="U91" s="583"/>
      <c r="V91" s="583"/>
      <c r="W91" s="583"/>
      <c r="X91" s="583"/>
      <c r="Y91" s="583"/>
      <c r="Z91" s="583"/>
      <c r="AA91" s="583"/>
      <c r="AB91" s="583"/>
      <c r="AC91" s="583"/>
      <c r="AD91" s="583"/>
      <c r="AE91" s="583"/>
      <c r="AF91" s="583"/>
      <c r="AG91" s="583"/>
      <c r="AH91" s="583"/>
      <c r="AI91" s="583"/>
      <c r="AJ91" s="583"/>
      <c r="AK91" s="583"/>
      <c r="AL91" s="583"/>
      <c r="AM91" s="583"/>
      <c r="AN91" s="583"/>
      <c r="AO91" s="583"/>
      <c r="AP91" s="583"/>
      <c r="AQ91" s="583"/>
      <c r="AR91" s="583"/>
      <c r="AS91" s="583"/>
      <c r="AT91" s="583"/>
      <c r="AU91" s="583"/>
      <c r="AV91" s="583"/>
      <c r="AW91" s="583"/>
      <c r="AX91" s="583"/>
      <c r="AY91" s="583"/>
      <c r="AZ91" s="208"/>
      <c r="BA91" s="229"/>
      <c r="BB91" s="154"/>
      <c r="BC91" s="308"/>
      <c r="BD91" s="293"/>
      <c r="BE91" s="293"/>
      <c r="BF91" s="293"/>
      <c r="BG91" s="309"/>
      <c r="BH91" s="316"/>
      <c r="BI91" s="293"/>
      <c r="BJ91" s="293"/>
      <c r="BK91" s="293"/>
      <c r="BL91" s="309"/>
      <c r="BM91" s="316"/>
      <c r="BN91" s="293"/>
      <c r="BO91" s="293"/>
      <c r="BP91" s="293"/>
      <c r="BQ91" s="309"/>
      <c r="BR91" s="1742"/>
      <c r="BS91" s="1795"/>
      <c r="BT91" s="1795"/>
      <c r="BU91" s="1795"/>
      <c r="BV91" s="1795"/>
      <c r="BW91" s="1795"/>
      <c r="BX91" s="1795"/>
      <c r="BY91" s="1796"/>
      <c r="BZ91" s="1796"/>
      <c r="CA91" s="1796"/>
      <c r="CB91" s="1796"/>
      <c r="CC91" s="1796"/>
      <c r="CD91" s="1796"/>
      <c r="CE91" s="1796"/>
      <c r="CF91" s="1796"/>
      <c r="CG91" s="1796"/>
      <c r="CH91" s="1796"/>
      <c r="CI91" s="1796"/>
      <c r="CJ91" s="1796"/>
      <c r="CK91" s="1796"/>
      <c r="CL91" s="1796"/>
      <c r="CM91" s="1796"/>
      <c r="CN91" s="1796"/>
      <c r="CO91" s="1796"/>
      <c r="CP91" s="1796"/>
      <c r="CQ91" s="1796"/>
      <c r="CR91" s="1796"/>
      <c r="CS91" s="1796"/>
      <c r="CT91" s="1796"/>
      <c r="CU91" s="1796"/>
      <c r="CV91" s="1796"/>
      <c r="CW91" s="1796"/>
      <c r="CX91" s="1796"/>
      <c r="CY91" s="1796"/>
      <c r="CZ91" s="1796"/>
    </row>
    <row r="92" s="378" customFormat="true" ht="15" customHeight="true" x14ac:dyDescent="0.2">
      <c r="A92" s="676"/>
      <c r="B92" s="785"/>
      <c r="C92" s="859"/>
      <c r="D92" s="851"/>
      <c r="E92" s="851"/>
      <c r="F92" s="851"/>
      <c r="G92" s="852"/>
      <c r="H92" s="860"/>
      <c r="I92" s="851"/>
      <c r="J92" s="851"/>
      <c r="K92" s="851"/>
      <c r="L92" s="861"/>
      <c r="M92" s="859"/>
      <c r="N92" s="851"/>
      <c r="O92" s="851"/>
      <c r="P92" s="851"/>
      <c r="Q92" s="852"/>
      <c r="R92" s="1689"/>
      <c r="S92" s="583"/>
      <c r="T92" s="583"/>
      <c r="U92" s="583"/>
      <c r="V92" s="583"/>
      <c r="W92" s="583"/>
      <c r="X92" s="583"/>
      <c r="Y92" s="583"/>
      <c r="Z92" s="583"/>
      <c r="AA92" s="583"/>
      <c r="AB92" s="583"/>
      <c r="AC92" s="583"/>
      <c r="AD92" s="583"/>
      <c r="AE92" s="583"/>
      <c r="AF92" s="583"/>
      <c r="AG92" s="583"/>
      <c r="AH92" s="583"/>
      <c r="AI92" s="583"/>
      <c r="AJ92" s="583"/>
      <c r="AK92" s="583"/>
      <c r="AL92" s="583"/>
      <c r="AM92" s="583"/>
      <c r="AN92" s="583"/>
      <c r="AO92" s="583"/>
      <c r="AP92" s="583"/>
      <c r="AQ92" s="583"/>
      <c r="AR92" s="583"/>
      <c r="AS92" s="583"/>
      <c r="AT92" s="583"/>
      <c r="AU92" s="583"/>
      <c r="AV92" s="583"/>
      <c r="AW92" s="583"/>
      <c r="AX92" s="583"/>
      <c r="AY92" s="583"/>
      <c r="AZ92" s="208"/>
      <c r="BA92" s="229"/>
      <c r="BB92" s="154"/>
      <c r="BC92" s="308"/>
      <c r="BD92" s="293"/>
      <c r="BE92" s="293"/>
      <c r="BF92" s="293"/>
      <c r="BG92" s="309"/>
      <c r="BH92" s="316"/>
      <c r="BI92" s="293"/>
      <c r="BJ92" s="293"/>
      <c r="BK92" s="293"/>
      <c r="BL92" s="309"/>
      <c r="BM92" s="316"/>
      <c r="BN92" s="293"/>
      <c r="BO92" s="293"/>
      <c r="BP92" s="293"/>
      <c r="BQ92" s="309"/>
      <c r="BR92" s="1742"/>
      <c r="BS92" s="1795"/>
      <c r="BT92" s="1795"/>
      <c r="BU92" s="1795"/>
      <c r="BV92" s="1795"/>
      <c r="BW92" s="1795"/>
      <c r="BX92" s="1795"/>
      <c r="BY92" s="1796"/>
      <c r="BZ92" s="1796"/>
      <c r="CA92" s="1796"/>
      <c r="CB92" s="1796"/>
      <c r="CC92" s="1796"/>
      <c r="CD92" s="1796"/>
      <c r="CE92" s="1796"/>
      <c r="CF92" s="1796"/>
      <c r="CG92" s="1796"/>
      <c r="CH92" s="1796"/>
      <c r="CI92" s="1796"/>
      <c r="CJ92" s="1796"/>
      <c r="CK92" s="1796"/>
      <c r="CL92" s="1796"/>
      <c r="CM92" s="1796"/>
      <c r="CN92" s="1796"/>
      <c r="CO92" s="1796"/>
      <c r="CP92" s="1796"/>
      <c r="CQ92" s="1796"/>
      <c r="CR92" s="1796"/>
      <c r="CS92" s="1796"/>
      <c r="CT92" s="1796"/>
      <c r="CU92" s="1796"/>
      <c r="CV92" s="1796"/>
      <c r="CW92" s="1796"/>
      <c r="CX92" s="1796"/>
      <c r="CY92" s="1796"/>
      <c r="CZ92" s="1796"/>
    </row>
    <row r="93" s="378" customFormat="true" ht="15" customHeight="true" x14ac:dyDescent="0.2">
      <c r="A93" s="765"/>
      <c r="B93" s="786"/>
      <c r="C93" s="681"/>
      <c r="D93" s="682"/>
      <c r="E93" s="682"/>
      <c r="F93" s="682"/>
      <c r="G93" s="745"/>
      <c r="H93" s="727"/>
      <c r="I93" s="682"/>
      <c r="J93" s="682"/>
      <c r="K93" s="682"/>
      <c r="L93" s="700"/>
      <c r="M93" s="681"/>
      <c r="N93" s="682"/>
      <c r="O93" s="682"/>
      <c r="P93" s="682"/>
      <c r="Q93" s="745"/>
      <c r="R93" s="1690"/>
      <c r="S93" s="298"/>
      <c r="T93" s="298"/>
      <c r="U93" s="298"/>
      <c r="V93" s="298"/>
      <c r="W93" s="298"/>
      <c r="X93" s="298"/>
      <c r="Y93" s="298"/>
      <c r="Z93" s="298"/>
      <c r="AA93" s="298"/>
      <c r="AB93" s="298"/>
      <c r="AC93" s="583"/>
      <c r="AD93" s="583"/>
      <c r="AE93" s="583"/>
      <c r="AF93" s="583"/>
      <c r="AG93" s="583"/>
      <c r="AH93" s="583"/>
      <c r="AI93" s="583"/>
      <c r="AJ93" s="583"/>
      <c r="AK93" s="583"/>
      <c r="AL93" s="583"/>
      <c r="AM93" s="583"/>
      <c r="AN93" s="583"/>
      <c r="AO93" s="583"/>
      <c r="AP93" s="583"/>
      <c r="AQ93" s="583"/>
      <c r="AR93" s="583"/>
      <c r="AS93" s="583"/>
      <c r="AT93" s="583"/>
      <c r="AU93" s="583"/>
      <c r="AV93" s="583"/>
      <c r="AW93" s="583"/>
      <c r="AX93" s="583"/>
      <c r="AY93" s="583"/>
      <c r="AZ93" s="208"/>
      <c r="BA93" s="229"/>
      <c r="BB93" s="154"/>
      <c r="BC93" s="308"/>
      <c r="BD93" s="293"/>
      <c r="BE93" s="293"/>
      <c r="BF93" s="293"/>
      <c r="BG93" s="309"/>
      <c r="BH93" s="316"/>
      <c r="BI93" s="293"/>
      <c r="BJ93" s="293"/>
      <c r="BK93" s="293"/>
      <c r="BL93" s="309"/>
      <c r="BM93" s="316"/>
      <c r="BN93" s="293"/>
      <c r="BO93" s="293"/>
      <c r="BP93" s="293"/>
      <c r="BQ93" s="309"/>
      <c r="BR93" s="1742"/>
      <c r="BS93" s="1795"/>
      <c r="BT93" s="1795"/>
      <c r="BU93" s="1795"/>
      <c r="BV93" s="1795"/>
      <c r="BW93" s="1795"/>
      <c r="BX93" s="1795"/>
      <c r="BY93" s="1796"/>
      <c r="BZ93" s="1796"/>
      <c r="CA93" s="1796"/>
      <c r="CB93" s="1796"/>
      <c r="CC93" s="1796"/>
      <c r="CD93" s="1796"/>
      <c r="CE93" s="1796"/>
      <c r="CF93" s="1796"/>
      <c r="CG93" s="1796"/>
      <c r="CH93" s="1796"/>
      <c r="CI93" s="1796"/>
      <c r="CJ93" s="1796"/>
      <c r="CK93" s="1796"/>
      <c r="CL93" s="1796"/>
      <c r="CM93" s="1796"/>
      <c r="CN93" s="1796"/>
      <c r="CO93" s="1796"/>
      <c r="CP93" s="1796"/>
      <c r="CQ93" s="1796"/>
      <c r="CR93" s="1796"/>
      <c r="CS93" s="1796"/>
      <c r="CT93" s="1796"/>
      <c r="CU93" s="1796"/>
      <c r="CV93" s="1796"/>
      <c r="CW93" s="1796"/>
      <c r="CX93" s="1796"/>
      <c r="CY93" s="1796"/>
      <c r="CZ93" s="1796"/>
    </row>
    <row r="94" s="378" customFormat="true" ht="15" customHeight="true" x14ac:dyDescent="0.2">
      <c r="A94" s="971"/>
      <c r="B94" s="786"/>
      <c r="C94" s="681"/>
      <c r="D94" s="683"/>
      <c r="E94" s="683"/>
      <c r="F94" s="683"/>
      <c r="G94" s="746"/>
      <c r="H94" s="727"/>
      <c r="I94" s="683"/>
      <c r="J94" s="683"/>
      <c r="K94" s="683"/>
      <c r="L94" s="701"/>
      <c r="M94" s="681"/>
      <c r="N94" s="683"/>
      <c r="O94" s="683"/>
      <c r="P94" s="683"/>
      <c r="Q94" s="746"/>
      <c r="R94" s="1690"/>
      <c r="S94" s="614"/>
      <c r="T94" s="614"/>
      <c r="U94" s="614"/>
      <c r="V94" s="614"/>
      <c r="W94" s="614"/>
      <c r="X94" s="614"/>
      <c r="Y94" s="614"/>
      <c r="Z94" s="614"/>
      <c r="AA94" s="614"/>
      <c r="AB94" s="614"/>
      <c r="AC94" s="583"/>
      <c r="AD94" s="583"/>
      <c r="AE94" s="583"/>
      <c r="AF94" s="583"/>
      <c r="AG94" s="583"/>
      <c r="AH94" s="583"/>
      <c r="AI94" s="583"/>
      <c r="AJ94" s="583"/>
      <c r="AK94" s="583"/>
      <c r="AL94" s="583"/>
      <c r="AM94" s="583"/>
      <c r="AN94" s="583"/>
      <c r="AO94" s="583"/>
      <c r="AP94" s="583"/>
      <c r="AQ94" s="583"/>
      <c r="AR94" s="583"/>
      <c r="AS94" s="583"/>
      <c r="AT94" s="583"/>
      <c r="AU94" s="583"/>
      <c r="AV94" s="583"/>
      <c r="AW94" s="583"/>
      <c r="AX94" s="583"/>
      <c r="AY94" s="583"/>
      <c r="AZ94" s="208"/>
      <c r="BA94" s="229"/>
      <c r="BB94" s="154"/>
      <c r="BC94" s="308"/>
      <c r="BD94" s="293"/>
      <c r="BE94" s="293"/>
      <c r="BF94" s="293"/>
      <c r="BG94" s="309"/>
      <c r="BH94" s="316"/>
      <c r="BI94" s="293"/>
      <c r="BJ94" s="293"/>
      <c r="BK94" s="293"/>
      <c r="BL94" s="309"/>
      <c r="BM94" s="316"/>
      <c r="BN94" s="293"/>
      <c r="BO94" s="293"/>
      <c r="BP94" s="293"/>
      <c r="BQ94" s="309"/>
      <c r="BR94" s="1742"/>
      <c r="BS94" s="1795"/>
      <c r="BT94" s="1795"/>
      <c r="BU94" s="1795"/>
      <c r="BV94" s="1795"/>
      <c r="BW94" s="1795"/>
      <c r="BX94" s="1795"/>
      <c r="BY94" s="1796"/>
      <c r="BZ94" s="1796"/>
      <c r="CA94" s="1796"/>
      <c r="CB94" s="1796"/>
      <c r="CC94" s="1796"/>
      <c r="CD94" s="1796"/>
      <c r="CE94" s="1796"/>
      <c r="CF94" s="1796"/>
      <c r="CG94" s="1796"/>
      <c r="CH94" s="1796"/>
      <c r="CI94" s="1796"/>
      <c r="CJ94" s="1796"/>
      <c r="CK94" s="1796"/>
      <c r="CL94" s="1796"/>
      <c r="CM94" s="1796"/>
      <c r="CN94" s="1796"/>
      <c r="CO94" s="1796"/>
      <c r="CP94" s="1796"/>
      <c r="CQ94" s="1796"/>
      <c r="CR94" s="1796"/>
      <c r="CS94" s="1796"/>
      <c r="CT94" s="1796"/>
      <c r="CU94" s="1796"/>
      <c r="CV94" s="1796"/>
      <c r="CW94" s="1796"/>
      <c r="CX94" s="1796"/>
      <c r="CY94" s="1796"/>
      <c r="CZ94" s="1796"/>
    </row>
    <row r="95" s="378" customFormat="true" ht="15" customHeight="true" x14ac:dyDescent="0.2">
      <c r="A95" s="765"/>
      <c r="B95" s="787"/>
      <c r="C95" s="862"/>
      <c r="D95" s="863"/>
      <c r="E95" s="863"/>
      <c r="F95" s="863"/>
      <c r="G95" s="864"/>
      <c r="H95" s="865"/>
      <c r="I95" s="863"/>
      <c r="J95" s="863"/>
      <c r="K95" s="863"/>
      <c r="L95" s="866"/>
      <c r="M95" s="862"/>
      <c r="N95" s="863"/>
      <c r="O95" s="863"/>
      <c r="P95" s="863"/>
      <c r="Q95" s="864"/>
      <c r="R95" s="1691"/>
      <c r="S95" s="1854"/>
      <c r="T95" s="1854"/>
      <c r="U95" s="1854"/>
      <c r="V95" s="1854"/>
      <c r="W95" s="1854"/>
      <c r="X95" s="1854"/>
      <c r="Y95" s="1854"/>
      <c r="Z95" s="1854"/>
      <c r="AA95" s="1854"/>
      <c r="AB95" s="1854"/>
      <c r="AC95" s="583"/>
      <c r="AD95" s="583"/>
      <c r="AE95" s="583"/>
      <c r="AF95" s="583"/>
      <c r="AG95" s="583"/>
      <c r="AH95" s="583"/>
      <c r="AI95" s="583"/>
      <c r="AJ95" s="583"/>
      <c r="AK95" s="583"/>
      <c r="AL95" s="583"/>
      <c r="AM95" s="583"/>
      <c r="AN95" s="583"/>
      <c r="AO95" s="583"/>
      <c r="AP95" s="583"/>
      <c r="AQ95" s="583"/>
      <c r="AR95" s="583"/>
      <c r="AS95" s="583"/>
      <c r="AT95" s="583"/>
      <c r="AU95" s="583"/>
      <c r="AV95" s="583"/>
      <c r="AW95" s="583"/>
      <c r="AX95" s="583"/>
      <c r="AY95" s="583"/>
      <c r="AZ95" s="208"/>
      <c r="BA95" s="229"/>
      <c r="BB95" s="154"/>
      <c r="BC95" s="308"/>
      <c r="BD95" s="293"/>
      <c r="BE95" s="293"/>
      <c r="BF95" s="293"/>
      <c r="BG95" s="309"/>
      <c r="BH95" s="316"/>
      <c r="BI95" s="293"/>
      <c r="BJ95" s="293"/>
      <c r="BK95" s="293"/>
      <c r="BL95" s="309"/>
      <c r="BM95" s="316"/>
      <c r="BN95" s="293"/>
      <c r="BO95" s="293"/>
      <c r="BP95" s="293"/>
      <c r="BQ95" s="309"/>
      <c r="BR95" s="1742"/>
      <c r="BS95" s="1795"/>
      <c r="BT95" s="1795"/>
      <c r="BU95" s="1795"/>
      <c r="BV95" s="1795"/>
      <c r="BW95" s="1795"/>
      <c r="BX95" s="1795"/>
      <c r="BY95" s="1796"/>
      <c r="BZ95" s="1796"/>
      <c r="CA95" s="1796"/>
      <c r="CB95" s="1796"/>
      <c r="CC95" s="1796"/>
      <c r="CD95" s="1796"/>
      <c r="CE95" s="1796"/>
      <c r="CF95" s="1796"/>
      <c r="CG95" s="1796"/>
      <c r="CH95" s="1796"/>
      <c r="CI95" s="1796"/>
      <c r="CJ95" s="1796"/>
      <c r="CK95" s="1796"/>
      <c r="CL95" s="1796"/>
      <c r="CM95" s="1796"/>
      <c r="CN95" s="1796"/>
      <c r="CO95" s="1796"/>
      <c r="CP95" s="1796"/>
      <c r="CQ95" s="1796"/>
      <c r="CR95" s="1796"/>
      <c r="CS95" s="1796"/>
      <c r="CT95" s="1796"/>
      <c r="CU95" s="1796"/>
      <c r="CV95" s="1796"/>
      <c r="CW95" s="1796"/>
      <c r="CX95" s="1796"/>
      <c r="CY95" s="1796"/>
      <c r="CZ95" s="1796"/>
    </row>
    <row r="96" s="131" customFormat="true" ht="15" customHeight="true" x14ac:dyDescent="0.2">
      <c r="A96" s="971"/>
      <c r="B96" s="787"/>
      <c r="C96" s="862"/>
      <c r="D96" s="863"/>
      <c r="E96" s="863"/>
      <c r="F96" s="863"/>
      <c r="G96" s="864"/>
      <c r="H96" s="865"/>
      <c r="I96" s="863"/>
      <c r="J96" s="863"/>
      <c r="K96" s="863"/>
      <c r="L96" s="866"/>
      <c r="M96" s="862"/>
      <c r="N96" s="863"/>
      <c r="O96" s="863"/>
      <c r="P96" s="863"/>
      <c r="Q96" s="864"/>
      <c r="R96" s="1691"/>
      <c r="S96" s="1854"/>
      <c r="T96" s="1854"/>
      <c r="U96" s="1854"/>
      <c r="V96" s="1854"/>
      <c r="W96" s="1854"/>
      <c r="X96" s="1854"/>
      <c r="Y96" s="1854"/>
      <c r="Z96" s="1854"/>
      <c r="AA96" s="1854"/>
      <c r="AB96" s="1854"/>
      <c r="AC96" s="583"/>
      <c r="AD96" s="583"/>
      <c r="AE96" s="583"/>
      <c r="AF96" s="583"/>
      <c r="AG96" s="583"/>
      <c r="AH96" s="583"/>
      <c r="AI96" s="583"/>
      <c r="AJ96" s="583"/>
      <c r="AK96" s="583"/>
      <c r="AL96" s="583"/>
      <c r="AM96" s="583"/>
      <c r="AN96" s="583"/>
      <c r="AO96" s="583"/>
      <c r="AP96" s="583"/>
      <c r="AQ96" s="583"/>
      <c r="AR96" s="583"/>
      <c r="AS96" s="583"/>
      <c r="AT96" s="583"/>
      <c r="AU96" s="583"/>
      <c r="AV96" s="583"/>
      <c r="AW96" s="583"/>
      <c r="AX96" s="583"/>
      <c r="AY96" s="583"/>
      <c r="AZ96" s="208"/>
      <c r="BA96" s="229"/>
      <c r="BB96" s="154"/>
      <c r="BC96" s="308"/>
      <c r="BD96" s="293"/>
      <c r="BE96" s="293"/>
      <c r="BF96" s="293"/>
      <c r="BG96" s="309"/>
      <c r="BH96" s="316"/>
      <c r="BI96" s="293"/>
      <c r="BJ96" s="293"/>
      <c r="BK96" s="293"/>
      <c r="BL96" s="309"/>
      <c r="BM96" s="316"/>
      <c r="BN96" s="293"/>
      <c r="BO96" s="293"/>
      <c r="BP96" s="293"/>
      <c r="BQ96" s="309"/>
      <c r="BR96" s="1742"/>
      <c r="BS96" s="1795"/>
      <c r="BT96" s="1795"/>
      <c r="BU96" s="1795"/>
      <c r="BV96" s="1795"/>
      <c r="BW96" s="1795"/>
      <c r="BX96" s="1795"/>
      <c r="BY96" s="1796"/>
      <c r="BZ96" s="1796"/>
      <c r="CA96" s="1796"/>
      <c r="CB96" s="1796"/>
      <c r="CC96" s="1796"/>
      <c r="CD96" s="1796"/>
      <c r="CE96" s="1796"/>
      <c r="CF96" s="1796"/>
      <c r="CG96" s="1796"/>
      <c r="CH96" s="1796"/>
      <c r="CI96" s="1796"/>
      <c r="CJ96" s="1796"/>
      <c r="CK96" s="1796"/>
      <c r="CL96" s="1796"/>
      <c r="CM96" s="1796"/>
      <c r="CN96" s="1796"/>
      <c r="CO96" s="1796"/>
      <c r="CP96" s="1796"/>
      <c r="CQ96" s="1796"/>
      <c r="CR96" s="1796"/>
      <c r="CS96" s="1796"/>
      <c r="CT96" s="1796"/>
      <c r="CU96" s="1796"/>
      <c r="CV96" s="1796"/>
      <c r="CW96" s="1796"/>
      <c r="CX96" s="1796"/>
      <c r="CY96" s="1796"/>
      <c r="CZ96" s="1796"/>
    </row>
    <row r="97" s="131" customFormat="true" ht="15" customHeight="true" x14ac:dyDescent="0.2">
      <c r="A97" s="765"/>
      <c r="B97" s="787"/>
      <c r="C97" s="862"/>
      <c r="D97" s="863"/>
      <c r="E97" s="863"/>
      <c r="F97" s="863"/>
      <c r="G97" s="864"/>
      <c r="H97" s="865"/>
      <c r="I97" s="863"/>
      <c r="J97" s="863"/>
      <c r="K97" s="863"/>
      <c r="L97" s="866"/>
      <c r="M97" s="862"/>
      <c r="N97" s="863"/>
      <c r="O97" s="863"/>
      <c r="P97" s="863"/>
      <c r="Q97" s="864"/>
      <c r="R97" s="1691"/>
      <c r="S97" s="1854"/>
      <c r="T97" s="1854"/>
      <c r="U97" s="1854"/>
      <c r="V97" s="1854"/>
      <c r="W97" s="1854"/>
      <c r="X97" s="1854"/>
      <c r="Y97" s="1854"/>
      <c r="Z97" s="1854"/>
      <c r="AA97" s="1854"/>
      <c r="AB97" s="1854"/>
      <c r="AC97" s="583"/>
      <c r="AD97" s="583"/>
      <c r="AE97" s="583"/>
      <c r="AF97" s="583"/>
      <c r="AG97" s="583"/>
      <c r="AH97" s="583"/>
      <c r="AI97" s="583"/>
      <c r="AJ97" s="583"/>
      <c r="AK97" s="583"/>
      <c r="AL97" s="583"/>
      <c r="AM97" s="583"/>
      <c r="AN97" s="583"/>
      <c r="AO97" s="583"/>
      <c r="AP97" s="583"/>
      <c r="AQ97" s="583"/>
      <c r="AR97" s="583"/>
      <c r="AS97" s="583"/>
      <c r="AT97" s="583"/>
      <c r="AU97" s="583"/>
      <c r="AV97" s="583"/>
      <c r="AW97" s="583"/>
      <c r="AX97" s="583"/>
      <c r="AY97" s="583"/>
      <c r="AZ97" s="208"/>
      <c r="BA97" s="229"/>
      <c r="BB97" s="154"/>
      <c r="BC97" s="308"/>
      <c r="BD97" s="293"/>
      <c r="BE97" s="293"/>
      <c r="BF97" s="293"/>
      <c r="BG97" s="309"/>
      <c r="BH97" s="316"/>
      <c r="BI97" s="293"/>
      <c r="BJ97" s="293"/>
      <c r="BK97" s="293"/>
      <c r="BL97" s="309"/>
      <c r="BM97" s="316"/>
      <c r="BN97" s="293"/>
      <c r="BO97" s="293"/>
      <c r="BP97" s="293"/>
      <c r="BQ97" s="309"/>
      <c r="BR97" s="1742"/>
      <c r="BS97" s="1795"/>
      <c r="BT97" s="1795"/>
      <c r="BU97" s="1795"/>
      <c r="BV97" s="1795"/>
      <c r="BW97" s="1795"/>
      <c r="BX97" s="1795"/>
      <c r="BY97" s="1796"/>
      <c r="BZ97" s="1796"/>
      <c r="CA97" s="1796"/>
      <c r="CB97" s="1796"/>
      <c r="CC97" s="1796"/>
      <c r="CD97" s="1796"/>
      <c r="CE97" s="1796"/>
      <c r="CF97" s="1796"/>
      <c r="CG97" s="1796"/>
      <c r="CH97" s="1796"/>
      <c r="CI97" s="1796"/>
      <c r="CJ97" s="1796"/>
      <c r="CK97" s="1796"/>
      <c r="CL97" s="1796"/>
      <c r="CM97" s="1796"/>
      <c r="CN97" s="1796"/>
      <c r="CO97" s="1796"/>
      <c r="CP97" s="1796"/>
      <c r="CQ97" s="1796"/>
      <c r="CR97" s="1796"/>
      <c r="CS97" s="1796"/>
      <c r="CT97" s="1796"/>
      <c r="CU97" s="1796"/>
      <c r="CV97" s="1796"/>
      <c r="CW97" s="1796"/>
      <c r="CX97" s="1796"/>
      <c r="CY97" s="1796"/>
      <c r="CZ97" s="1796"/>
    </row>
    <row r="98" s="131" customFormat="true" ht="15" customHeight="true" x14ac:dyDescent="0.2">
      <c r="A98" s="971"/>
      <c r="B98" s="787"/>
      <c r="C98" s="862"/>
      <c r="D98" s="863"/>
      <c r="E98" s="863"/>
      <c r="F98" s="863"/>
      <c r="G98" s="864"/>
      <c r="H98" s="865"/>
      <c r="I98" s="863"/>
      <c r="J98" s="863"/>
      <c r="K98" s="863"/>
      <c r="L98" s="866"/>
      <c r="M98" s="862"/>
      <c r="N98" s="863"/>
      <c r="O98" s="863"/>
      <c r="P98" s="863"/>
      <c r="Q98" s="864"/>
      <c r="R98" s="1691"/>
      <c r="S98" s="1854"/>
      <c r="T98" s="1854"/>
      <c r="U98" s="1854"/>
      <c r="V98" s="1854"/>
      <c r="W98" s="1854"/>
      <c r="X98" s="1854"/>
      <c r="Y98" s="1854"/>
      <c r="Z98" s="1854"/>
      <c r="AA98" s="1854"/>
      <c r="AB98" s="1854"/>
      <c r="AC98" s="583"/>
      <c r="AD98" s="583"/>
      <c r="AE98" s="583"/>
      <c r="AF98" s="583"/>
      <c r="AG98" s="583"/>
      <c r="AH98" s="583"/>
      <c r="AI98" s="583"/>
      <c r="AJ98" s="583"/>
      <c r="AK98" s="583"/>
      <c r="AL98" s="583"/>
      <c r="AM98" s="583"/>
      <c r="AN98" s="583"/>
      <c r="AO98" s="583"/>
      <c r="AP98" s="583"/>
      <c r="AQ98" s="583"/>
      <c r="AR98" s="583"/>
      <c r="AS98" s="583"/>
      <c r="AT98" s="583"/>
      <c r="AU98" s="583"/>
      <c r="AV98" s="583"/>
      <c r="AW98" s="583"/>
      <c r="AX98" s="583"/>
      <c r="AY98" s="583"/>
      <c r="AZ98" s="208"/>
      <c r="BA98" s="229"/>
      <c r="BB98" s="154"/>
      <c r="BC98" s="308"/>
      <c r="BD98" s="293"/>
      <c r="BE98" s="293"/>
      <c r="BF98" s="293"/>
      <c r="BG98" s="309"/>
      <c r="BH98" s="316"/>
      <c r="BI98" s="293"/>
      <c r="BJ98" s="293"/>
      <c r="BK98" s="293"/>
      <c r="BL98" s="309"/>
      <c r="BM98" s="316"/>
      <c r="BN98" s="293"/>
      <c r="BO98" s="293"/>
      <c r="BP98" s="293"/>
      <c r="BQ98" s="309"/>
      <c r="BR98" s="1742"/>
      <c r="BS98" s="1795"/>
      <c r="BT98" s="1795"/>
      <c r="BU98" s="1795"/>
      <c r="BV98" s="1795"/>
      <c r="BW98" s="1795"/>
      <c r="BX98" s="1795"/>
      <c r="BY98" s="1796"/>
      <c r="BZ98" s="1796"/>
      <c r="CA98" s="1796"/>
      <c r="CB98" s="1796"/>
      <c r="CC98" s="1796"/>
      <c r="CD98" s="1796"/>
      <c r="CE98" s="1796"/>
      <c r="CF98" s="1796"/>
      <c r="CG98" s="1796"/>
      <c r="CH98" s="1796"/>
      <c r="CI98" s="1796"/>
      <c r="CJ98" s="1796"/>
      <c r="CK98" s="1796"/>
      <c r="CL98" s="1796"/>
      <c r="CM98" s="1796"/>
      <c r="CN98" s="1796"/>
      <c r="CO98" s="1796"/>
      <c r="CP98" s="1796"/>
      <c r="CQ98" s="1796"/>
      <c r="CR98" s="1796"/>
      <c r="CS98" s="1796"/>
      <c r="CT98" s="1796"/>
      <c r="CU98" s="1796"/>
      <c r="CV98" s="1796"/>
      <c r="CW98" s="1796"/>
      <c r="CX98" s="1796"/>
      <c r="CY98" s="1796"/>
      <c r="CZ98" s="1796"/>
    </row>
    <row r="99" s="131" customFormat="true" ht="15" customHeight="true" x14ac:dyDescent="0.2">
      <c r="A99" s="971"/>
      <c r="B99" s="787"/>
      <c r="C99" s="862"/>
      <c r="D99" s="863"/>
      <c r="E99" s="863"/>
      <c r="F99" s="863"/>
      <c r="G99" s="864"/>
      <c r="H99" s="865"/>
      <c r="I99" s="863"/>
      <c r="J99" s="863"/>
      <c r="K99" s="863"/>
      <c r="L99" s="866"/>
      <c r="M99" s="862"/>
      <c r="N99" s="863"/>
      <c r="O99" s="863"/>
      <c r="P99" s="863"/>
      <c r="Q99" s="864"/>
      <c r="R99" s="1691"/>
      <c r="S99" s="1854"/>
      <c r="T99" s="1854"/>
      <c r="U99" s="1854"/>
      <c r="V99" s="1854"/>
      <c r="W99" s="1854"/>
      <c r="X99" s="1854"/>
      <c r="Y99" s="1854"/>
      <c r="Z99" s="1854"/>
      <c r="AA99" s="1854"/>
      <c r="AB99" s="1854"/>
      <c r="AC99" s="583"/>
      <c r="AD99" s="583"/>
      <c r="AE99" s="583"/>
      <c r="AF99" s="583"/>
      <c r="AG99" s="583"/>
      <c r="AH99" s="583"/>
      <c r="AI99" s="583"/>
      <c r="AJ99" s="583"/>
      <c r="AK99" s="583"/>
      <c r="AL99" s="583"/>
      <c r="AM99" s="583"/>
      <c r="AN99" s="583"/>
      <c r="AO99" s="583"/>
      <c r="AP99" s="583"/>
      <c r="AQ99" s="583"/>
      <c r="AR99" s="583"/>
      <c r="AS99" s="583"/>
      <c r="AT99" s="583"/>
      <c r="AU99" s="583"/>
      <c r="AV99" s="583"/>
      <c r="AW99" s="583"/>
      <c r="AX99" s="583"/>
      <c r="AY99" s="583"/>
      <c r="AZ99" s="208"/>
      <c r="BA99" s="229"/>
      <c r="BB99" s="154"/>
      <c r="BC99" s="308"/>
      <c r="BD99" s="293"/>
      <c r="BE99" s="293"/>
      <c r="BF99" s="293"/>
      <c r="BG99" s="309"/>
      <c r="BH99" s="316"/>
      <c r="BI99" s="293"/>
      <c r="BJ99" s="293"/>
      <c r="BK99" s="293"/>
      <c r="BL99" s="309"/>
      <c r="BM99" s="316"/>
      <c r="BN99" s="293"/>
      <c r="BO99" s="293"/>
      <c r="BP99" s="293"/>
      <c r="BQ99" s="309"/>
      <c r="BR99" s="1742"/>
      <c r="BS99" s="1795"/>
      <c r="BT99" s="1795"/>
      <c r="BU99" s="1795"/>
      <c r="BV99" s="1795"/>
      <c r="BW99" s="1795"/>
      <c r="BX99" s="1795"/>
      <c r="BY99" s="1796"/>
      <c r="BZ99" s="1796"/>
      <c r="CA99" s="1796"/>
      <c r="CB99" s="1796"/>
      <c r="CC99" s="1796"/>
      <c r="CD99" s="1796"/>
      <c r="CE99" s="1796"/>
      <c r="CF99" s="1796"/>
      <c r="CG99" s="1796"/>
      <c r="CH99" s="1796"/>
      <c r="CI99" s="1796"/>
      <c r="CJ99" s="1796"/>
      <c r="CK99" s="1796"/>
      <c r="CL99" s="1796"/>
      <c r="CM99" s="1796"/>
      <c r="CN99" s="1796"/>
      <c r="CO99" s="1796"/>
      <c r="CP99" s="1796"/>
      <c r="CQ99" s="1796"/>
      <c r="CR99" s="1796"/>
      <c r="CS99" s="1796"/>
      <c r="CT99" s="1796"/>
      <c r="CU99" s="1796"/>
      <c r="CV99" s="1796"/>
      <c r="CW99" s="1796"/>
      <c r="CX99" s="1796"/>
      <c r="CY99" s="1796"/>
      <c r="CZ99" s="1796"/>
    </row>
    <row r="100" s="131" customFormat="true" ht="15" customHeight="true" x14ac:dyDescent="0.2">
      <c r="A100" s="971"/>
      <c r="B100" s="787"/>
      <c r="C100" s="862"/>
      <c r="D100" s="863"/>
      <c r="E100" s="863"/>
      <c r="F100" s="863"/>
      <c r="G100" s="864"/>
      <c r="H100" s="865"/>
      <c r="I100" s="863"/>
      <c r="J100" s="863"/>
      <c r="K100" s="863"/>
      <c r="L100" s="866"/>
      <c r="M100" s="862"/>
      <c r="N100" s="863"/>
      <c r="O100" s="863"/>
      <c r="P100" s="863"/>
      <c r="Q100" s="864"/>
      <c r="R100" s="1691"/>
      <c r="S100" s="1854"/>
      <c r="T100" s="1854"/>
      <c r="U100" s="1854"/>
      <c r="V100" s="1854"/>
      <c r="W100" s="1854"/>
      <c r="X100" s="1854"/>
      <c r="Y100" s="1854"/>
      <c r="Z100" s="1854"/>
      <c r="AA100" s="1854"/>
      <c r="AB100" s="1854"/>
      <c r="AC100" s="583"/>
      <c r="AD100" s="583"/>
      <c r="AE100" s="583"/>
      <c r="AF100" s="583"/>
      <c r="AG100" s="583"/>
      <c r="AH100" s="583"/>
      <c r="AI100" s="583"/>
      <c r="AJ100" s="583"/>
      <c r="AK100" s="583"/>
      <c r="AL100" s="583"/>
      <c r="AM100" s="583"/>
      <c r="AN100" s="583"/>
      <c r="AO100" s="583"/>
      <c r="AP100" s="583"/>
      <c r="AQ100" s="583"/>
      <c r="AR100" s="583"/>
      <c r="AS100" s="583"/>
      <c r="AT100" s="583"/>
      <c r="AU100" s="583"/>
      <c r="AV100" s="583"/>
      <c r="AW100" s="583"/>
      <c r="AX100" s="583"/>
      <c r="AY100" s="583"/>
      <c r="AZ100" s="208"/>
      <c r="BA100" s="229"/>
      <c r="BB100" s="154"/>
      <c r="BC100" s="308"/>
      <c r="BD100" s="293"/>
      <c r="BE100" s="293"/>
      <c r="BF100" s="293"/>
      <c r="BG100" s="309"/>
      <c r="BH100" s="316"/>
      <c r="BI100" s="293"/>
      <c r="BJ100" s="293"/>
      <c r="BK100" s="293"/>
      <c r="BL100" s="309"/>
      <c r="BM100" s="316"/>
      <c r="BN100" s="293"/>
      <c r="BO100" s="293"/>
      <c r="BP100" s="293"/>
      <c r="BQ100" s="309"/>
      <c r="BR100" s="1742"/>
      <c r="BS100" s="1795"/>
      <c r="BT100" s="1795"/>
      <c r="BU100" s="1795"/>
      <c r="BV100" s="1795"/>
      <c r="BW100" s="1795"/>
      <c r="BX100" s="1795"/>
      <c r="BY100" s="1796"/>
      <c r="BZ100" s="1796"/>
      <c r="CA100" s="1796"/>
      <c r="CB100" s="1796"/>
      <c r="CC100" s="1796"/>
      <c r="CD100" s="1796"/>
      <c r="CE100" s="1796"/>
      <c r="CF100" s="1796"/>
      <c r="CG100" s="1796"/>
      <c r="CH100" s="1796"/>
      <c r="CI100" s="1796"/>
      <c r="CJ100" s="1796"/>
      <c r="CK100" s="1796"/>
      <c r="CL100" s="1796"/>
      <c r="CM100" s="1796"/>
      <c r="CN100" s="1796"/>
      <c r="CO100" s="1796"/>
      <c r="CP100" s="1796"/>
      <c r="CQ100" s="1796"/>
      <c r="CR100" s="1796"/>
      <c r="CS100" s="1796"/>
      <c r="CT100" s="1796"/>
      <c r="CU100" s="1796"/>
      <c r="CV100" s="1796"/>
      <c r="CW100" s="1796"/>
      <c r="CX100" s="1796"/>
      <c r="CY100" s="1796"/>
      <c r="CZ100" s="1796"/>
    </row>
    <row r="101" s="131" customFormat="true" ht="15" customHeight="true" x14ac:dyDescent="0.2">
      <c r="A101" s="765"/>
      <c r="B101" s="787"/>
      <c r="C101" s="862"/>
      <c r="D101" s="863"/>
      <c r="E101" s="863"/>
      <c r="F101" s="863"/>
      <c r="G101" s="864"/>
      <c r="H101" s="865"/>
      <c r="I101" s="863"/>
      <c r="J101" s="863"/>
      <c r="K101" s="863"/>
      <c r="L101" s="866"/>
      <c r="M101" s="862"/>
      <c r="N101" s="863"/>
      <c r="O101" s="863"/>
      <c r="P101" s="863"/>
      <c r="Q101" s="864"/>
      <c r="R101" s="1691"/>
      <c r="S101" s="1854"/>
      <c r="T101" s="1854"/>
      <c r="U101" s="1854"/>
      <c r="V101" s="1854"/>
      <c r="W101" s="1854"/>
      <c r="X101" s="1854"/>
      <c r="Y101" s="1854"/>
      <c r="Z101" s="1854"/>
      <c r="AA101" s="1854"/>
      <c r="AB101" s="1854"/>
      <c r="AC101" s="583"/>
      <c r="AD101" s="583"/>
      <c r="AE101" s="583"/>
      <c r="AF101" s="583"/>
      <c r="AG101" s="583"/>
      <c r="AH101" s="583"/>
      <c r="AI101" s="583"/>
      <c r="AJ101" s="583"/>
      <c r="AK101" s="583"/>
      <c r="AL101" s="583"/>
      <c r="AM101" s="583"/>
      <c r="AN101" s="583"/>
      <c r="AO101" s="583"/>
      <c r="AP101" s="583"/>
      <c r="AQ101" s="583"/>
      <c r="AR101" s="583"/>
      <c r="AS101" s="583"/>
      <c r="AT101" s="583"/>
      <c r="AU101" s="583"/>
      <c r="AV101" s="583"/>
      <c r="AW101" s="583"/>
      <c r="AX101" s="583"/>
      <c r="AY101" s="583"/>
      <c r="AZ101" s="208"/>
      <c r="BA101" s="229"/>
      <c r="BB101" s="154"/>
      <c r="BC101" s="308"/>
      <c r="BD101" s="293"/>
      <c r="BE101" s="293"/>
      <c r="BF101" s="293"/>
      <c r="BG101" s="309"/>
      <c r="BH101" s="316"/>
      <c r="BI101" s="293"/>
      <c r="BJ101" s="293"/>
      <c r="BK101" s="293"/>
      <c r="BL101" s="309"/>
      <c r="BM101" s="316"/>
      <c r="BN101" s="293"/>
      <c r="BO101" s="293"/>
      <c r="BP101" s="293"/>
      <c r="BQ101" s="309"/>
      <c r="BR101" s="1742"/>
      <c r="BS101" s="1795"/>
      <c r="BT101" s="1795"/>
      <c r="BU101" s="1795"/>
      <c r="BV101" s="1795"/>
      <c r="BW101" s="1795"/>
      <c r="BX101" s="1795"/>
      <c r="BY101" s="1796"/>
      <c r="BZ101" s="1796"/>
      <c r="CA101" s="1796"/>
      <c r="CB101" s="1796"/>
      <c r="CC101" s="1796"/>
      <c r="CD101" s="1796"/>
      <c r="CE101" s="1796"/>
      <c r="CF101" s="1796"/>
      <c r="CG101" s="1796"/>
      <c r="CH101" s="1796"/>
      <c r="CI101" s="1796"/>
      <c r="CJ101" s="1796"/>
      <c r="CK101" s="1796"/>
      <c r="CL101" s="1796"/>
      <c r="CM101" s="1796"/>
      <c r="CN101" s="1796"/>
      <c r="CO101" s="1796"/>
      <c r="CP101" s="1796"/>
      <c r="CQ101" s="1796"/>
      <c r="CR101" s="1796"/>
      <c r="CS101" s="1796"/>
      <c r="CT101" s="1796"/>
      <c r="CU101" s="1796"/>
      <c r="CV101" s="1796"/>
      <c r="CW101" s="1796"/>
      <c r="CX101" s="1796"/>
      <c r="CY101" s="1796"/>
      <c r="CZ101" s="1796"/>
    </row>
    <row r="102" s="131" customFormat="true" ht="15" customHeight="true" x14ac:dyDescent="0.2">
      <c r="A102" s="971"/>
      <c r="B102" s="787"/>
      <c r="C102" s="862"/>
      <c r="D102" s="863"/>
      <c r="E102" s="863"/>
      <c r="F102" s="863"/>
      <c r="G102" s="864"/>
      <c r="H102" s="865"/>
      <c r="I102" s="863"/>
      <c r="J102" s="863"/>
      <c r="K102" s="863"/>
      <c r="L102" s="866"/>
      <c r="M102" s="862"/>
      <c r="N102" s="863"/>
      <c r="O102" s="863"/>
      <c r="P102" s="863"/>
      <c r="Q102" s="864"/>
      <c r="R102" s="1691"/>
      <c r="S102" s="1854"/>
      <c r="T102" s="1854"/>
      <c r="U102" s="1854"/>
      <c r="V102" s="1854"/>
      <c r="W102" s="1854"/>
      <c r="X102" s="1854"/>
      <c r="Y102" s="1854"/>
      <c r="Z102" s="1854"/>
      <c r="AA102" s="1854"/>
      <c r="AB102" s="1854"/>
      <c r="AC102" s="583"/>
      <c r="AD102" s="583"/>
      <c r="AE102" s="583"/>
      <c r="AF102" s="583"/>
      <c r="AG102" s="583"/>
      <c r="AH102" s="583"/>
      <c r="AI102" s="583"/>
      <c r="AJ102" s="583"/>
      <c r="AK102" s="583"/>
      <c r="AL102" s="583"/>
      <c r="AM102" s="583"/>
      <c r="AN102" s="583"/>
      <c r="AO102" s="583"/>
      <c r="AP102" s="583"/>
      <c r="AQ102" s="583"/>
      <c r="AR102" s="583"/>
      <c r="AS102" s="583"/>
      <c r="AT102" s="583"/>
      <c r="AU102" s="583"/>
      <c r="AV102" s="583"/>
      <c r="AW102" s="583"/>
      <c r="AX102" s="583"/>
      <c r="AY102" s="583"/>
      <c r="AZ102" s="208"/>
      <c r="BA102" s="229"/>
      <c r="BB102" s="154"/>
      <c r="BC102" s="308"/>
      <c r="BD102" s="293"/>
      <c r="BE102" s="293"/>
      <c r="BF102" s="293"/>
      <c r="BG102" s="309"/>
      <c r="BH102" s="316"/>
      <c r="BI102" s="293"/>
      <c r="BJ102" s="293"/>
      <c r="BK102" s="293"/>
      <c r="BL102" s="309"/>
      <c r="BM102" s="316"/>
      <c r="BN102" s="293"/>
      <c r="BO102" s="293"/>
      <c r="BP102" s="293"/>
      <c r="BQ102" s="309"/>
      <c r="BR102" s="1742"/>
      <c r="BS102" s="1795"/>
      <c r="BT102" s="1795"/>
      <c r="BU102" s="1795"/>
      <c r="BV102" s="1795"/>
      <c r="BW102" s="1795"/>
      <c r="BX102" s="1795"/>
      <c r="BY102" s="1796"/>
      <c r="BZ102" s="1796"/>
      <c r="CA102" s="1796"/>
      <c r="CB102" s="1796"/>
      <c r="CC102" s="1796"/>
      <c r="CD102" s="1796"/>
      <c r="CE102" s="1796"/>
      <c r="CF102" s="1796"/>
      <c r="CG102" s="1796"/>
      <c r="CH102" s="1796"/>
      <c r="CI102" s="1796"/>
      <c r="CJ102" s="1796"/>
      <c r="CK102" s="1796"/>
      <c r="CL102" s="1796"/>
      <c r="CM102" s="1796"/>
      <c r="CN102" s="1796"/>
      <c r="CO102" s="1796"/>
      <c r="CP102" s="1796"/>
      <c r="CQ102" s="1796"/>
      <c r="CR102" s="1796"/>
      <c r="CS102" s="1796"/>
      <c r="CT102" s="1796"/>
      <c r="CU102" s="1796"/>
      <c r="CV102" s="1796"/>
      <c r="CW102" s="1796"/>
      <c r="CX102" s="1796"/>
      <c r="CY102" s="1796"/>
      <c r="CZ102" s="1796"/>
    </row>
    <row r="103" s="131" customFormat="true" ht="15" customHeight="true" x14ac:dyDescent="0.2">
      <c r="A103" s="971"/>
      <c r="B103" s="787"/>
      <c r="C103" s="862"/>
      <c r="D103" s="863"/>
      <c r="E103" s="863"/>
      <c r="F103" s="863"/>
      <c r="G103" s="864"/>
      <c r="H103" s="865"/>
      <c r="I103" s="863"/>
      <c r="J103" s="863"/>
      <c r="K103" s="863"/>
      <c r="L103" s="866"/>
      <c r="M103" s="862"/>
      <c r="N103" s="863"/>
      <c r="O103" s="863"/>
      <c r="P103" s="863"/>
      <c r="Q103" s="864"/>
      <c r="R103" s="1691"/>
      <c r="S103" s="1854"/>
      <c r="T103" s="1854"/>
      <c r="U103" s="1854"/>
      <c r="V103" s="1854"/>
      <c r="W103" s="1854"/>
      <c r="X103" s="1854"/>
      <c r="Y103" s="1854"/>
      <c r="Z103" s="1854"/>
      <c r="AA103" s="1854"/>
      <c r="AB103" s="1854"/>
      <c r="AC103" s="583"/>
      <c r="AD103" s="583"/>
      <c r="AE103" s="583"/>
      <c r="AF103" s="583"/>
      <c r="AG103" s="583"/>
      <c r="AH103" s="583"/>
      <c r="AI103" s="583"/>
      <c r="AJ103" s="583"/>
      <c r="AK103" s="583"/>
      <c r="AL103" s="583"/>
      <c r="AM103" s="583"/>
      <c r="AN103" s="583"/>
      <c r="AO103" s="583"/>
      <c r="AP103" s="583"/>
      <c r="AQ103" s="583"/>
      <c r="AR103" s="583"/>
      <c r="AS103" s="583"/>
      <c r="AT103" s="583"/>
      <c r="AU103" s="583"/>
      <c r="AV103" s="583"/>
      <c r="AW103" s="583"/>
      <c r="AX103" s="583"/>
      <c r="AY103" s="583"/>
      <c r="AZ103" s="208"/>
      <c r="BA103" s="229"/>
      <c r="BB103" s="154"/>
      <c r="BC103" s="308"/>
      <c r="BD103" s="293"/>
      <c r="BE103" s="293"/>
      <c r="BF103" s="293"/>
      <c r="BG103" s="309"/>
      <c r="BH103" s="316"/>
      <c r="BI103" s="293"/>
      <c r="BJ103" s="293"/>
      <c r="BK103" s="293"/>
      <c r="BL103" s="309"/>
      <c r="BM103" s="316"/>
      <c r="BN103" s="293"/>
      <c r="BO103" s="293"/>
      <c r="BP103" s="293"/>
      <c r="BQ103" s="309"/>
      <c r="BR103" s="1742"/>
      <c r="BS103" s="1795"/>
      <c r="BT103" s="1795"/>
      <c r="BU103" s="1795"/>
      <c r="BV103" s="1795"/>
      <c r="BW103" s="1795"/>
      <c r="BX103" s="1795"/>
      <c r="BY103" s="1796"/>
      <c r="BZ103" s="1796"/>
      <c r="CA103" s="1796"/>
      <c r="CB103" s="1796"/>
      <c r="CC103" s="1796"/>
      <c r="CD103" s="1796"/>
      <c r="CE103" s="1796"/>
      <c r="CF103" s="1796"/>
      <c r="CG103" s="1796"/>
      <c r="CH103" s="1796"/>
      <c r="CI103" s="1796"/>
      <c r="CJ103" s="1796"/>
      <c r="CK103" s="1796"/>
      <c r="CL103" s="1796"/>
      <c r="CM103" s="1796"/>
      <c r="CN103" s="1796"/>
      <c r="CO103" s="1796"/>
      <c r="CP103" s="1796"/>
      <c r="CQ103" s="1796"/>
      <c r="CR103" s="1796"/>
      <c r="CS103" s="1796"/>
      <c r="CT103" s="1796"/>
      <c r="CU103" s="1796"/>
      <c r="CV103" s="1796"/>
      <c r="CW103" s="1796"/>
      <c r="CX103" s="1796"/>
      <c r="CY103" s="1796"/>
      <c r="CZ103" s="1796"/>
    </row>
    <row r="104" s="131" customFormat="true" ht="15" customHeight="true" x14ac:dyDescent="0.2">
      <c r="A104" s="971"/>
      <c r="B104" s="787"/>
      <c r="C104" s="862"/>
      <c r="D104" s="863"/>
      <c r="E104" s="863"/>
      <c r="F104" s="863"/>
      <c r="G104" s="864"/>
      <c r="H104" s="865"/>
      <c r="I104" s="863"/>
      <c r="J104" s="863"/>
      <c r="K104" s="863"/>
      <c r="L104" s="866"/>
      <c r="M104" s="862"/>
      <c r="N104" s="863"/>
      <c r="O104" s="863"/>
      <c r="P104" s="863"/>
      <c r="Q104" s="864"/>
      <c r="R104" s="1691"/>
      <c r="S104" s="1854"/>
      <c r="T104" s="1854"/>
      <c r="U104" s="1854"/>
      <c r="V104" s="1854"/>
      <c r="W104" s="1854"/>
      <c r="X104" s="1854"/>
      <c r="Y104" s="1854"/>
      <c r="Z104" s="1854"/>
      <c r="AA104" s="1854"/>
      <c r="AB104" s="1854"/>
      <c r="AC104" s="583"/>
      <c r="AD104" s="583"/>
      <c r="AE104" s="583"/>
      <c r="AF104" s="583"/>
      <c r="AG104" s="583"/>
      <c r="AH104" s="583"/>
      <c r="AI104" s="583"/>
      <c r="AJ104" s="583"/>
      <c r="AK104" s="583"/>
      <c r="AL104" s="583"/>
      <c r="AM104" s="583"/>
      <c r="AN104" s="583"/>
      <c r="AO104" s="583"/>
      <c r="AP104" s="583"/>
      <c r="AQ104" s="583"/>
      <c r="AR104" s="583"/>
      <c r="AS104" s="583"/>
      <c r="AT104" s="583"/>
      <c r="AU104" s="583"/>
      <c r="AV104" s="583"/>
      <c r="AW104" s="583"/>
      <c r="AX104" s="583"/>
      <c r="AY104" s="583"/>
      <c r="AZ104" s="208"/>
      <c r="BA104" s="229"/>
      <c r="BB104" s="154"/>
      <c r="BC104" s="308"/>
      <c r="BD104" s="293"/>
      <c r="BE104" s="293"/>
      <c r="BF104" s="293"/>
      <c r="BG104" s="309"/>
      <c r="BH104" s="316"/>
      <c r="BI104" s="293"/>
      <c r="BJ104" s="293"/>
      <c r="BK104" s="293"/>
      <c r="BL104" s="309"/>
      <c r="BM104" s="316"/>
      <c r="BN104" s="293"/>
      <c r="BO104" s="293"/>
      <c r="BP104" s="293"/>
      <c r="BQ104" s="309"/>
      <c r="BR104" s="1742"/>
      <c r="BS104" s="1795"/>
      <c r="BT104" s="1795"/>
      <c r="BU104" s="1795"/>
      <c r="BV104" s="1795"/>
      <c r="BW104" s="1795"/>
      <c r="BX104" s="1795"/>
      <c r="BY104" s="1796"/>
      <c r="BZ104" s="1796"/>
      <c r="CA104" s="1796"/>
      <c r="CB104" s="1796"/>
      <c r="CC104" s="1796"/>
      <c r="CD104" s="1796"/>
      <c r="CE104" s="1796"/>
      <c r="CF104" s="1796"/>
      <c r="CG104" s="1796"/>
      <c r="CH104" s="1796"/>
      <c r="CI104" s="1796"/>
      <c r="CJ104" s="1796"/>
      <c r="CK104" s="1796"/>
      <c r="CL104" s="1796"/>
      <c r="CM104" s="1796"/>
      <c r="CN104" s="1796"/>
      <c r="CO104" s="1796"/>
      <c r="CP104" s="1796"/>
      <c r="CQ104" s="1796"/>
      <c r="CR104" s="1796"/>
      <c r="CS104" s="1796"/>
      <c r="CT104" s="1796"/>
      <c r="CU104" s="1796"/>
      <c r="CV104" s="1796"/>
      <c r="CW104" s="1796"/>
      <c r="CX104" s="1796"/>
      <c r="CY104" s="1796"/>
      <c r="CZ104" s="1796"/>
    </row>
    <row r="105" s="131" customFormat="true" ht="15" customHeight="true" x14ac:dyDescent="0.2">
      <c r="A105" s="781"/>
      <c r="B105" s="788"/>
      <c r="C105" s="867"/>
      <c r="D105" s="868"/>
      <c r="E105" s="868"/>
      <c r="F105" s="868"/>
      <c r="G105" s="869"/>
      <c r="H105" s="870"/>
      <c r="I105" s="868"/>
      <c r="J105" s="868"/>
      <c r="K105" s="868"/>
      <c r="L105" s="871"/>
      <c r="M105" s="867"/>
      <c r="N105" s="868"/>
      <c r="O105" s="868"/>
      <c r="P105" s="868"/>
      <c r="Q105" s="869"/>
      <c r="R105" s="1692"/>
      <c r="S105" s="1854"/>
      <c r="T105" s="1854"/>
      <c r="U105" s="1854"/>
      <c r="V105" s="1854"/>
      <c r="W105" s="1854"/>
      <c r="X105" s="1854"/>
      <c r="Y105" s="1854"/>
      <c r="Z105" s="1854"/>
      <c r="AA105" s="1854"/>
      <c r="AB105" s="1854"/>
      <c r="AC105" s="583"/>
      <c r="AD105" s="583"/>
      <c r="AE105" s="583"/>
      <c r="AF105" s="583"/>
      <c r="AG105" s="583"/>
      <c r="AH105" s="583"/>
      <c r="AI105" s="583"/>
      <c r="AJ105" s="583"/>
      <c r="AK105" s="583"/>
      <c r="AL105" s="583"/>
      <c r="AM105" s="583"/>
      <c r="AN105" s="583"/>
      <c r="AO105" s="583"/>
      <c r="AP105" s="583"/>
      <c r="AQ105" s="583"/>
      <c r="AR105" s="583"/>
      <c r="AS105" s="583"/>
      <c r="AT105" s="583"/>
      <c r="AU105" s="583"/>
      <c r="AV105" s="583"/>
      <c r="AW105" s="583"/>
      <c r="AX105" s="583"/>
      <c r="AY105" s="583"/>
      <c r="AZ105" s="208"/>
      <c r="BA105" s="229"/>
      <c r="BB105" s="154"/>
      <c r="BC105" s="310"/>
      <c r="BD105" s="311"/>
      <c r="BE105" s="311"/>
      <c r="BF105" s="311"/>
      <c r="BG105" s="312"/>
      <c r="BH105" s="317"/>
      <c r="BI105" s="311"/>
      <c r="BJ105" s="311"/>
      <c r="BK105" s="311"/>
      <c r="BL105" s="312"/>
      <c r="BM105" s="317"/>
      <c r="BN105" s="311"/>
      <c r="BO105" s="311"/>
      <c r="BP105" s="311"/>
      <c r="BQ105" s="312"/>
      <c r="BR105" s="1743"/>
      <c r="BS105" s="1795"/>
      <c r="BT105" s="1795"/>
      <c r="BU105" s="1795"/>
      <c r="BV105" s="1795"/>
      <c r="BW105" s="1795"/>
      <c r="BX105" s="1795"/>
      <c r="BY105" s="1796"/>
      <c r="BZ105" s="1796"/>
      <c r="CA105" s="1796"/>
      <c r="CB105" s="1796"/>
      <c r="CC105" s="1796"/>
      <c r="CD105" s="1796"/>
      <c r="CE105" s="1796"/>
      <c r="CF105" s="1796"/>
      <c r="CG105" s="1796"/>
      <c r="CH105" s="1796"/>
      <c r="CI105" s="1796"/>
      <c r="CJ105" s="1796"/>
      <c r="CK105" s="1796"/>
      <c r="CL105" s="1796"/>
      <c r="CM105" s="1796"/>
      <c r="CN105" s="1796"/>
      <c r="CO105" s="1796"/>
      <c r="CP105" s="1796"/>
      <c r="CQ105" s="1796"/>
      <c r="CR105" s="1796"/>
      <c r="CS105" s="1796"/>
      <c r="CT105" s="1796"/>
      <c r="CU105" s="1796"/>
      <c r="CV105" s="1796"/>
      <c r="CW105" s="1796"/>
      <c r="CX105" s="1796"/>
      <c r="CY105" s="1796"/>
      <c r="CZ105" s="1796"/>
    </row>
    <row r="106" s="131" customFormat="true" ht="250.15" customHeight="true" x14ac:dyDescent="0.2">
      <c r="A106" s="377"/>
      <c r="B106" s="616"/>
      <c r="C106" s="617"/>
      <c r="D106" s="617"/>
      <c r="E106" s="617"/>
      <c r="F106" s="617"/>
      <c r="G106" s="617"/>
      <c r="H106" s="617"/>
      <c r="I106" s="617"/>
      <c r="J106" s="617"/>
      <c r="K106" s="617"/>
      <c r="L106" s="617"/>
      <c r="M106" s="617"/>
      <c r="N106" s="617"/>
      <c r="O106" s="617"/>
      <c r="P106" s="617"/>
      <c r="Q106" s="617"/>
      <c r="R106" s="617"/>
      <c r="S106" s="615"/>
      <c r="T106" s="615"/>
      <c r="U106" s="615"/>
      <c r="V106" s="615"/>
      <c r="W106" s="615"/>
      <c r="X106" s="615"/>
      <c r="Y106" s="615"/>
      <c r="Z106" s="615"/>
      <c r="AA106" s="615"/>
      <c r="AB106" s="615"/>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0"/>
      <c r="BS106" s="207"/>
      <c r="BT106" s="207"/>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580"/>
      <c r="T107" s="580"/>
      <c r="U107" s="580"/>
      <c r="V107" s="580"/>
      <c r="W107" s="580"/>
      <c r="X107" s="580"/>
      <c r="Y107" s="580"/>
      <c r="Z107" s="580"/>
      <c r="AA107" s="580"/>
      <c r="AB107" s="580"/>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S107" s="203"/>
      <c r="BT107" s="203"/>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82" t="str">
        <f>A1026</f>
        <v>Jamaica</v>
      </c>
      <c r="B108" s="2083"/>
      <c r="C108" s="113"/>
      <c r="D108" s="113"/>
      <c r="E108" s="113"/>
      <c r="F108" s="113"/>
      <c r="G108" s="113"/>
      <c r="H108" s="113"/>
      <c r="I108" s="113"/>
      <c r="J108" s="113"/>
      <c r="K108" s="113"/>
      <c r="L108" s="113"/>
      <c r="M108" s="113"/>
      <c r="N108" s="113"/>
      <c r="O108" s="113"/>
      <c r="P108" s="113"/>
      <c r="Q108" s="113"/>
      <c r="R108" s="113"/>
      <c r="S108" s="1859"/>
      <c r="T108" s="1859"/>
      <c r="U108" s="1859"/>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S108" s="203"/>
      <c r="BT108" s="203"/>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859"/>
      <c r="T109" s="1859"/>
      <c r="U109" s="1859"/>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S109" s="203"/>
      <c r="BT109" s="203"/>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859"/>
      <c r="T110" s="1859"/>
      <c r="U110" s="1859"/>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S110" s="203"/>
      <c r="BT110" s="203"/>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859"/>
      <c r="T111" s="1859"/>
      <c r="U111" s="1859"/>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S111" s="203"/>
      <c r="BT111" s="203"/>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859"/>
      <c r="T112" s="1859"/>
      <c r="U112" s="1859"/>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S112" s="203"/>
      <c r="BT112" s="203"/>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859"/>
      <c r="T113" s="1859"/>
      <c r="U113" s="1859"/>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S113" s="203"/>
      <c r="BT113" s="203"/>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859"/>
      <c r="T114" s="1859"/>
      <c r="U114" s="1859"/>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S114" s="203"/>
      <c r="BT114" s="203"/>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SLC07</v>
      </c>
      <c r="C115" s="113"/>
      <c r="D115" s="113"/>
      <c r="E115" s="113"/>
      <c r="F115" s="113"/>
      <c r="G115" s="113"/>
      <c r="H115" s="113"/>
      <c r="I115" s="113"/>
      <c r="J115" s="113"/>
      <c r="K115" s="113"/>
      <c r="L115" s="113"/>
      <c r="M115" s="113"/>
      <c r="N115" s="113"/>
      <c r="O115" s="113"/>
      <c r="P115" s="113"/>
      <c r="Q115" s="113"/>
      <c r="R115" s="113"/>
      <c r="S115" s="1859"/>
      <c r="T115" s="1859"/>
      <c r="U115" s="1859"/>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S115" s="203"/>
      <c r="BT115" s="203"/>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08" t="str">
        <f>B1030</f>
        <v>Ratio of Improved latrines based on:</v>
      </c>
      <c r="B116" s="609"/>
      <c r="C116" s="113"/>
      <c r="D116" s="113"/>
      <c r="E116" s="113"/>
      <c r="F116" s="113"/>
      <c r="G116" s="113"/>
      <c r="H116" s="113"/>
      <c r="I116" s="113"/>
      <c r="J116" s="113"/>
      <c r="K116" s="113"/>
      <c r="L116" s="113"/>
      <c r="M116" s="113"/>
      <c r="N116" s="113"/>
      <c r="O116" s="113"/>
      <c r="P116" s="113"/>
      <c r="Q116" s="113"/>
      <c r="R116" s="113"/>
      <c r="S116" s="1859"/>
      <c r="T116" s="1859"/>
      <c r="U116" s="1859"/>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S116" s="203"/>
      <c r="BT116" s="203"/>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08" t="str">
        <f>B1029</f>
        <v>Ratio of Shared improved based on:</v>
      </c>
      <c r="B117" s="610"/>
      <c r="C117" s="113"/>
      <c r="D117" s="113"/>
      <c r="E117" s="113"/>
      <c r="F117" s="113"/>
      <c r="G117" s="113"/>
      <c r="H117" s="113"/>
      <c r="I117" s="113"/>
      <c r="J117" s="113"/>
      <c r="K117" s="113"/>
      <c r="L117" s="113"/>
      <c r="M117" s="113"/>
      <c r="N117" s="113"/>
      <c r="O117" s="113"/>
      <c r="P117" s="113"/>
      <c r="Q117" s="113"/>
      <c r="R117" s="113"/>
      <c r="S117" s="1859"/>
      <c r="T117" s="1859"/>
      <c r="U117" s="1859"/>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S117" s="203"/>
      <c r="BT117" s="203"/>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1"/>
      <c r="B118" s="609"/>
      <c r="C118" s="113"/>
      <c r="D118" s="113"/>
      <c r="E118" s="113"/>
      <c r="F118" s="113"/>
      <c r="G118" s="113"/>
      <c r="H118" s="113"/>
      <c r="I118" s="113"/>
      <c r="J118" s="113"/>
      <c r="K118" s="113"/>
      <c r="L118" s="113"/>
      <c r="M118" s="113"/>
      <c r="N118" s="113"/>
      <c r="O118" s="113"/>
      <c r="P118" s="113"/>
      <c r="Q118" s="113"/>
      <c r="R118" s="113"/>
      <c r="S118" s="1859"/>
      <c r="T118" s="1859"/>
      <c r="U118" s="1859"/>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S118" s="203"/>
      <c r="BT118" s="203"/>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2"/>
      <c r="B119" s="613"/>
      <c r="C119" s="113"/>
      <c r="D119" s="113"/>
      <c r="E119" s="113"/>
      <c r="F119" s="113"/>
      <c r="G119" s="113"/>
      <c r="H119" s="113"/>
      <c r="I119" s="113"/>
      <c r="J119" s="113"/>
      <c r="K119" s="113"/>
      <c r="L119" s="113"/>
      <c r="M119" s="113"/>
      <c r="N119" s="113"/>
      <c r="O119" s="113"/>
      <c r="P119" s="113"/>
      <c r="Q119" s="113"/>
      <c r="R119" s="113"/>
      <c r="S119" s="1859"/>
      <c r="T119" s="1859"/>
      <c r="U119" s="1859"/>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S119" s="203"/>
      <c r="BT119" s="203"/>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135" customFormat="true" ht="15" customHeight="true" x14ac:dyDescent="0.2">
      <c r="A120" s="116" t="s">
        <v>98</v>
      </c>
      <c r="B120" s="199"/>
      <c r="C120" s="2125" t="s">
        <v>114</v>
      </c>
      <c r="D120" s="2126"/>
      <c r="E120" s="2126"/>
      <c r="F120" s="2126"/>
      <c r="G120" s="2127"/>
      <c r="H120" s="2268" t="s">
        <v>38</v>
      </c>
      <c r="I120" s="2269"/>
      <c r="J120" s="2269"/>
      <c r="K120" s="2269"/>
      <c r="L120" s="2270"/>
      <c r="M120" s="2271" t="s">
        <v>37</v>
      </c>
      <c r="N120" s="2272"/>
      <c r="O120" s="2272"/>
      <c r="P120" s="2272"/>
      <c r="Q120" s="2273"/>
      <c r="R120" s="1649" t="s">
        <v>137</v>
      </c>
      <c r="S120" s="298"/>
      <c r="T120" s="298"/>
      <c r="U120" s="298"/>
      <c r="V120" s="298"/>
      <c r="W120" s="298"/>
      <c r="X120" s="298"/>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606"/>
      <c r="BA120" s="209" t="s">
        <v>128</v>
      </c>
      <c r="BB120" s="116" t="s">
        <v>98</v>
      </c>
      <c r="BC120" s="2176" t="s">
        <v>114</v>
      </c>
      <c r="BD120" s="2177"/>
      <c r="BE120" s="2177"/>
      <c r="BF120" s="2177"/>
      <c r="BG120" s="2178"/>
      <c r="BH120" s="2179" t="s">
        <v>38</v>
      </c>
      <c r="BI120" s="2177"/>
      <c r="BJ120" s="2177"/>
      <c r="BK120" s="2177"/>
      <c r="BL120" s="2178"/>
      <c r="BM120" s="2179" t="s">
        <v>37</v>
      </c>
      <c r="BN120" s="2177"/>
      <c r="BO120" s="2177"/>
      <c r="BP120" s="2177"/>
      <c r="BQ120" s="2180"/>
      <c r="BR120" s="1662" t="s">
        <v>137</v>
      </c>
      <c r="BS120" s="1797"/>
      <c r="BT120" s="1797"/>
      <c r="BU120" s="1797"/>
      <c r="BV120" s="1797"/>
      <c r="BW120" s="1797"/>
      <c r="BX120" s="1797"/>
      <c r="BY120" s="1798"/>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135" customFormat="true" ht="12.75" x14ac:dyDescent="0.2">
      <c r="A121" s="179" t="s">
        <v>87</v>
      </c>
      <c r="B121" s="237"/>
      <c r="C121" s="271" t="s">
        <v>0</v>
      </c>
      <c r="D121" s="272" t="s">
        <v>1</v>
      </c>
      <c r="E121" s="272" t="s">
        <v>2</v>
      </c>
      <c r="F121" s="272" t="s">
        <v>3</v>
      </c>
      <c r="G121" s="273" t="s">
        <v>4</v>
      </c>
      <c r="H121" s="1189" t="s">
        <v>0</v>
      </c>
      <c r="I121" s="1158" t="s">
        <v>1</v>
      </c>
      <c r="J121" s="1158" t="s">
        <v>2</v>
      </c>
      <c r="K121" s="1158" t="s">
        <v>3</v>
      </c>
      <c r="L121" s="1159" t="s">
        <v>4</v>
      </c>
      <c r="M121" s="1179" t="s">
        <v>0</v>
      </c>
      <c r="N121" s="1158" t="s">
        <v>1</v>
      </c>
      <c r="O121" s="1158" t="s">
        <v>2</v>
      </c>
      <c r="P121" s="1158" t="s">
        <v>3</v>
      </c>
      <c r="Q121" s="1201" t="s">
        <v>4</v>
      </c>
      <c r="R121" s="739" t="s">
        <v>147</v>
      </c>
      <c r="S121" s="298"/>
      <c r="T121" s="298"/>
      <c r="U121" s="298"/>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606"/>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1744" t="s">
        <v>147</v>
      </c>
      <c r="BS121" s="1799"/>
      <c r="BT121" s="1799"/>
      <c r="BU121" s="1799"/>
      <c r="BV121" s="1799"/>
      <c r="BW121" s="1799"/>
      <c r="BX121" s="1799"/>
      <c r="BY121" s="1800"/>
      <c r="BZ121" s="1800"/>
      <c r="CA121" s="1800"/>
      <c r="CB121" s="1800"/>
      <c r="CC121" s="1800"/>
      <c r="CD121" s="1800"/>
      <c r="CE121" s="1800"/>
      <c r="CF121" s="1800"/>
      <c r="CG121" s="1800"/>
      <c r="CH121" s="1800"/>
      <c r="CI121" s="1800"/>
      <c r="CJ121" s="1800"/>
      <c r="CK121" s="1800"/>
      <c r="CL121" s="1800"/>
      <c r="CM121" s="1800"/>
      <c r="CN121" s="1800"/>
      <c r="CO121" s="1800"/>
      <c r="CP121" s="1800"/>
      <c r="CQ121" s="1800"/>
      <c r="CR121" s="1800"/>
      <c r="CS121" s="1800"/>
      <c r="CT121" s="1800"/>
      <c r="CU121" s="1800"/>
      <c r="CV121" s="1800"/>
      <c r="CW121" s="1800"/>
      <c r="CX121" s="1800"/>
      <c r="CY121" s="1800"/>
      <c r="CZ121" s="1800"/>
    </row>
    <row r="122" s="135" customFormat="true" ht="15" customHeight="true" x14ac:dyDescent="0.2">
      <c r="A122" s="2260" t="s">
        <v>18</v>
      </c>
      <c r="B122" s="1321" t="s">
        <v>14</v>
      </c>
      <c r="C122" s="1263">
        <f>C153+C154+C155*MICS11!C130/100</f>
        <v>92.538179072193174</v>
      </c>
      <c r="D122" s="1264">
        <f>D153+D154+D155*MICS11!D130/100</f>
        <v>96.824048609791873</v>
      </c>
      <c r="E122" s="1264">
        <f>E153+E154+E155*MICS11!E130/100</f>
        <v>99.257017934272724</v>
      </c>
      <c r="F122" s="1264">
        <f>F153+F154+F155*MICS11!F130/100</f>
        <v>99.817748232023206</v>
      </c>
      <c r="G122" s="1265">
        <f>G153+G154+G155*MICS11!G130/100</f>
        <v>99.999999999999986</v>
      </c>
      <c r="H122" s="1266">
        <f>H153+H154+H155*MICS11!H130/100</f>
        <v>91.783911163876525</v>
      </c>
      <c r="I122" s="1264">
        <f>I153+I154+I155*MICS11!I130/100</f>
        <v>96.844814757032481</v>
      </c>
      <c r="J122" s="1264">
        <f>J153+J154+J155*MICS11!J130/100</f>
        <v>99.677982065456689</v>
      </c>
      <c r="K122" s="1264">
        <f>K153+K154+K155*MICS11!K130/100</f>
        <v>100</v>
      </c>
      <c r="L122" s="1267">
        <f>L153+L154+L155*MICS11!L130/100</f>
        <v>100</v>
      </c>
      <c r="M122" s="1263">
        <f>M153+M154+M155*MICS11!M130/100</f>
        <v>92.133040881427718</v>
      </c>
      <c r="N122" s="1264">
        <f>N153+N154+N155*MICS11!N130/100</f>
        <v>97.97359541770561</v>
      </c>
      <c r="O122" s="1264">
        <f>O153+O154+O155*MICS11!O130/100</f>
        <v>98.451608293718749</v>
      </c>
      <c r="P122" s="1264">
        <f>P153+P154+P155*MICS11!P130/100</f>
        <v>100</v>
      </c>
      <c r="Q122" s="1265">
        <f>Q153+Q154+Q155*MICS11!Q130/100</f>
        <v>99.999999999999986</v>
      </c>
      <c r="R122" s="1693" t="s">
        <v>35</v>
      </c>
      <c r="S122" s="298"/>
      <c r="T122" s="298"/>
      <c r="U122" s="298"/>
      <c r="V122" s="298"/>
      <c r="W122" s="298"/>
      <c r="X122" s="298"/>
      <c r="Y122" s="298"/>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AZ122" s="606"/>
      <c r="BA122" s="2181" t="s">
        <v>18</v>
      </c>
      <c r="BB122" s="155" t="s">
        <v>14</v>
      </c>
      <c r="BC122" s="1074" t="s">
        <v>35</v>
      </c>
      <c r="BD122" s="1094" t="s">
        <v>35</v>
      </c>
      <c r="BE122" s="1094" t="s">
        <v>35</v>
      </c>
      <c r="BF122" s="1094" t="s">
        <v>35</v>
      </c>
      <c r="BG122" s="1115" t="s">
        <v>35</v>
      </c>
      <c r="BH122" s="1136" t="s">
        <v>35</v>
      </c>
      <c r="BI122" s="1094" t="s">
        <v>35</v>
      </c>
      <c r="BJ122" s="1094" t="s">
        <v>35</v>
      </c>
      <c r="BK122" s="1094" t="s">
        <v>35</v>
      </c>
      <c r="BL122" s="1115" t="s">
        <v>35</v>
      </c>
      <c r="BM122" s="1136" t="s">
        <v>35</v>
      </c>
      <c r="BN122" s="1094" t="s">
        <v>35</v>
      </c>
      <c r="BO122" s="1094" t="s">
        <v>35</v>
      </c>
      <c r="BP122" s="1094" t="s">
        <v>35</v>
      </c>
      <c r="BQ122" s="1115" t="s">
        <v>35</v>
      </c>
      <c r="BR122" s="1745" t="s">
        <v>35</v>
      </c>
      <c r="BS122" s="1801"/>
      <c r="BT122" s="1801"/>
      <c r="BU122" s="1801"/>
      <c r="BV122" s="1801"/>
      <c r="BW122" s="1801"/>
      <c r="BX122" s="1801"/>
      <c r="BY122" s="1802"/>
      <c r="BZ122" s="1802"/>
      <c r="CA122" s="1802"/>
      <c r="CB122" s="1802"/>
      <c r="CC122" s="1802"/>
      <c r="CD122" s="1802"/>
      <c r="CE122" s="1802"/>
      <c r="CF122" s="1802"/>
      <c r="CG122" s="1802"/>
      <c r="CH122" s="1802"/>
      <c r="CI122" s="1802"/>
      <c r="CJ122" s="1802"/>
      <c r="CK122" s="1802"/>
      <c r="CL122" s="1802"/>
      <c r="CM122" s="1802"/>
      <c r="CN122" s="1802"/>
      <c r="CO122" s="1802"/>
      <c r="CP122" s="1802"/>
      <c r="CQ122" s="1802"/>
      <c r="CR122" s="1802"/>
      <c r="CS122" s="1802"/>
      <c r="CT122" s="1802"/>
      <c r="CU122" s="1802"/>
      <c r="CV122" s="1802"/>
      <c r="CW122" s="1802"/>
      <c r="CX122" s="1802"/>
      <c r="CY122" s="1802"/>
      <c r="CZ122" s="1802"/>
    </row>
    <row r="123" s="135" customFormat="true" ht="15" customHeight="true" x14ac:dyDescent="0.2">
      <c r="A123" s="2261"/>
      <c r="B123" s="1322" t="s">
        <v>51</v>
      </c>
      <c r="C123" s="1268">
        <f>100-C122</f>
        <v>7.4618209278068264</v>
      </c>
      <c r="D123" s="1269">
        <f t="shared" ref="D123:Q123" si="7">100-D122</f>
        <v>3.1759513902081267</v>
      </c>
      <c r="E123" s="1269">
        <f t="shared" si="7"/>
        <v>0.74298206572727565</v>
      </c>
      <c r="F123" s="1269">
        <f t="shared" si="7"/>
        <v>0.1822517679767941</v>
      </c>
      <c r="G123" s="1270">
        <f t="shared" si="7"/>
        <v>0</v>
      </c>
      <c r="H123" s="1271">
        <f t="shared" si="7"/>
        <v>8.2160888361234754</v>
      </c>
      <c r="I123" s="1269">
        <f t="shared" si="7"/>
        <v>3.1551852429675193</v>
      </c>
      <c r="J123" s="1269">
        <f t="shared" si="7"/>
        <v>0.32201793454331096</v>
      </c>
      <c r="K123" s="1269">
        <f t="shared" si="7"/>
        <v>0</v>
      </c>
      <c r="L123" s="1272">
        <f t="shared" si="7"/>
        <v>0</v>
      </c>
      <c r="M123" s="1268">
        <f t="shared" si="7"/>
        <v>7.8669591185722823</v>
      </c>
      <c r="N123" s="1269">
        <f t="shared" si="7"/>
        <v>2.0264045822943899</v>
      </c>
      <c r="O123" s="1269">
        <f t="shared" si="7"/>
        <v>1.5483917062812509</v>
      </c>
      <c r="P123" s="1269">
        <f t="shared" si="7"/>
        <v>0</v>
      </c>
      <c r="Q123" s="1270">
        <f t="shared" si="7"/>
        <v>0</v>
      </c>
      <c r="R123" s="1694" t="s">
        <v>35</v>
      </c>
      <c r="S123" s="298"/>
      <c r="T123" s="298"/>
      <c r="U123" s="298"/>
      <c r="V123" s="298"/>
      <c r="W123" s="298"/>
      <c r="X123" s="298"/>
      <c r="Y123" s="298"/>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AZ123" s="606"/>
      <c r="BA123" s="2182"/>
      <c r="BB123" s="156" t="s">
        <v>51</v>
      </c>
      <c r="BC123" s="1075" t="s">
        <v>35</v>
      </c>
      <c r="BD123" s="1095" t="s">
        <v>35</v>
      </c>
      <c r="BE123" s="1095" t="s">
        <v>35</v>
      </c>
      <c r="BF123" s="1095" t="s">
        <v>35</v>
      </c>
      <c r="BG123" s="1116" t="s">
        <v>35</v>
      </c>
      <c r="BH123" s="1137" t="s">
        <v>35</v>
      </c>
      <c r="BI123" s="1095" t="s">
        <v>35</v>
      </c>
      <c r="BJ123" s="1095" t="s">
        <v>35</v>
      </c>
      <c r="BK123" s="1095" t="s">
        <v>35</v>
      </c>
      <c r="BL123" s="1116" t="s">
        <v>35</v>
      </c>
      <c r="BM123" s="1137" t="s">
        <v>35</v>
      </c>
      <c r="BN123" s="1095" t="s">
        <v>35</v>
      </c>
      <c r="BO123" s="1095" t="s">
        <v>35</v>
      </c>
      <c r="BP123" s="1095" t="s">
        <v>35</v>
      </c>
      <c r="BQ123" s="1116" t="s">
        <v>35</v>
      </c>
      <c r="BR123" s="1746" t="s">
        <v>35</v>
      </c>
      <c r="BS123" s="1803"/>
      <c r="BT123" s="1803"/>
      <c r="BU123" s="1803"/>
      <c r="BV123" s="1803"/>
      <c r="BW123" s="1803"/>
      <c r="BX123" s="1803"/>
      <c r="BY123" s="1804"/>
      <c r="BZ123" s="1804"/>
      <c r="CA123" s="1804"/>
      <c r="CB123" s="1804"/>
      <c r="CC123" s="1804"/>
      <c r="CD123" s="1804"/>
      <c r="CE123" s="1804"/>
      <c r="CF123" s="1804"/>
      <c r="CG123" s="1804"/>
      <c r="CH123" s="1804"/>
      <c r="CI123" s="1804"/>
      <c r="CJ123" s="1804"/>
      <c r="CK123" s="1804"/>
      <c r="CL123" s="1804"/>
      <c r="CM123" s="1804"/>
      <c r="CN123" s="1804"/>
      <c r="CO123" s="1804"/>
      <c r="CP123" s="1804"/>
      <c r="CQ123" s="1804"/>
      <c r="CR123" s="1804"/>
      <c r="CS123" s="1804"/>
      <c r="CT123" s="1804"/>
      <c r="CU123" s="1804"/>
      <c r="CV123" s="1804"/>
      <c r="CW123" s="1804"/>
      <c r="CX123" s="1804"/>
      <c r="CY123" s="1804"/>
      <c r="CZ123" s="1804"/>
    </row>
    <row r="124" s="135" customFormat="true" ht="15" customHeight="true" x14ac:dyDescent="0.2">
      <c r="A124" s="2261" t="s">
        <v>50</v>
      </c>
      <c r="B124" s="1322" t="s">
        <v>15</v>
      </c>
      <c r="C124" s="1268">
        <f>C122*MICS11!C129/100</f>
        <v>72.18411990116266</v>
      </c>
      <c r="D124" s="1269">
        <f>D122*MICS11!D129/100</f>
        <v>81.345298730175514</v>
      </c>
      <c r="E124" s="1269">
        <f>E122*MICS11!E129/100</f>
        <v>83.831596051990289</v>
      </c>
      <c r="F124" s="1269">
        <f>F122*MICS11!F129/100</f>
        <v>94.69333831418146</v>
      </c>
      <c r="G124" s="1270">
        <f>G122*MICS11!G129/100</f>
        <v>99.176738118148606</v>
      </c>
      <c r="H124" s="1271">
        <f>H122*MICS11!H129/100</f>
        <v>62.757103591532214</v>
      </c>
      <c r="I124" s="1269">
        <f>I122*MICS11!I129/100</f>
        <v>81.105258674694255</v>
      </c>
      <c r="J124" s="1269">
        <f>J122*MICS11!J129/100</f>
        <v>92.389888190106049</v>
      </c>
      <c r="K124" s="1269">
        <f>K122*MICS11!K129/100</f>
        <v>99.269221386677557</v>
      </c>
      <c r="L124" s="1272">
        <f>L122*MICS11!L129/100</f>
        <v>99.772656178099169</v>
      </c>
      <c r="M124" s="1268">
        <f>M122*MICS11!M129/100</f>
        <v>71.638443824013564</v>
      </c>
      <c r="N124" s="1269">
        <f>N122*MICS11!N129/100</f>
        <v>79.6171231326921</v>
      </c>
      <c r="O124" s="1269">
        <f>O122*MICS11!O129/100</f>
        <v>87.484437746333441</v>
      </c>
      <c r="P124" s="1269">
        <f>P122*MICS11!P129/100</f>
        <v>97.315726671608004</v>
      </c>
      <c r="Q124" s="1270">
        <f>Q122*MICS11!Q129/100</f>
        <v>99.013508349070051</v>
      </c>
      <c r="R124" s="1694" t="s">
        <v>35</v>
      </c>
      <c r="S124" s="298"/>
      <c r="T124" s="298"/>
      <c r="U124" s="298"/>
      <c r="V124" s="298"/>
      <c r="W124" s="298"/>
      <c r="X124" s="298"/>
      <c r="Y124" s="298"/>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AZ124" s="606"/>
      <c r="BA124" s="2182" t="s">
        <v>50</v>
      </c>
      <c r="BB124" s="156" t="s">
        <v>15</v>
      </c>
      <c r="BC124" s="1075" t="s">
        <v>35</v>
      </c>
      <c r="BD124" s="1095" t="s">
        <v>35</v>
      </c>
      <c r="BE124" s="1095" t="s">
        <v>35</v>
      </c>
      <c r="BF124" s="1095" t="s">
        <v>35</v>
      </c>
      <c r="BG124" s="1116" t="s">
        <v>35</v>
      </c>
      <c r="BH124" s="1137" t="s">
        <v>35</v>
      </c>
      <c r="BI124" s="1095" t="s">
        <v>35</v>
      </c>
      <c r="BJ124" s="1095" t="s">
        <v>35</v>
      </c>
      <c r="BK124" s="1095" t="s">
        <v>35</v>
      </c>
      <c r="BL124" s="1116" t="s">
        <v>35</v>
      </c>
      <c r="BM124" s="1137" t="s">
        <v>35</v>
      </c>
      <c r="BN124" s="1095" t="s">
        <v>35</v>
      </c>
      <c r="BO124" s="1095" t="s">
        <v>35</v>
      </c>
      <c r="BP124" s="1095" t="s">
        <v>35</v>
      </c>
      <c r="BQ124" s="1116" t="s">
        <v>35</v>
      </c>
      <c r="BR124" s="1746" t="s">
        <v>35</v>
      </c>
      <c r="BS124" s="1803"/>
      <c r="BT124" s="1803"/>
      <c r="BU124" s="1803"/>
      <c r="BV124" s="1803"/>
      <c r="BW124" s="1803"/>
      <c r="BX124" s="1803"/>
      <c r="BY124" s="1804"/>
      <c r="BZ124" s="1804"/>
      <c r="CA124" s="1804"/>
      <c r="CB124" s="1804"/>
      <c r="CC124" s="1804"/>
      <c r="CD124" s="1804"/>
      <c r="CE124" s="1804"/>
      <c r="CF124" s="1804"/>
      <c r="CG124" s="1804"/>
      <c r="CH124" s="1804"/>
      <c r="CI124" s="1804"/>
      <c r="CJ124" s="1804"/>
      <c r="CK124" s="1804"/>
      <c r="CL124" s="1804"/>
      <c r="CM124" s="1804"/>
      <c r="CN124" s="1804"/>
      <c r="CO124" s="1804"/>
      <c r="CP124" s="1804"/>
      <c r="CQ124" s="1804"/>
      <c r="CR124" s="1804"/>
      <c r="CS124" s="1804"/>
      <c r="CT124" s="1804"/>
      <c r="CU124" s="1804"/>
      <c r="CV124" s="1804"/>
      <c r="CW124" s="1804"/>
      <c r="CX124" s="1804"/>
      <c r="CY124" s="1804"/>
      <c r="CZ124" s="1804"/>
    </row>
    <row r="125" s="135" customFormat="true" ht="15" customHeight="true" x14ac:dyDescent="0.2">
      <c r="A125" s="2261"/>
      <c r="B125" s="1322" t="s">
        <v>16</v>
      </c>
      <c r="C125" s="1268">
        <f>C122*MICS11!C128/100</f>
        <v>20.35405917103057</v>
      </c>
      <c r="D125" s="1269">
        <f>D122*MICS11!D128/100</f>
        <v>15.478749879616295</v>
      </c>
      <c r="E125" s="1269">
        <f>E122*MICS11!E128/100</f>
        <v>15.425421882282512</v>
      </c>
      <c r="F125" s="1269">
        <f>F122*MICS11!F128/100</f>
        <v>5.1244099178417919</v>
      </c>
      <c r="G125" s="1270">
        <f>G122*MICS11!G128/100</f>
        <v>0.82326188185136084</v>
      </c>
      <c r="H125" s="1271">
        <f>H122*MICS11!H128/100</f>
        <v>29.026807572344314</v>
      </c>
      <c r="I125" s="1269">
        <f>I122*MICS11!I128/100</f>
        <v>15.739556082338199</v>
      </c>
      <c r="J125" s="1269">
        <f>J122*MICS11!J128/100</f>
        <v>7.2880938753506177</v>
      </c>
      <c r="K125" s="1269">
        <f>K122*MICS11!K128/100</f>
        <v>0.73077861332239924</v>
      </c>
      <c r="L125" s="1272">
        <f>L122*MICS11!L128/100</f>
        <v>0.22734382190085115</v>
      </c>
      <c r="M125" s="1268">
        <f>M122*MICS11!M128/100</f>
        <v>20.494597057414076</v>
      </c>
      <c r="N125" s="1269">
        <f>N122*MICS11!N128/100</f>
        <v>18.35647228501352</v>
      </c>
      <c r="O125" s="1269">
        <f>O122*MICS11!O128/100</f>
        <v>10.967170547385326</v>
      </c>
      <c r="P125" s="1269">
        <f>P122*MICS11!P128/100</f>
        <v>2.6842733283920173</v>
      </c>
      <c r="Q125" s="1270">
        <f>Q122*MICS11!Q128/100</f>
        <v>0.98649165092992941</v>
      </c>
      <c r="R125" s="1694" t="s">
        <v>35</v>
      </c>
      <c r="S125" s="298"/>
      <c r="T125" s="298"/>
      <c r="U125" s="298"/>
      <c r="V125" s="298"/>
      <c r="W125" s="298"/>
      <c r="X125" s="298"/>
      <c r="Y125" s="298"/>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AZ125" s="606"/>
      <c r="BA125" s="2182"/>
      <c r="BB125" s="156" t="s">
        <v>16</v>
      </c>
      <c r="BC125" s="1075" t="s">
        <v>35</v>
      </c>
      <c r="BD125" s="1095" t="s">
        <v>35</v>
      </c>
      <c r="BE125" s="1095" t="s">
        <v>35</v>
      </c>
      <c r="BF125" s="1095" t="s">
        <v>35</v>
      </c>
      <c r="BG125" s="1116" t="s">
        <v>35</v>
      </c>
      <c r="BH125" s="1137" t="s">
        <v>35</v>
      </c>
      <c r="BI125" s="1095" t="s">
        <v>35</v>
      </c>
      <c r="BJ125" s="1095" t="s">
        <v>35</v>
      </c>
      <c r="BK125" s="1095" t="s">
        <v>35</v>
      </c>
      <c r="BL125" s="1116" t="s">
        <v>35</v>
      </c>
      <c r="BM125" s="1137" t="s">
        <v>35</v>
      </c>
      <c r="BN125" s="1095" t="s">
        <v>35</v>
      </c>
      <c r="BO125" s="1095" t="s">
        <v>35</v>
      </c>
      <c r="BP125" s="1095" t="s">
        <v>35</v>
      </c>
      <c r="BQ125" s="1116" t="s">
        <v>35</v>
      </c>
      <c r="BR125" s="1746" t="s">
        <v>35</v>
      </c>
      <c r="BS125" s="1803"/>
      <c r="BT125" s="1803"/>
      <c r="BU125" s="1803"/>
      <c r="BV125" s="1803"/>
      <c r="BW125" s="1803"/>
      <c r="BX125" s="1803"/>
      <c r="BY125" s="1804"/>
      <c r="BZ125" s="1804"/>
      <c r="CA125" s="1804"/>
      <c r="CB125" s="1804"/>
      <c r="CC125" s="1804"/>
      <c r="CD125" s="1804"/>
      <c r="CE125" s="1804"/>
      <c r="CF125" s="1804"/>
      <c r="CG125" s="1804"/>
      <c r="CH125" s="1804"/>
      <c r="CI125" s="1804"/>
      <c r="CJ125" s="1804"/>
      <c r="CK125" s="1804"/>
      <c r="CL125" s="1804"/>
      <c r="CM125" s="1804"/>
      <c r="CN125" s="1804"/>
      <c r="CO125" s="1804"/>
      <c r="CP125" s="1804"/>
      <c r="CQ125" s="1804"/>
      <c r="CR125" s="1804"/>
      <c r="CS125" s="1804"/>
      <c r="CT125" s="1804"/>
      <c r="CU125" s="1804"/>
      <c r="CV125" s="1804"/>
      <c r="CW125" s="1804"/>
      <c r="CX125" s="1804"/>
      <c r="CY125" s="1804"/>
      <c r="CZ125" s="1804"/>
    </row>
    <row r="126" s="135" customFormat="true" ht="15" customHeight="true" x14ac:dyDescent="0.2">
      <c r="A126" s="2261"/>
      <c r="B126" s="1322" t="s">
        <v>22</v>
      </c>
      <c r="C126" s="1268">
        <f>100-(C124+C125+C127)</f>
        <v>1.8897796859250633</v>
      </c>
      <c r="D126" s="1269">
        <f t="shared" ref="D126:Q126" si="8">100-(D124+D125+D127)</f>
        <v>1.5759086355895136</v>
      </c>
      <c r="E126" s="1269">
        <f t="shared" si="8"/>
        <v>0.34180449343071473</v>
      </c>
      <c r="F126" s="1269">
        <f t="shared" si="8"/>
        <v>0</v>
      </c>
      <c r="G126" s="1270">
        <f t="shared" si="8"/>
        <v>0</v>
      </c>
      <c r="H126" s="1271">
        <f t="shared" si="8"/>
        <v>2.555764684172388</v>
      </c>
      <c r="I126" s="1269">
        <f t="shared" si="8"/>
        <v>1.8941410941126833</v>
      </c>
      <c r="J126" s="1269">
        <f t="shared" si="8"/>
        <v>0</v>
      </c>
      <c r="K126" s="1269">
        <f t="shared" si="8"/>
        <v>0</v>
      </c>
      <c r="L126" s="1272">
        <f t="shared" si="8"/>
        <v>0</v>
      </c>
      <c r="M126" s="1268">
        <f t="shared" si="8"/>
        <v>1.4020321435814083</v>
      </c>
      <c r="N126" s="1269">
        <f t="shared" si="8"/>
        <v>0.4983862212855712</v>
      </c>
      <c r="O126" s="1269">
        <f t="shared" si="8"/>
        <v>1.2448479823932104</v>
      </c>
      <c r="P126" s="1269">
        <f t="shared" si="8"/>
        <v>0</v>
      </c>
      <c r="Q126" s="1270">
        <f t="shared" si="8"/>
        <v>0</v>
      </c>
      <c r="R126" s="1694" t="s">
        <v>35</v>
      </c>
      <c r="S126" s="298"/>
      <c r="T126" s="298"/>
      <c r="U126" s="298"/>
      <c r="V126" s="298"/>
      <c r="W126" s="298"/>
      <c r="X126" s="298"/>
      <c r="Y126" s="298"/>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AZ126" s="606"/>
      <c r="BA126" s="2182"/>
      <c r="BB126" s="156" t="s">
        <v>22</v>
      </c>
      <c r="BC126" s="1075" t="s">
        <v>35</v>
      </c>
      <c r="BD126" s="1095" t="s">
        <v>35</v>
      </c>
      <c r="BE126" s="1095" t="s">
        <v>35</v>
      </c>
      <c r="BF126" s="1095" t="s">
        <v>35</v>
      </c>
      <c r="BG126" s="1116" t="s">
        <v>35</v>
      </c>
      <c r="BH126" s="1137" t="s">
        <v>35</v>
      </c>
      <c r="BI126" s="1095" t="s">
        <v>35</v>
      </c>
      <c r="BJ126" s="1095" t="s">
        <v>35</v>
      </c>
      <c r="BK126" s="1095" t="s">
        <v>35</v>
      </c>
      <c r="BL126" s="1116" t="s">
        <v>35</v>
      </c>
      <c r="BM126" s="1137" t="s">
        <v>35</v>
      </c>
      <c r="BN126" s="1095" t="s">
        <v>35</v>
      </c>
      <c r="BO126" s="1095" t="s">
        <v>35</v>
      </c>
      <c r="BP126" s="1095" t="s">
        <v>35</v>
      </c>
      <c r="BQ126" s="1116" t="s">
        <v>35</v>
      </c>
      <c r="BR126" s="1746" t="s">
        <v>35</v>
      </c>
      <c r="BS126" s="1803"/>
      <c r="BT126" s="1803"/>
      <c r="BU126" s="1803"/>
      <c r="BV126" s="1803"/>
      <c r="BW126" s="1803"/>
      <c r="BX126" s="1803"/>
      <c r="BY126" s="1804"/>
      <c r="BZ126" s="1804"/>
      <c r="CA126" s="1804"/>
      <c r="CB126" s="1804"/>
      <c r="CC126" s="1804"/>
      <c r="CD126" s="1804"/>
      <c r="CE126" s="1804"/>
      <c r="CF126" s="1804"/>
      <c r="CG126" s="1804"/>
      <c r="CH126" s="1804"/>
      <c r="CI126" s="1804"/>
      <c r="CJ126" s="1804"/>
      <c r="CK126" s="1804"/>
      <c r="CL126" s="1804"/>
      <c r="CM126" s="1804"/>
      <c r="CN126" s="1804"/>
      <c r="CO126" s="1804"/>
      <c r="CP126" s="1804"/>
      <c r="CQ126" s="1804"/>
      <c r="CR126" s="1804"/>
      <c r="CS126" s="1804"/>
      <c r="CT126" s="1804"/>
      <c r="CU126" s="1804"/>
      <c r="CV126" s="1804"/>
      <c r="CW126" s="1804"/>
      <c r="CX126" s="1804"/>
      <c r="CY126" s="1804"/>
      <c r="CZ126" s="1804"/>
    </row>
    <row r="127" s="135" customFormat="true" ht="15" customHeight="true" x14ac:dyDescent="0.2">
      <c r="A127" s="2261"/>
      <c r="B127" s="1322" t="s">
        <v>19</v>
      </c>
      <c r="C127" s="1268">
        <f>C157</f>
        <v>5.5720412418817107</v>
      </c>
      <c r="D127" s="1269">
        <f t="shared" ref="D127:Q127" si="9">D157</f>
        <v>1.6000427546186673</v>
      </c>
      <c r="E127" s="1269">
        <f t="shared" si="9"/>
        <v>0.40117757229648288</v>
      </c>
      <c r="F127" s="1269">
        <f t="shared" si="9"/>
        <v>0.18225176797680742</v>
      </c>
      <c r="G127" s="1270">
        <f t="shared" si="9"/>
        <v>0</v>
      </c>
      <c r="H127" s="1271">
        <f t="shared" si="9"/>
        <v>5.660324151951091</v>
      </c>
      <c r="I127" s="1269">
        <f t="shared" si="9"/>
        <v>1.2610441488548616</v>
      </c>
      <c r="J127" s="1269">
        <f t="shared" si="9"/>
        <v>0.32201793454331057</v>
      </c>
      <c r="K127" s="1269">
        <f t="shared" si="9"/>
        <v>0</v>
      </c>
      <c r="L127" s="1272">
        <f t="shared" si="9"/>
        <v>0</v>
      </c>
      <c r="M127" s="1268">
        <f t="shared" si="9"/>
        <v>6.4649269749909646</v>
      </c>
      <c r="N127" s="1269">
        <f t="shared" si="9"/>
        <v>1.5280183610088076</v>
      </c>
      <c r="O127" s="1269">
        <f t="shared" si="9"/>
        <v>0.30354372388802575</v>
      </c>
      <c r="P127" s="1269">
        <f t="shared" si="9"/>
        <v>0</v>
      </c>
      <c r="Q127" s="1270">
        <f t="shared" si="9"/>
        <v>0</v>
      </c>
      <c r="R127" s="1694" t="s">
        <v>35</v>
      </c>
      <c r="S127" s="298"/>
      <c r="T127" s="298"/>
      <c r="U127" s="298"/>
      <c r="V127" s="298"/>
      <c r="W127" s="298"/>
      <c r="X127" s="298"/>
      <c r="Y127" s="298"/>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AZ127" s="606"/>
      <c r="BA127" s="2182"/>
      <c r="BB127" s="156" t="s">
        <v>19</v>
      </c>
      <c r="BC127" s="1075" t="s">
        <v>35</v>
      </c>
      <c r="BD127" s="1095" t="s">
        <v>35</v>
      </c>
      <c r="BE127" s="1095" t="s">
        <v>35</v>
      </c>
      <c r="BF127" s="1095" t="s">
        <v>35</v>
      </c>
      <c r="BG127" s="1116" t="s">
        <v>35</v>
      </c>
      <c r="BH127" s="1137" t="s">
        <v>35</v>
      </c>
      <c r="BI127" s="1095" t="s">
        <v>35</v>
      </c>
      <c r="BJ127" s="1095" t="s">
        <v>35</v>
      </c>
      <c r="BK127" s="1095" t="s">
        <v>35</v>
      </c>
      <c r="BL127" s="1116" t="s">
        <v>35</v>
      </c>
      <c r="BM127" s="1137" t="s">
        <v>35</v>
      </c>
      <c r="BN127" s="1095" t="s">
        <v>35</v>
      </c>
      <c r="BO127" s="1095" t="s">
        <v>35</v>
      </c>
      <c r="BP127" s="1095" t="s">
        <v>35</v>
      </c>
      <c r="BQ127" s="1116" t="s">
        <v>35</v>
      </c>
      <c r="BR127" s="1746" t="s">
        <v>35</v>
      </c>
      <c r="BS127" s="1803"/>
      <c r="BT127" s="1803"/>
      <c r="BU127" s="1803"/>
      <c r="BV127" s="1803"/>
      <c r="BW127" s="1803"/>
      <c r="BX127" s="1803"/>
      <c r="BY127" s="1804"/>
      <c r="BZ127" s="1804"/>
      <c r="CA127" s="1804"/>
      <c r="CB127" s="1804"/>
      <c r="CC127" s="1804"/>
      <c r="CD127" s="1804"/>
      <c r="CE127" s="1804"/>
      <c r="CF127" s="1804"/>
      <c r="CG127" s="1804"/>
      <c r="CH127" s="1804"/>
      <c r="CI127" s="1804"/>
      <c r="CJ127" s="1804"/>
      <c r="CK127" s="1804"/>
      <c r="CL127" s="1804"/>
      <c r="CM127" s="1804"/>
      <c r="CN127" s="1804"/>
      <c r="CO127" s="1804"/>
      <c r="CP127" s="1804"/>
      <c r="CQ127" s="1804"/>
      <c r="CR127" s="1804"/>
      <c r="CS127" s="1804"/>
      <c r="CT127" s="1804"/>
      <c r="CU127" s="1804"/>
      <c r="CV127" s="1804"/>
      <c r="CW127" s="1804"/>
      <c r="CX127" s="1804"/>
      <c r="CY127" s="1804"/>
      <c r="CZ127" s="1804"/>
    </row>
    <row r="128" s="135" customFormat="true" ht="15" customHeight="true" x14ac:dyDescent="0.2">
      <c r="A128" s="2261" t="s">
        <v>155</v>
      </c>
      <c r="B128" s="1322" t="s">
        <v>49</v>
      </c>
      <c r="C128" s="1347" t="s">
        <v>35</v>
      </c>
      <c r="D128" s="1353" t="s">
        <v>35</v>
      </c>
      <c r="E128" s="1353" t="s">
        <v>35</v>
      </c>
      <c r="F128" s="1353" t="s">
        <v>35</v>
      </c>
      <c r="G128" s="1359" t="s">
        <v>35</v>
      </c>
      <c r="H128" s="1365" t="s">
        <v>35</v>
      </c>
      <c r="I128" s="1353" t="s">
        <v>35</v>
      </c>
      <c r="J128" s="1353" t="s">
        <v>35</v>
      </c>
      <c r="K128" s="1353" t="s">
        <v>35</v>
      </c>
      <c r="L128" s="1371" t="s">
        <v>35</v>
      </c>
      <c r="M128" s="1347" t="s">
        <v>35</v>
      </c>
      <c r="N128" s="1353" t="s">
        <v>35</v>
      </c>
      <c r="O128" s="1353" t="s">
        <v>35</v>
      </c>
      <c r="P128" s="1353" t="s">
        <v>35</v>
      </c>
      <c r="Q128" s="1359" t="s">
        <v>35</v>
      </c>
      <c r="R128" s="1694" t="s">
        <v>35</v>
      </c>
      <c r="S128" s="298"/>
      <c r="T128" s="298"/>
      <c r="U128" s="298"/>
      <c r="V128" s="298"/>
      <c r="W128" s="298"/>
      <c r="X128" s="298"/>
      <c r="Y128" s="298"/>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AZ128" s="606"/>
      <c r="BA128" s="2182" t="s">
        <v>108</v>
      </c>
      <c r="BB128" s="156" t="s">
        <v>49</v>
      </c>
      <c r="BC128" s="1075" t="s">
        <v>35</v>
      </c>
      <c r="BD128" s="1095" t="s">
        <v>35</v>
      </c>
      <c r="BE128" s="1095" t="s">
        <v>35</v>
      </c>
      <c r="BF128" s="1095" t="s">
        <v>35</v>
      </c>
      <c r="BG128" s="1116" t="s">
        <v>35</v>
      </c>
      <c r="BH128" s="1137" t="s">
        <v>35</v>
      </c>
      <c r="BI128" s="1095" t="s">
        <v>35</v>
      </c>
      <c r="BJ128" s="1095" t="s">
        <v>35</v>
      </c>
      <c r="BK128" s="1095" t="s">
        <v>35</v>
      </c>
      <c r="BL128" s="1116" t="s">
        <v>35</v>
      </c>
      <c r="BM128" s="1137" t="s">
        <v>35</v>
      </c>
      <c r="BN128" s="1095" t="s">
        <v>35</v>
      </c>
      <c r="BO128" s="1095" t="s">
        <v>35</v>
      </c>
      <c r="BP128" s="1095" t="s">
        <v>35</v>
      </c>
      <c r="BQ128" s="1116" t="s">
        <v>35</v>
      </c>
      <c r="BR128" s="1746" t="s">
        <v>35</v>
      </c>
      <c r="BS128" s="1803"/>
      <c r="BT128" s="1803"/>
      <c r="BU128" s="1803"/>
      <c r="BV128" s="1803"/>
      <c r="BW128" s="1803"/>
      <c r="BX128" s="1803"/>
      <c r="BY128" s="1804"/>
      <c r="BZ128" s="1804"/>
      <c r="CA128" s="1804"/>
      <c r="CB128" s="1804"/>
      <c r="CC128" s="1804"/>
      <c r="CD128" s="1804"/>
      <c r="CE128" s="1804"/>
      <c r="CF128" s="1804"/>
      <c r="CG128" s="1804"/>
      <c r="CH128" s="1804"/>
      <c r="CI128" s="1804"/>
      <c r="CJ128" s="1804"/>
      <c r="CK128" s="1804"/>
      <c r="CL128" s="1804"/>
      <c r="CM128" s="1804"/>
      <c r="CN128" s="1804"/>
      <c r="CO128" s="1804"/>
      <c r="CP128" s="1804"/>
      <c r="CQ128" s="1804"/>
      <c r="CR128" s="1804"/>
      <c r="CS128" s="1804"/>
      <c r="CT128" s="1804"/>
      <c r="CU128" s="1804"/>
      <c r="CV128" s="1804"/>
      <c r="CW128" s="1804"/>
      <c r="CX128" s="1804"/>
      <c r="CY128" s="1804"/>
      <c r="CZ128" s="1804"/>
    </row>
    <row r="129" s="135" customFormat="true" ht="15" customHeight="true" x14ac:dyDescent="0.2">
      <c r="A129" s="2262"/>
      <c r="B129" s="1323" t="s">
        <v>48</v>
      </c>
      <c r="C129" s="1348" t="s">
        <v>35</v>
      </c>
      <c r="D129" s="1354" t="s">
        <v>35</v>
      </c>
      <c r="E129" s="1354" t="s">
        <v>35</v>
      </c>
      <c r="F129" s="1354" t="s">
        <v>35</v>
      </c>
      <c r="G129" s="1360" t="s">
        <v>35</v>
      </c>
      <c r="H129" s="1366" t="s">
        <v>35</v>
      </c>
      <c r="I129" s="1354" t="s">
        <v>35</v>
      </c>
      <c r="J129" s="1354" t="s">
        <v>35</v>
      </c>
      <c r="K129" s="1354" t="s">
        <v>35</v>
      </c>
      <c r="L129" s="1372" t="s">
        <v>35</v>
      </c>
      <c r="M129" s="1348" t="s">
        <v>35</v>
      </c>
      <c r="N129" s="1354" t="s">
        <v>35</v>
      </c>
      <c r="O129" s="1354" t="s">
        <v>35</v>
      </c>
      <c r="P129" s="1354" t="s">
        <v>35</v>
      </c>
      <c r="Q129" s="1360" t="s">
        <v>35</v>
      </c>
      <c r="R129" s="1695" t="s">
        <v>35</v>
      </c>
      <c r="S129" s="298"/>
      <c r="T129" s="298"/>
      <c r="U129" s="298"/>
      <c r="V129" s="298"/>
      <c r="W129" s="298"/>
      <c r="X129" s="298"/>
      <c r="Y129" s="298"/>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AZ129" s="606"/>
      <c r="BA129" s="2183"/>
      <c r="BB129" s="157" t="s">
        <v>48</v>
      </c>
      <c r="BC129" s="1076" t="s">
        <v>35</v>
      </c>
      <c r="BD129" s="1096" t="s">
        <v>35</v>
      </c>
      <c r="BE129" s="1096" t="s">
        <v>35</v>
      </c>
      <c r="BF129" s="1096" t="s">
        <v>35</v>
      </c>
      <c r="BG129" s="1117" t="s">
        <v>35</v>
      </c>
      <c r="BH129" s="1138" t="s">
        <v>35</v>
      </c>
      <c r="BI129" s="1096" t="s">
        <v>35</v>
      </c>
      <c r="BJ129" s="1096" t="s">
        <v>35</v>
      </c>
      <c r="BK129" s="1096" t="s">
        <v>35</v>
      </c>
      <c r="BL129" s="1117" t="s">
        <v>35</v>
      </c>
      <c r="BM129" s="1138" t="s">
        <v>35</v>
      </c>
      <c r="BN129" s="1096" t="s">
        <v>35</v>
      </c>
      <c r="BO129" s="1096" t="s">
        <v>35</v>
      </c>
      <c r="BP129" s="1096" t="s">
        <v>35</v>
      </c>
      <c r="BQ129" s="1117" t="s">
        <v>35</v>
      </c>
      <c r="BR129" s="1747" t="s">
        <v>35</v>
      </c>
      <c r="BS129" s="1805"/>
      <c r="BT129" s="1805"/>
      <c r="BU129" s="1805"/>
      <c r="BV129" s="1805"/>
      <c r="BW129" s="1805"/>
      <c r="BX129" s="1805"/>
      <c r="BY129" s="1806"/>
      <c r="BZ129" s="1806"/>
      <c r="CA129" s="1806"/>
      <c r="CB129" s="1806"/>
      <c r="CC129" s="1806"/>
      <c r="CD129" s="1806"/>
      <c r="CE129" s="1806"/>
      <c r="CF129" s="1806"/>
      <c r="CG129" s="1806"/>
      <c r="CH129" s="1806"/>
      <c r="CI129" s="1806"/>
      <c r="CJ129" s="1806"/>
      <c r="CK129" s="1806"/>
      <c r="CL129" s="1806"/>
      <c r="CM129" s="1806"/>
      <c r="CN129" s="1806"/>
      <c r="CO129" s="1806"/>
      <c r="CP129" s="1806"/>
      <c r="CQ129" s="1806"/>
      <c r="CR129" s="1806"/>
      <c r="CS129" s="1806"/>
      <c r="CT129" s="1806"/>
      <c r="CU129" s="1806"/>
      <c r="CV129" s="1806"/>
      <c r="CW129" s="1806"/>
      <c r="CX129" s="1806"/>
      <c r="CY129" s="1806"/>
      <c r="CZ129" s="1806"/>
    </row>
    <row r="130" s="131" customFormat="true" ht="15" hidden="true" customHeight="true" x14ac:dyDescent="0.2">
      <c r="A130" s="2096" t="s">
        <v>47</v>
      </c>
      <c r="B130" s="240" t="s">
        <v>42</v>
      </c>
      <c r="C130" s="246"/>
      <c r="D130" s="247"/>
      <c r="E130" s="247"/>
      <c r="F130" s="247"/>
      <c r="G130" s="248"/>
      <c r="H130" s="249"/>
      <c r="I130" s="247"/>
      <c r="J130" s="247"/>
      <c r="K130" s="247"/>
      <c r="L130" s="250"/>
      <c r="M130" s="246"/>
      <c r="N130" s="247"/>
      <c r="O130" s="247"/>
      <c r="P130" s="247"/>
      <c r="Q130" s="248"/>
      <c r="R130" s="1675"/>
      <c r="S130" s="1854"/>
      <c r="T130" s="1854"/>
      <c r="U130" s="1854"/>
      <c r="V130" s="1854"/>
      <c r="W130" s="1854"/>
      <c r="X130" s="1854"/>
      <c r="Y130" s="1854"/>
      <c r="Z130" s="1854"/>
      <c r="AA130" s="1854"/>
      <c r="AB130" s="1854"/>
      <c r="AC130" s="1854"/>
      <c r="AD130" s="1854"/>
      <c r="AE130" s="1854"/>
      <c r="AF130" s="1854"/>
      <c r="AG130" s="1854"/>
      <c r="AH130" s="1854"/>
      <c r="AI130" s="1854"/>
      <c r="AJ130" s="1854"/>
      <c r="AK130" s="1854"/>
      <c r="AL130" s="1854"/>
      <c r="AM130" s="1854"/>
      <c r="AN130" s="1854"/>
      <c r="AO130" s="1854"/>
      <c r="AP130" s="1854"/>
      <c r="AQ130" s="1854"/>
      <c r="AR130" s="1854"/>
      <c r="AS130" s="1854"/>
      <c r="AT130" s="1854"/>
      <c r="AU130" s="1854"/>
      <c r="AV130" s="1854"/>
      <c r="AW130" s="1854"/>
      <c r="AX130" s="1854"/>
      <c r="AY130" s="1854"/>
      <c r="AZ130" s="615"/>
      <c r="BB130" s="133"/>
      <c r="BS130" s="208"/>
      <c r="BT130" s="208"/>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097"/>
      <c r="B131" s="232" t="s">
        <v>46</v>
      </c>
      <c r="C131" s="251"/>
      <c r="D131" s="252"/>
      <c r="E131" s="252"/>
      <c r="F131" s="252"/>
      <c r="G131" s="253"/>
      <c r="H131" s="254"/>
      <c r="I131" s="252"/>
      <c r="J131" s="252"/>
      <c r="K131" s="252"/>
      <c r="L131" s="255"/>
      <c r="M131" s="251"/>
      <c r="N131" s="252"/>
      <c r="O131" s="252"/>
      <c r="P131" s="252"/>
      <c r="Q131" s="253"/>
      <c r="R131" s="1676"/>
      <c r="S131" s="1854"/>
      <c r="T131" s="1854"/>
      <c r="U131" s="1854"/>
      <c r="V131" s="1854"/>
      <c r="W131" s="1854"/>
      <c r="X131" s="1854"/>
      <c r="Y131" s="1854"/>
      <c r="Z131" s="1854"/>
      <c r="AA131" s="1854"/>
      <c r="AB131" s="1854"/>
      <c r="AC131" s="1854"/>
      <c r="AD131" s="1854"/>
      <c r="AE131" s="1854"/>
      <c r="AF131" s="1854"/>
      <c r="AG131" s="1854"/>
      <c r="AH131" s="1854"/>
      <c r="AI131" s="1854"/>
      <c r="AJ131" s="1854"/>
      <c r="AK131" s="1854"/>
      <c r="AL131" s="1854"/>
      <c r="AM131" s="1854"/>
      <c r="AN131" s="1854"/>
      <c r="AO131" s="1854"/>
      <c r="AP131" s="1854"/>
      <c r="AQ131" s="1854"/>
      <c r="AR131" s="1854"/>
      <c r="AS131" s="1854"/>
      <c r="AT131" s="1854"/>
      <c r="AU131" s="1854"/>
      <c r="AV131" s="1854"/>
      <c r="AW131" s="1854"/>
      <c r="AX131" s="1854"/>
      <c r="AY131" s="1854"/>
      <c r="AZ131" s="615"/>
      <c r="BB131" s="133"/>
      <c r="BS131" s="208"/>
      <c r="BT131" s="208"/>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098"/>
      <c r="B132" s="233" t="s">
        <v>46</v>
      </c>
      <c r="C132" s="256"/>
      <c r="D132" s="257"/>
      <c r="E132" s="257"/>
      <c r="F132" s="257"/>
      <c r="G132" s="258"/>
      <c r="H132" s="259"/>
      <c r="I132" s="257"/>
      <c r="J132" s="257"/>
      <c r="K132" s="257"/>
      <c r="L132" s="260"/>
      <c r="M132" s="256"/>
      <c r="N132" s="257"/>
      <c r="O132" s="257"/>
      <c r="P132" s="257"/>
      <c r="Q132" s="258"/>
      <c r="R132" s="1677"/>
      <c r="S132" s="1854"/>
      <c r="T132" s="1854"/>
      <c r="U132" s="1854"/>
      <c r="V132" s="1854"/>
      <c r="W132" s="1854"/>
      <c r="X132" s="1854"/>
      <c r="Y132" s="1854"/>
      <c r="Z132" s="1854"/>
      <c r="AA132" s="1854"/>
      <c r="AB132" s="1854"/>
      <c r="AC132" s="1854"/>
      <c r="AD132" s="1854"/>
      <c r="AE132" s="1854"/>
      <c r="AF132" s="1854"/>
      <c r="AG132" s="1854"/>
      <c r="AH132" s="1854"/>
      <c r="AI132" s="1854"/>
      <c r="AJ132" s="1854"/>
      <c r="AK132" s="1854"/>
      <c r="AL132" s="1854"/>
      <c r="AM132" s="1854"/>
      <c r="AN132" s="1854"/>
      <c r="AO132" s="1854"/>
      <c r="AP132" s="1854"/>
      <c r="AQ132" s="1854"/>
      <c r="AR132" s="1854"/>
      <c r="AS132" s="1854"/>
      <c r="AT132" s="1854"/>
      <c r="AU132" s="1854"/>
      <c r="AV132" s="1854"/>
      <c r="AW132" s="1854"/>
      <c r="AX132" s="1854"/>
      <c r="AY132" s="1854"/>
      <c r="AZ132" s="615"/>
      <c r="BB132" s="133"/>
      <c r="BS132" s="208"/>
      <c r="BT132" s="208"/>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135" customFormat="true" ht="15" customHeight="true" x14ac:dyDescent="0.2">
      <c r="A133" s="130"/>
      <c r="B133" s="180"/>
      <c r="C133" s="2117" t="s">
        <v>114</v>
      </c>
      <c r="D133" s="2118"/>
      <c r="E133" s="2118"/>
      <c r="F133" s="2118"/>
      <c r="G133" s="2119"/>
      <c r="H133" s="2252" t="s">
        <v>38</v>
      </c>
      <c r="I133" s="2253"/>
      <c r="J133" s="2253"/>
      <c r="K133" s="2253"/>
      <c r="L133" s="2254"/>
      <c r="M133" s="2255" t="s">
        <v>37</v>
      </c>
      <c r="N133" s="2253"/>
      <c r="O133" s="2253"/>
      <c r="P133" s="2253"/>
      <c r="Q133" s="2254"/>
      <c r="R133" s="1650" t="s">
        <v>137</v>
      </c>
      <c r="S133" s="298"/>
      <c r="T133" s="298"/>
      <c r="U133" s="298"/>
      <c r="V133" s="298"/>
      <c r="W133" s="298"/>
      <c r="X133" s="298"/>
      <c r="Y133" s="298"/>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AZ133" s="606"/>
      <c r="BA133" s="209" t="s">
        <v>128</v>
      </c>
      <c r="BB133" s="116" t="s">
        <v>98</v>
      </c>
      <c r="BC133" s="2184" t="s">
        <v>114</v>
      </c>
      <c r="BD133" s="2185"/>
      <c r="BE133" s="2185"/>
      <c r="BF133" s="2185"/>
      <c r="BG133" s="2186"/>
      <c r="BH133" s="2187" t="s">
        <v>38</v>
      </c>
      <c r="BI133" s="2185"/>
      <c r="BJ133" s="2185"/>
      <c r="BK133" s="2185"/>
      <c r="BL133" s="2186"/>
      <c r="BM133" s="2187" t="s">
        <v>37</v>
      </c>
      <c r="BN133" s="2185"/>
      <c r="BO133" s="2185"/>
      <c r="BP133" s="2185"/>
      <c r="BQ133" s="2188"/>
      <c r="BR133" s="1664" t="s">
        <v>137</v>
      </c>
      <c r="BS133" s="1807"/>
      <c r="BT133" s="1807"/>
      <c r="BU133" s="1807"/>
      <c r="BV133" s="1807"/>
      <c r="BW133" s="1807"/>
      <c r="BX133" s="1807"/>
      <c r="BY133" s="1808"/>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135" customFormat="true" ht="12.75" x14ac:dyDescent="0.2">
      <c r="A134" s="181" t="s">
        <v>69</v>
      </c>
      <c r="B134" s="238"/>
      <c r="C134" s="274" t="s">
        <v>0</v>
      </c>
      <c r="D134" s="275" t="s">
        <v>1</v>
      </c>
      <c r="E134" s="275" t="s">
        <v>2</v>
      </c>
      <c r="F134" s="275" t="s">
        <v>3</v>
      </c>
      <c r="G134" s="276" t="s">
        <v>4</v>
      </c>
      <c r="H134" s="1190" t="s">
        <v>0</v>
      </c>
      <c r="I134" s="1160" t="s">
        <v>1</v>
      </c>
      <c r="J134" s="1160" t="s">
        <v>2</v>
      </c>
      <c r="K134" s="1160" t="s">
        <v>3</v>
      </c>
      <c r="L134" s="1161" t="s">
        <v>4</v>
      </c>
      <c r="M134" s="1180" t="s">
        <v>0</v>
      </c>
      <c r="N134" s="1160" t="s">
        <v>1</v>
      </c>
      <c r="O134" s="1160" t="s">
        <v>2</v>
      </c>
      <c r="P134" s="1160" t="s">
        <v>3</v>
      </c>
      <c r="Q134" s="1202" t="s">
        <v>4</v>
      </c>
      <c r="R134" s="740" t="s">
        <v>147</v>
      </c>
      <c r="S134" s="298"/>
      <c r="T134" s="298"/>
      <c r="U134" s="298"/>
      <c r="V134" s="298"/>
      <c r="W134" s="298"/>
      <c r="X134" s="298"/>
      <c r="Y134" s="298"/>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AZ134" s="606"/>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1748" t="s">
        <v>147</v>
      </c>
      <c r="BS134" s="1809"/>
      <c r="BT134" s="1809"/>
      <c r="BU134" s="1809"/>
      <c r="BV134" s="1809"/>
      <c r="BW134" s="1809"/>
      <c r="BX134" s="1809"/>
      <c r="BY134" s="1810"/>
      <c r="BZ134" s="1810"/>
      <c r="CA134" s="1810"/>
      <c r="CB134" s="1810"/>
      <c r="CC134" s="1810"/>
      <c r="CD134" s="1810"/>
      <c r="CE134" s="1810"/>
      <c r="CF134" s="1810"/>
      <c r="CG134" s="1810"/>
      <c r="CH134" s="1810"/>
      <c r="CI134" s="1810"/>
      <c r="CJ134" s="1810"/>
      <c r="CK134" s="1810"/>
      <c r="CL134" s="1810"/>
      <c r="CM134" s="1810"/>
      <c r="CN134" s="1810"/>
      <c r="CO134" s="1810"/>
      <c r="CP134" s="1810"/>
      <c r="CQ134" s="1810"/>
      <c r="CR134" s="1810"/>
      <c r="CS134" s="1810"/>
      <c r="CT134" s="1810"/>
      <c r="CU134" s="1810"/>
      <c r="CV134" s="1810"/>
      <c r="CW134" s="1810"/>
      <c r="CX134" s="1810"/>
      <c r="CY134" s="1810"/>
      <c r="CZ134" s="1810"/>
    </row>
    <row r="135" s="135" customFormat="true" ht="15" customHeight="true" x14ac:dyDescent="0.2">
      <c r="A135" s="2256" t="s">
        <v>45</v>
      </c>
      <c r="B135" s="1324" t="s">
        <v>44</v>
      </c>
      <c r="C135" s="1273">
        <f>C153</f>
        <v>12.102619740463153</v>
      </c>
      <c r="D135" s="1274">
        <f t="shared" ref="D135:Q135" si="10">D153</f>
        <v>19.891603518276096</v>
      </c>
      <c r="E135" s="1274">
        <f t="shared" si="10"/>
        <v>18.880876289601915</v>
      </c>
      <c r="F135" s="1274">
        <f t="shared" si="10"/>
        <v>19.747861840300985</v>
      </c>
      <c r="G135" s="1275">
        <f t="shared" si="10"/>
        <v>38.583850462799305</v>
      </c>
      <c r="H135" s="1276">
        <f t="shared" si="10"/>
        <v>23.601857383461088</v>
      </c>
      <c r="I135" s="1274">
        <f t="shared" si="10"/>
        <v>32.399781032066223</v>
      </c>
      <c r="J135" s="1274">
        <f t="shared" si="10"/>
        <v>34.709395628070929</v>
      </c>
      <c r="K135" s="1274">
        <f t="shared" si="10"/>
        <v>38.525311189980997</v>
      </c>
      <c r="L135" s="1277">
        <f t="shared" si="10"/>
        <v>50.650178416101625</v>
      </c>
      <c r="M135" s="1273">
        <f t="shared" si="10"/>
        <v>4.2525722569244433</v>
      </c>
      <c r="N135" s="1274">
        <f t="shared" si="10"/>
        <v>2.9620972572799951</v>
      </c>
      <c r="O135" s="1274">
        <f t="shared" si="10"/>
        <v>2.7585628526078647</v>
      </c>
      <c r="P135" s="1274">
        <f t="shared" si="10"/>
        <v>5.8593772599789107</v>
      </c>
      <c r="Q135" s="1275">
        <f t="shared" si="10"/>
        <v>4.4589752880074833</v>
      </c>
      <c r="R135" s="1696" t="s">
        <v>35</v>
      </c>
      <c r="S135" s="298"/>
      <c r="T135" s="298"/>
      <c r="U135" s="298"/>
      <c r="V135" s="298"/>
      <c r="W135" s="298"/>
      <c r="X135" s="298"/>
      <c r="Y135" s="298"/>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AZ135" s="606"/>
      <c r="BA135" s="2189" t="s">
        <v>45</v>
      </c>
      <c r="BB135" s="158" t="s">
        <v>44</v>
      </c>
      <c r="BC135" s="1077" t="s">
        <v>35</v>
      </c>
      <c r="BD135" s="1097" t="s">
        <v>35</v>
      </c>
      <c r="BE135" s="1097" t="s">
        <v>35</v>
      </c>
      <c r="BF135" s="1097" t="s">
        <v>35</v>
      </c>
      <c r="BG135" s="1118" t="s">
        <v>35</v>
      </c>
      <c r="BH135" s="1139" t="s">
        <v>35</v>
      </c>
      <c r="BI135" s="1097" t="s">
        <v>35</v>
      </c>
      <c r="BJ135" s="1097" t="s">
        <v>35</v>
      </c>
      <c r="BK135" s="1097" t="s">
        <v>35</v>
      </c>
      <c r="BL135" s="1118" t="s">
        <v>35</v>
      </c>
      <c r="BM135" s="1139" t="s">
        <v>35</v>
      </c>
      <c r="BN135" s="1097" t="s">
        <v>35</v>
      </c>
      <c r="BO135" s="1097" t="s">
        <v>35</v>
      </c>
      <c r="BP135" s="1097" t="s">
        <v>35</v>
      </c>
      <c r="BQ135" s="1118" t="s">
        <v>35</v>
      </c>
      <c r="BR135" s="1749" t="s">
        <v>35</v>
      </c>
      <c r="BS135" s="1811"/>
      <c r="BT135" s="1811"/>
      <c r="BU135" s="1811"/>
      <c r="BV135" s="1811"/>
      <c r="BW135" s="1811"/>
      <c r="BX135" s="1811"/>
      <c r="BY135" s="1812"/>
      <c r="BZ135" s="1812"/>
      <c r="CA135" s="1812"/>
      <c r="CB135" s="1812"/>
      <c r="CC135" s="1812"/>
      <c r="CD135" s="1812"/>
      <c r="CE135" s="1812"/>
      <c r="CF135" s="1812"/>
      <c r="CG135" s="1812"/>
      <c r="CH135" s="1812"/>
      <c r="CI135" s="1812"/>
      <c r="CJ135" s="1812"/>
      <c r="CK135" s="1812"/>
      <c r="CL135" s="1812"/>
      <c r="CM135" s="1812"/>
      <c r="CN135" s="1812"/>
      <c r="CO135" s="1812"/>
      <c r="CP135" s="1812"/>
      <c r="CQ135" s="1812"/>
      <c r="CR135" s="1812"/>
      <c r="CS135" s="1812"/>
      <c r="CT135" s="1812"/>
      <c r="CU135" s="1812"/>
      <c r="CV135" s="1812"/>
      <c r="CW135" s="1812"/>
      <c r="CX135" s="1812"/>
      <c r="CY135" s="1812"/>
      <c r="CZ135" s="1812"/>
    </row>
    <row r="136" s="135" customFormat="true" ht="15" customHeight="true" x14ac:dyDescent="0.2">
      <c r="A136" s="2257"/>
      <c r="B136" s="1325" t="s">
        <v>43</v>
      </c>
      <c r="C136" s="1349" t="s">
        <v>35</v>
      </c>
      <c r="D136" s="1355" t="s">
        <v>35</v>
      </c>
      <c r="E136" s="1355" t="s">
        <v>35</v>
      </c>
      <c r="F136" s="1355" t="s">
        <v>35</v>
      </c>
      <c r="G136" s="1361" t="s">
        <v>35</v>
      </c>
      <c r="H136" s="1367" t="s">
        <v>35</v>
      </c>
      <c r="I136" s="1355" t="s">
        <v>35</v>
      </c>
      <c r="J136" s="1355" t="s">
        <v>35</v>
      </c>
      <c r="K136" s="1355" t="s">
        <v>35</v>
      </c>
      <c r="L136" s="1373" t="s">
        <v>35</v>
      </c>
      <c r="M136" s="1349" t="s">
        <v>35</v>
      </c>
      <c r="N136" s="1355" t="s">
        <v>35</v>
      </c>
      <c r="O136" s="1355" t="s">
        <v>35</v>
      </c>
      <c r="P136" s="1355" t="s">
        <v>35</v>
      </c>
      <c r="Q136" s="1361" t="s">
        <v>35</v>
      </c>
      <c r="R136" s="1697" t="s">
        <v>35</v>
      </c>
      <c r="S136" s="298"/>
      <c r="T136" s="298"/>
      <c r="U136" s="298"/>
      <c r="V136" s="298"/>
      <c r="W136" s="298"/>
      <c r="X136" s="298"/>
      <c r="Y136" s="298"/>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AZ136" s="606"/>
      <c r="BA136" s="2140"/>
      <c r="BB136" s="159" t="s">
        <v>43</v>
      </c>
      <c r="BC136" s="1078" t="s">
        <v>35</v>
      </c>
      <c r="BD136" s="1098" t="s">
        <v>35</v>
      </c>
      <c r="BE136" s="1098" t="s">
        <v>35</v>
      </c>
      <c r="BF136" s="1098" t="s">
        <v>35</v>
      </c>
      <c r="BG136" s="1119" t="s">
        <v>35</v>
      </c>
      <c r="BH136" s="1140" t="s">
        <v>35</v>
      </c>
      <c r="BI136" s="1098" t="s">
        <v>35</v>
      </c>
      <c r="BJ136" s="1098" t="s">
        <v>35</v>
      </c>
      <c r="BK136" s="1098" t="s">
        <v>35</v>
      </c>
      <c r="BL136" s="1119" t="s">
        <v>35</v>
      </c>
      <c r="BM136" s="1140" t="s">
        <v>35</v>
      </c>
      <c r="BN136" s="1098" t="s">
        <v>35</v>
      </c>
      <c r="BO136" s="1098" t="s">
        <v>35</v>
      </c>
      <c r="BP136" s="1098" t="s">
        <v>35</v>
      </c>
      <c r="BQ136" s="1119" t="s">
        <v>35</v>
      </c>
      <c r="BR136" s="1750" t="s">
        <v>35</v>
      </c>
      <c r="BS136" s="1813"/>
      <c r="BT136" s="1813"/>
      <c r="BU136" s="1813"/>
      <c r="BV136" s="1813"/>
      <c r="BW136" s="1813"/>
      <c r="BX136" s="1813"/>
      <c r="BY136" s="1814"/>
      <c r="BZ136" s="1814"/>
      <c r="CA136" s="1814"/>
      <c r="CB136" s="1814"/>
      <c r="CC136" s="1814"/>
      <c r="CD136" s="1814"/>
      <c r="CE136" s="1814"/>
      <c r="CF136" s="1814"/>
      <c r="CG136" s="1814"/>
      <c r="CH136" s="1814"/>
      <c r="CI136" s="1814"/>
      <c r="CJ136" s="1814"/>
      <c r="CK136" s="1814"/>
      <c r="CL136" s="1814"/>
      <c r="CM136" s="1814"/>
      <c r="CN136" s="1814"/>
      <c r="CO136" s="1814"/>
      <c r="CP136" s="1814"/>
      <c r="CQ136" s="1814"/>
      <c r="CR136" s="1814"/>
      <c r="CS136" s="1814"/>
      <c r="CT136" s="1814"/>
      <c r="CU136" s="1814"/>
      <c r="CV136" s="1814"/>
      <c r="CW136" s="1814"/>
      <c r="CX136" s="1814"/>
      <c r="CY136" s="1814"/>
      <c r="CZ136" s="1814"/>
    </row>
    <row r="137" s="135" customFormat="true" ht="15" customHeight="true" x14ac:dyDescent="0.2">
      <c r="A137" s="2257"/>
      <c r="B137" s="1325" t="s">
        <v>42</v>
      </c>
      <c r="C137" s="1349" t="s">
        <v>35</v>
      </c>
      <c r="D137" s="1355" t="s">
        <v>35</v>
      </c>
      <c r="E137" s="1355" t="s">
        <v>35</v>
      </c>
      <c r="F137" s="1355" t="s">
        <v>35</v>
      </c>
      <c r="G137" s="1361" t="s">
        <v>35</v>
      </c>
      <c r="H137" s="1367" t="s">
        <v>35</v>
      </c>
      <c r="I137" s="1355" t="s">
        <v>35</v>
      </c>
      <c r="J137" s="1355" t="s">
        <v>35</v>
      </c>
      <c r="K137" s="1355" t="s">
        <v>35</v>
      </c>
      <c r="L137" s="1373" t="s">
        <v>35</v>
      </c>
      <c r="M137" s="1349" t="s">
        <v>35</v>
      </c>
      <c r="N137" s="1355" t="s">
        <v>35</v>
      </c>
      <c r="O137" s="1355" t="s">
        <v>35</v>
      </c>
      <c r="P137" s="1355" t="s">
        <v>35</v>
      </c>
      <c r="Q137" s="1361" t="s">
        <v>35</v>
      </c>
      <c r="R137" s="1697" t="s">
        <v>35</v>
      </c>
      <c r="S137" s="298"/>
      <c r="T137" s="298"/>
      <c r="U137" s="298"/>
      <c r="V137" s="298"/>
      <c r="W137" s="298"/>
      <c r="X137" s="298"/>
      <c r="Y137" s="298"/>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AZ137" s="606"/>
      <c r="BA137" s="2140"/>
      <c r="BB137" s="159" t="s">
        <v>42</v>
      </c>
      <c r="BC137" s="1078" t="s">
        <v>35</v>
      </c>
      <c r="BD137" s="1098" t="s">
        <v>35</v>
      </c>
      <c r="BE137" s="1098" t="s">
        <v>35</v>
      </c>
      <c r="BF137" s="1098" t="s">
        <v>35</v>
      </c>
      <c r="BG137" s="1119" t="s">
        <v>35</v>
      </c>
      <c r="BH137" s="1140" t="s">
        <v>35</v>
      </c>
      <c r="BI137" s="1098" t="s">
        <v>35</v>
      </c>
      <c r="BJ137" s="1098" t="s">
        <v>35</v>
      </c>
      <c r="BK137" s="1098" t="s">
        <v>35</v>
      </c>
      <c r="BL137" s="1119" t="s">
        <v>35</v>
      </c>
      <c r="BM137" s="1140" t="s">
        <v>35</v>
      </c>
      <c r="BN137" s="1098" t="s">
        <v>35</v>
      </c>
      <c r="BO137" s="1098" t="s">
        <v>35</v>
      </c>
      <c r="BP137" s="1098" t="s">
        <v>35</v>
      </c>
      <c r="BQ137" s="1119" t="s">
        <v>35</v>
      </c>
      <c r="BR137" s="1750" t="s">
        <v>35</v>
      </c>
      <c r="BS137" s="1813"/>
      <c r="BT137" s="1813"/>
      <c r="BU137" s="1813"/>
      <c r="BV137" s="1813"/>
      <c r="BW137" s="1813"/>
      <c r="BX137" s="1813"/>
      <c r="BY137" s="1814"/>
      <c r="BZ137" s="1814"/>
      <c r="CA137" s="1814"/>
      <c r="CB137" s="1814"/>
      <c r="CC137" s="1814"/>
      <c r="CD137" s="1814"/>
      <c r="CE137" s="1814"/>
      <c r="CF137" s="1814"/>
      <c r="CG137" s="1814"/>
      <c r="CH137" s="1814"/>
      <c r="CI137" s="1814"/>
      <c r="CJ137" s="1814"/>
      <c r="CK137" s="1814"/>
      <c r="CL137" s="1814"/>
      <c r="CM137" s="1814"/>
      <c r="CN137" s="1814"/>
      <c r="CO137" s="1814"/>
      <c r="CP137" s="1814"/>
      <c r="CQ137" s="1814"/>
      <c r="CR137" s="1814"/>
      <c r="CS137" s="1814"/>
      <c r="CT137" s="1814"/>
      <c r="CU137" s="1814"/>
      <c r="CV137" s="1814"/>
      <c r="CW137" s="1814"/>
      <c r="CX137" s="1814"/>
      <c r="CY137" s="1814"/>
      <c r="CZ137" s="1814"/>
    </row>
    <row r="138" s="135" customFormat="true" ht="15" customHeight="true" x14ac:dyDescent="0.2">
      <c r="A138" s="2257"/>
      <c r="B138" s="1325" t="s">
        <v>41</v>
      </c>
      <c r="C138" s="1349" t="s">
        <v>35</v>
      </c>
      <c r="D138" s="1355" t="s">
        <v>35</v>
      </c>
      <c r="E138" s="1355" t="s">
        <v>35</v>
      </c>
      <c r="F138" s="1355" t="s">
        <v>35</v>
      </c>
      <c r="G138" s="1361" t="s">
        <v>35</v>
      </c>
      <c r="H138" s="1367" t="s">
        <v>35</v>
      </c>
      <c r="I138" s="1355" t="s">
        <v>35</v>
      </c>
      <c r="J138" s="1355" t="s">
        <v>35</v>
      </c>
      <c r="K138" s="1355" t="s">
        <v>35</v>
      </c>
      <c r="L138" s="1373" t="s">
        <v>35</v>
      </c>
      <c r="M138" s="1349" t="s">
        <v>35</v>
      </c>
      <c r="N138" s="1355" t="s">
        <v>35</v>
      </c>
      <c r="O138" s="1355" t="s">
        <v>35</v>
      </c>
      <c r="P138" s="1355" t="s">
        <v>35</v>
      </c>
      <c r="Q138" s="1361" t="s">
        <v>35</v>
      </c>
      <c r="R138" s="1697" t="s">
        <v>35</v>
      </c>
      <c r="S138" s="298"/>
      <c r="T138" s="298"/>
      <c r="U138" s="298"/>
      <c r="V138" s="298"/>
      <c r="W138" s="298"/>
      <c r="X138" s="298"/>
      <c r="Y138" s="298"/>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AZ138" s="606"/>
      <c r="BA138" s="2140"/>
      <c r="BB138" s="159" t="s">
        <v>41</v>
      </c>
      <c r="BC138" s="1078" t="s">
        <v>35</v>
      </c>
      <c r="BD138" s="1098" t="s">
        <v>35</v>
      </c>
      <c r="BE138" s="1098" t="s">
        <v>35</v>
      </c>
      <c r="BF138" s="1098" t="s">
        <v>35</v>
      </c>
      <c r="BG138" s="1119" t="s">
        <v>35</v>
      </c>
      <c r="BH138" s="1140" t="s">
        <v>35</v>
      </c>
      <c r="BI138" s="1098" t="s">
        <v>35</v>
      </c>
      <c r="BJ138" s="1098" t="s">
        <v>35</v>
      </c>
      <c r="BK138" s="1098" t="s">
        <v>35</v>
      </c>
      <c r="BL138" s="1119" t="s">
        <v>35</v>
      </c>
      <c r="BM138" s="1140" t="s">
        <v>35</v>
      </c>
      <c r="BN138" s="1098" t="s">
        <v>35</v>
      </c>
      <c r="BO138" s="1098" t="s">
        <v>35</v>
      </c>
      <c r="BP138" s="1098" t="s">
        <v>35</v>
      </c>
      <c r="BQ138" s="1119" t="s">
        <v>35</v>
      </c>
      <c r="BR138" s="1750" t="s">
        <v>35</v>
      </c>
      <c r="BS138" s="1813"/>
      <c r="BT138" s="1813"/>
      <c r="BU138" s="1813"/>
      <c r="BV138" s="1813"/>
      <c r="BW138" s="1813"/>
      <c r="BX138" s="1813"/>
      <c r="BY138" s="1814"/>
      <c r="BZ138" s="1814"/>
      <c r="CA138" s="1814"/>
      <c r="CB138" s="1814"/>
      <c r="CC138" s="1814"/>
      <c r="CD138" s="1814"/>
      <c r="CE138" s="1814"/>
      <c r="CF138" s="1814"/>
      <c r="CG138" s="1814"/>
      <c r="CH138" s="1814"/>
      <c r="CI138" s="1814"/>
      <c r="CJ138" s="1814"/>
      <c r="CK138" s="1814"/>
      <c r="CL138" s="1814"/>
      <c r="CM138" s="1814"/>
      <c r="CN138" s="1814"/>
      <c r="CO138" s="1814"/>
      <c r="CP138" s="1814"/>
      <c r="CQ138" s="1814"/>
      <c r="CR138" s="1814"/>
      <c r="CS138" s="1814"/>
      <c r="CT138" s="1814"/>
      <c r="CU138" s="1814"/>
      <c r="CV138" s="1814"/>
      <c r="CW138" s="1814"/>
      <c r="CX138" s="1814"/>
      <c r="CY138" s="1814"/>
      <c r="CZ138" s="1814"/>
    </row>
    <row r="139" s="135" customFormat="true" ht="15" customHeight="true" x14ac:dyDescent="0.2">
      <c r="A139" s="2257"/>
      <c r="B139" s="1325" t="s">
        <v>19</v>
      </c>
      <c r="C139" s="1278">
        <f>C157</f>
        <v>5.5720412418817107</v>
      </c>
      <c r="D139" s="1279">
        <f t="shared" ref="D139:Q139" si="11">D157</f>
        <v>1.6000427546186673</v>
      </c>
      <c r="E139" s="1279">
        <f t="shared" si="11"/>
        <v>0.40117757229648288</v>
      </c>
      <c r="F139" s="1279">
        <f t="shared" si="11"/>
        <v>0.18225176797680742</v>
      </c>
      <c r="G139" s="1280">
        <f t="shared" si="11"/>
        <v>0</v>
      </c>
      <c r="H139" s="1281">
        <f t="shared" si="11"/>
        <v>5.660324151951091</v>
      </c>
      <c r="I139" s="1279">
        <f t="shared" si="11"/>
        <v>1.2610441488548616</v>
      </c>
      <c r="J139" s="1279">
        <f t="shared" si="11"/>
        <v>0.32201793454331057</v>
      </c>
      <c r="K139" s="1279">
        <f t="shared" si="11"/>
        <v>0</v>
      </c>
      <c r="L139" s="1282">
        <f t="shared" si="11"/>
        <v>0</v>
      </c>
      <c r="M139" s="1278">
        <f t="shared" si="11"/>
        <v>6.4649269749909646</v>
      </c>
      <c r="N139" s="1279">
        <f t="shared" si="11"/>
        <v>1.5280183610088076</v>
      </c>
      <c r="O139" s="1279">
        <f t="shared" si="11"/>
        <v>0.30354372388802575</v>
      </c>
      <c r="P139" s="1279">
        <f t="shared" si="11"/>
        <v>0</v>
      </c>
      <c r="Q139" s="1280">
        <f t="shared" si="11"/>
        <v>0</v>
      </c>
      <c r="R139" s="1697" t="s">
        <v>35</v>
      </c>
      <c r="S139" s="298"/>
      <c r="T139" s="298"/>
      <c r="U139" s="298"/>
      <c r="V139" s="298"/>
      <c r="W139" s="298"/>
      <c r="X139" s="298"/>
      <c r="Y139" s="298"/>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AZ139" s="606"/>
      <c r="BA139" s="2140"/>
      <c r="BB139" s="159" t="s">
        <v>19</v>
      </c>
      <c r="BC139" s="1078" t="s">
        <v>35</v>
      </c>
      <c r="BD139" s="1098" t="s">
        <v>35</v>
      </c>
      <c r="BE139" s="1098" t="s">
        <v>35</v>
      </c>
      <c r="BF139" s="1098" t="s">
        <v>35</v>
      </c>
      <c r="BG139" s="1119" t="s">
        <v>35</v>
      </c>
      <c r="BH139" s="1140" t="s">
        <v>35</v>
      </c>
      <c r="BI139" s="1098" t="s">
        <v>35</v>
      </c>
      <c r="BJ139" s="1098" t="s">
        <v>35</v>
      </c>
      <c r="BK139" s="1098" t="s">
        <v>35</v>
      </c>
      <c r="BL139" s="1119" t="s">
        <v>35</v>
      </c>
      <c r="BM139" s="1140" t="s">
        <v>35</v>
      </c>
      <c r="BN139" s="1098" t="s">
        <v>35</v>
      </c>
      <c r="BO139" s="1098" t="s">
        <v>35</v>
      </c>
      <c r="BP139" s="1098" t="s">
        <v>35</v>
      </c>
      <c r="BQ139" s="1119" t="s">
        <v>35</v>
      </c>
      <c r="BR139" s="1750" t="s">
        <v>35</v>
      </c>
      <c r="BS139" s="1813"/>
      <c r="BT139" s="1813"/>
      <c r="BU139" s="1813"/>
      <c r="BV139" s="1813"/>
      <c r="BW139" s="1813"/>
      <c r="BX139" s="1813"/>
      <c r="BY139" s="1814"/>
      <c r="BZ139" s="1814"/>
      <c r="CA139" s="1814"/>
      <c r="CB139" s="1814"/>
      <c r="CC139" s="1814"/>
      <c r="CD139" s="1814"/>
      <c r="CE139" s="1814"/>
      <c r="CF139" s="1814"/>
      <c r="CG139" s="1814"/>
      <c r="CH139" s="1814"/>
      <c r="CI139" s="1814"/>
      <c r="CJ139" s="1814"/>
      <c r="CK139" s="1814"/>
      <c r="CL139" s="1814"/>
      <c r="CM139" s="1814"/>
      <c r="CN139" s="1814"/>
      <c r="CO139" s="1814"/>
      <c r="CP139" s="1814"/>
      <c r="CQ139" s="1814"/>
      <c r="CR139" s="1814"/>
      <c r="CS139" s="1814"/>
      <c r="CT139" s="1814"/>
      <c r="CU139" s="1814"/>
      <c r="CV139" s="1814"/>
      <c r="CW139" s="1814"/>
      <c r="CX139" s="1814"/>
      <c r="CY139" s="1814"/>
      <c r="CZ139" s="1814"/>
    </row>
    <row r="140" s="130" customFormat="true" ht="15" customHeight="true" x14ac:dyDescent="0.2">
      <c r="A140" s="2134" t="s">
        <v>106</v>
      </c>
      <c r="B140" s="244" t="s">
        <v>64</v>
      </c>
      <c r="C140" s="1013" t="s">
        <v>35</v>
      </c>
      <c r="D140" s="1025" t="s">
        <v>35</v>
      </c>
      <c r="E140" s="1025" t="s">
        <v>35</v>
      </c>
      <c r="F140" s="1025" t="s">
        <v>35</v>
      </c>
      <c r="G140" s="1037" t="s">
        <v>35</v>
      </c>
      <c r="H140" s="1049" t="s">
        <v>35</v>
      </c>
      <c r="I140" s="1025" t="s">
        <v>35</v>
      </c>
      <c r="J140" s="1025" t="s">
        <v>35</v>
      </c>
      <c r="K140" s="1025" t="s">
        <v>35</v>
      </c>
      <c r="L140" s="1061" t="s">
        <v>35</v>
      </c>
      <c r="M140" s="1067" t="s">
        <v>35</v>
      </c>
      <c r="N140" s="1025" t="s">
        <v>35</v>
      </c>
      <c r="O140" s="1025" t="s">
        <v>35</v>
      </c>
      <c r="P140" s="1025" t="s">
        <v>35</v>
      </c>
      <c r="Q140" s="1037" t="s">
        <v>35</v>
      </c>
      <c r="R140" s="1698" t="s">
        <v>35</v>
      </c>
      <c r="S140" s="1727"/>
      <c r="T140" s="1727"/>
      <c r="U140" s="1727"/>
      <c r="V140" s="1727"/>
      <c r="W140" s="1727"/>
      <c r="X140" s="1727"/>
      <c r="Y140" s="1728"/>
      <c r="Z140" s="1728"/>
      <c r="AA140" s="1728"/>
      <c r="AB140" s="1728"/>
      <c r="AC140" s="1728"/>
      <c r="AD140" s="1728"/>
      <c r="AE140" s="1728"/>
      <c r="AF140" s="1728"/>
      <c r="AG140" s="1728"/>
      <c r="AH140" s="1728"/>
      <c r="AI140" s="1728"/>
      <c r="AJ140" s="1728"/>
      <c r="AK140" s="1728"/>
      <c r="AL140" s="1728"/>
      <c r="AM140" s="1728"/>
      <c r="AN140" s="1728"/>
      <c r="AO140" s="1728"/>
      <c r="AP140" s="1728"/>
      <c r="AQ140" s="1728"/>
      <c r="AR140" s="1728"/>
      <c r="AS140" s="1728"/>
      <c r="AT140" s="1728"/>
      <c r="AU140" s="1728"/>
      <c r="AV140" s="1728"/>
      <c r="AW140" s="1728"/>
      <c r="AX140" s="1728"/>
      <c r="AY140" s="1728"/>
      <c r="AZ140" s="207"/>
      <c r="BA140" s="2140" t="s">
        <v>106</v>
      </c>
      <c r="BB140" s="159" t="s">
        <v>64</v>
      </c>
      <c r="BC140" s="1078" t="s">
        <v>35</v>
      </c>
      <c r="BD140" s="1098" t="s">
        <v>35</v>
      </c>
      <c r="BE140" s="1098" t="s">
        <v>35</v>
      </c>
      <c r="BF140" s="1098" t="s">
        <v>35</v>
      </c>
      <c r="BG140" s="1119" t="s">
        <v>35</v>
      </c>
      <c r="BH140" s="1140" t="s">
        <v>35</v>
      </c>
      <c r="BI140" s="1098" t="s">
        <v>35</v>
      </c>
      <c r="BJ140" s="1098" t="s">
        <v>35</v>
      </c>
      <c r="BK140" s="1098" t="s">
        <v>35</v>
      </c>
      <c r="BL140" s="1119" t="s">
        <v>35</v>
      </c>
      <c r="BM140" s="1140" t="s">
        <v>35</v>
      </c>
      <c r="BN140" s="1098" t="s">
        <v>35</v>
      </c>
      <c r="BO140" s="1098" t="s">
        <v>35</v>
      </c>
      <c r="BP140" s="1098" t="s">
        <v>35</v>
      </c>
      <c r="BQ140" s="1119" t="s">
        <v>35</v>
      </c>
      <c r="BR140" s="1750" t="s">
        <v>35</v>
      </c>
      <c r="BS140" s="1813"/>
      <c r="BT140" s="1813"/>
      <c r="BU140" s="1813"/>
      <c r="BV140" s="1813"/>
      <c r="BW140" s="1813"/>
      <c r="BX140" s="1813"/>
      <c r="BY140" s="1814"/>
      <c r="BZ140" s="1814"/>
      <c r="CA140" s="1814"/>
      <c r="CB140" s="1814"/>
      <c r="CC140" s="1814"/>
      <c r="CD140" s="1814"/>
      <c r="CE140" s="1814"/>
      <c r="CF140" s="1814"/>
      <c r="CG140" s="1814"/>
      <c r="CH140" s="1814"/>
      <c r="CI140" s="1814"/>
      <c r="CJ140" s="1814"/>
      <c r="CK140" s="1814"/>
      <c r="CL140" s="1814"/>
      <c r="CM140" s="1814"/>
      <c r="CN140" s="1814"/>
      <c r="CO140" s="1814"/>
      <c r="CP140" s="1814"/>
      <c r="CQ140" s="1814"/>
      <c r="CR140" s="1814"/>
      <c r="CS140" s="1814"/>
      <c r="CT140" s="1814"/>
      <c r="CU140" s="1814"/>
      <c r="CV140" s="1814"/>
      <c r="CW140" s="1814"/>
      <c r="CX140" s="1814"/>
      <c r="CY140" s="1814"/>
      <c r="CZ140" s="1814"/>
    </row>
    <row r="141" s="130" customFormat="true" ht="15" customHeight="true" x14ac:dyDescent="0.2">
      <c r="A141" s="2134"/>
      <c r="B141" s="244" t="s">
        <v>65</v>
      </c>
      <c r="C141" s="1013" t="s">
        <v>35</v>
      </c>
      <c r="D141" s="1025" t="s">
        <v>35</v>
      </c>
      <c r="E141" s="1025" t="s">
        <v>35</v>
      </c>
      <c r="F141" s="1025" t="s">
        <v>35</v>
      </c>
      <c r="G141" s="1037" t="s">
        <v>35</v>
      </c>
      <c r="H141" s="1049" t="s">
        <v>35</v>
      </c>
      <c r="I141" s="1025" t="s">
        <v>35</v>
      </c>
      <c r="J141" s="1025" t="s">
        <v>35</v>
      </c>
      <c r="K141" s="1025" t="s">
        <v>35</v>
      </c>
      <c r="L141" s="1061" t="s">
        <v>35</v>
      </c>
      <c r="M141" s="1067" t="s">
        <v>35</v>
      </c>
      <c r="N141" s="1025" t="s">
        <v>35</v>
      </c>
      <c r="O141" s="1025" t="s">
        <v>35</v>
      </c>
      <c r="P141" s="1025" t="s">
        <v>35</v>
      </c>
      <c r="Q141" s="1037" t="s">
        <v>35</v>
      </c>
      <c r="R141" s="1698" t="s">
        <v>35</v>
      </c>
      <c r="S141" s="1727"/>
      <c r="T141" s="1727"/>
      <c r="U141" s="1727"/>
      <c r="V141" s="1727"/>
      <c r="W141" s="1727"/>
      <c r="X141" s="1727"/>
      <c r="Y141" s="1728"/>
      <c r="Z141" s="1728"/>
      <c r="AA141" s="1728"/>
      <c r="AB141" s="1728"/>
      <c r="AC141" s="1728"/>
      <c r="AD141" s="1728"/>
      <c r="AE141" s="1728"/>
      <c r="AF141" s="1728"/>
      <c r="AG141" s="1728"/>
      <c r="AH141" s="1728"/>
      <c r="AI141" s="1728"/>
      <c r="AJ141" s="1728"/>
      <c r="AK141" s="1728"/>
      <c r="AL141" s="1728"/>
      <c r="AM141" s="1728"/>
      <c r="AN141" s="1728"/>
      <c r="AO141" s="1728"/>
      <c r="AP141" s="1728"/>
      <c r="AQ141" s="1728"/>
      <c r="AR141" s="1728"/>
      <c r="AS141" s="1728"/>
      <c r="AT141" s="1728"/>
      <c r="AU141" s="1728"/>
      <c r="AV141" s="1728"/>
      <c r="AW141" s="1728"/>
      <c r="AX141" s="1728"/>
      <c r="AY141" s="1728"/>
      <c r="AZ141" s="207"/>
      <c r="BA141" s="2140"/>
      <c r="BB141" s="159" t="s">
        <v>65</v>
      </c>
      <c r="BC141" s="1078" t="s">
        <v>35</v>
      </c>
      <c r="BD141" s="1098" t="s">
        <v>35</v>
      </c>
      <c r="BE141" s="1098" t="s">
        <v>35</v>
      </c>
      <c r="BF141" s="1098" t="s">
        <v>35</v>
      </c>
      <c r="BG141" s="1119" t="s">
        <v>35</v>
      </c>
      <c r="BH141" s="1140" t="s">
        <v>35</v>
      </c>
      <c r="BI141" s="1098" t="s">
        <v>35</v>
      </c>
      <c r="BJ141" s="1098" t="s">
        <v>35</v>
      </c>
      <c r="BK141" s="1098" t="s">
        <v>35</v>
      </c>
      <c r="BL141" s="1119" t="s">
        <v>35</v>
      </c>
      <c r="BM141" s="1140" t="s">
        <v>35</v>
      </c>
      <c r="BN141" s="1098" t="s">
        <v>35</v>
      </c>
      <c r="BO141" s="1098" t="s">
        <v>35</v>
      </c>
      <c r="BP141" s="1098" t="s">
        <v>35</v>
      </c>
      <c r="BQ141" s="1119" t="s">
        <v>35</v>
      </c>
      <c r="BR141" s="1750" t="s">
        <v>35</v>
      </c>
      <c r="BS141" s="1813"/>
      <c r="BT141" s="1813"/>
      <c r="BU141" s="1813"/>
      <c r="BV141" s="1813"/>
      <c r="BW141" s="1813"/>
      <c r="BX141" s="1813"/>
      <c r="BY141" s="1814"/>
      <c r="BZ141" s="1814"/>
      <c r="CA141" s="1814"/>
      <c r="CB141" s="1814"/>
      <c r="CC141" s="1814"/>
      <c r="CD141" s="1814"/>
      <c r="CE141" s="1814"/>
      <c r="CF141" s="1814"/>
      <c r="CG141" s="1814"/>
      <c r="CH141" s="1814"/>
      <c r="CI141" s="1814"/>
      <c r="CJ141" s="1814"/>
      <c r="CK141" s="1814"/>
      <c r="CL141" s="1814"/>
      <c r="CM141" s="1814"/>
      <c r="CN141" s="1814"/>
      <c r="CO141" s="1814"/>
      <c r="CP141" s="1814"/>
      <c r="CQ141" s="1814"/>
      <c r="CR141" s="1814"/>
      <c r="CS141" s="1814"/>
      <c r="CT141" s="1814"/>
      <c r="CU141" s="1814"/>
      <c r="CV141" s="1814"/>
      <c r="CW141" s="1814"/>
      <c r="CX141" s="1814"/>
      <c r="CY141" s="1814"/>
      <c r="CZ141" s="1814"/>
    </row>
    <row r="142" s="130" customFormat="true" ht="15" customHeight="true" x14ac:dyDescent="0.2">
      <c r="A142" s="2134"/>
      <c r="B142" s="244" t="s">
        <v>66</v>
      </c>
      <c r="C142" s="1013" t="s">
        <v>35</v>
      </c>
      <c r="D142" s="1025" t="s">
        <v>35</v>
      </c>
      <c r="E142" s="1025" t="s">
        <v>35</v>
      </c>
      <c r="F142" s="1025" t="s">
        <v>35</v>
      </c>
      <c r="G142" s="1037" t="s">
        <v>35</v>
      </c>
      <c r="H142" s="1049" t="s">
        <v>35</v>
      </c>
      <c r="I142" s="1025" t="s">
        <v>35</v>
      </c>
      <c r="J142" s="1025" t="s">
        <v>35</v>
      </c>
      <c r="K142" s="1025" t="s">
        <v>35</v>
      </c>
      <c r="L142" s="1061" t="s">
        <v>35</v>
      </c>
      <c r="M142" s="1067" t="s">
        <v>35</v>
      </c>
      <c r="N142" s="1025" t="s">
        <v>35</v>
      </c>
      <c r="O142" s="1025" t="s">
        <v>35</v>
      </c>
      <c r="P142" s="1025" t="s">
        <v>35</v>
      </c>
      <c r="Q142" s="1037" t="s">
        <v>35</v>
      </c>
      <c r="R142" s="1698" t="s">
        <v>35</v>
      </c>
      <c r="S142" s="1727"/>
      <c r="T142" s="1727"/>
      <c r="U142" s="1727"/>
      <c r="V142" s="1727"/>
      <c r="W142" s="1727"/>
      <c r="X142" s="1727"/>
      <c r="Y142" s="1728"/>
      <c r="Z142" s="1728"/>
      <c r="AA142" s="1728"/>
      <c r="AB142" s="1728"/>
      <c r="AC142" s="1728"/>
      <c r="AD142" s="1728"/>
      <c r="AE142" s="1728"/>
      <c r="AF142" s="1728"/>
      <c r="AG142" s="1728"/>
      <c r="AH142" s="1728"/>
      <c r="AI142" s="1728"/>
      <c r="AJ142" s="1728"/>
      <c r="AK142" s="1728"/>
      <c r="AL142" s="1728"/>
      <c r="AM142" s="1728"/>
      <c r="AN142" s="1728"/>
      <c r="AO142" s="1728"/>
      <c r="AP142" s="1728"/>
      <c r="AQ142" s="1728"/>
      <c r="AR142" s="1728"/>
      <c r="AS142" s="1728"/>
      <c r="AT142" s="1728"/>
      <c r="AU142" s="1728"/>
      <c r="AV142" s="1728"/>
      <c r="AW142" s="1728"/>
      <c r="AX142" s="1728"/>
      <c r="AY142" s="1728"/>
      <c r="AZ142" s="207"/>
      <c r="BA142" s="2140"/>
      <c r="BB142" s="159" t="s">
        <v>66</v>
      </c>
      <c r="BC142" s="1078" t="s">
        <v>35</v>
      </c>
      <c r="BD142" s="1098" t="s">
        <v>35</v>
      </c>
      <c r="BE142" s="1098" t="s">
        <v>35</v>
      </c>
      <c r="BF142" s="1098" t="s">
        <v>35</v>
      </c>
      <c r="BG142" s="1119" t="s">
        <v>35</v>
      </c>
      <c r="BH142" s="1140" t="s">
        <v>35</v>
      </c>
      <c r="BI142" s="1098" t="s">
        <v>35</v>
      </c>
      <c r="BJ142" s="1098" t="s">
        <v>35</v>
      </c>
      <c r="BK142" s="1098" t="s">
        <v>35</v>
      </c>
      <c r="BL142" s="1119" t="s">
        <v>35</v>
      </c>
      <c r="BM142" s="1140" t="s">
        <v>35</v>
      </c>
      <c r="BN142" s="1098" t="s">
        <v>35</v>
      </c>
      <c r="BO142" s="1098" t="s">
        <v>35</v>
      </c>
      <c r="BP142" s="1098" t="s">
        <v>35</v>
      </c>
      <c r="BQ142" s="1119" t="s">
        <v>35</v>
      </c>
      <c r="BR142" s="1750" t="s">
        <v>35</v>
      </c>
      <c r="BS142" s="1813"/>
      <c r="BT142" s="1813"/>
      <c r="BU142" s="1813"/>
      <c r="BV142" s="1813"/>
      <c r="BW142" s="1813"/>
      <c r="BX142" s="1813"/>
      <c r="BY142" s="1814"/>
      <c r="BZ142" s="1814"/>
      <c r="CA142" s="1814"/>
      <c r="CB142" s="1814"/>
      <c r="CC142" s="1814"/>
      <c r="CD142" s="1814"/>
      <c r="CE142" s="1814"/>
      <c r="CF142" s="1814"/>
      <c r="CG142" s="1814"/>
      <c r="CH142" s="1814"/>
      <c r="CI142" s="1814"/>
      <c r="CJ142" s="1814"/>
      <c r="CK142" s="1814"/>
      <c r="CL142" s="1814"/>
      <c r="CM142" s="1814"/>
      <c r="CN142" s="1814"/>
      <c r="CO142" s="1814"/>
      <c r="CP142" s="1814"/>
      <c r="CQ142" s="1814"/>
      <c r="CR142" s="1814"/>
      <c r="CS142" s="1814"/>
      <c r="CT142" s="1814"/>
      <c r="CU142" s="1814"/>
      <c r="CV142" s="1814"/>
      <c r="CW142" s="1814"/>
      <c r="CX142" s="1814"/>
      <c r="CY142" s="1814"/>
      <c r="CZ142" s="1814"/>
    </row>
    <row r="143" s="130" customFormat="true" ht="15" customHeight="true" x14ac:dyDescent="0.2">
      <c r="A143" s="2134"/>
      <c r="B143" s="244" t="s">
        <v>67</v>
      </c>
      <c r="C143" s="1013" t="s">
        <v>35</v>
      </c>
      <c r="D143" s="1025" t="s">
        <v>35</v>
      </c>
      <c r="E143" s="1025" t="s">
        <v>35</v>
      </c>
      <c r="F143" s="1025" t="s">
        <v>35</v>
      </c>
      <c r="G143" s="1037" t="s">
        <v>35</v>
      </c>
      <c r="H143" s="1049" t="s">
        <v>35</v>
      </c>
      <c r="I143" s="1025" t="s">
        <v>35</v>
      </c>
      <c r="J143" s="1025" t="s">
        <v>35</v>
      </c>
      <c r="K143" s="1025" t="s">
        <v>35</v>
      </c>
      <c r="L143" s="1061" t="s">
        <v>35</v>
      </c>
      <c r="M143" s="1067" t="s">
        <v>35</v>
      </c>
      <c r="N143" s="1025" t="s">
        <v>35</v>
      </c>
      <c r="O143" s="1025" t="s">
        <v>35</v>
      </c>
      <c r="P143" s="1025" t="s">
        <v>35</v>
      </c>
      <c r="Q143" s="1037" t="s">
        <v>35</v>
      </c>
      <c r="R143" s="1698" t="s">
        <v>35</v>
      </c>
      <c r="S143" s="1727"/>
      <c r="T143" s="1727"/>
      <c r="U143" s="1727"/>
      <c r="V143" s="1727"/>
      <c r="W143" s="1727"/>
      <c r="X143" s="1727"/>
      <c r="Y143" s="1728"/>
      <c r="Z143" s="1728"/>
      <c r="AA143" s="1728"/>
      <c r="AB143" s="1728"/>
      <c r="AC143" s="1728"/>
      <c r="AD143" s="1728"/>
      <c r="AE143" s="1728"/>
      <c r="AF143" s="1728"/>
      <c r="AG143" s="1728"/>
      <c r="AH143" s="1728"/>
      <c r="AI143" s="1728"/>
      <c r="AJ143" s="1728"/>
      <c r="AK143" s="1728"/>
      <c r="AL143" s="1728"/>
      <c r="AM143" s="1728"/>
      <c r="AN143" s="1728"/>
      <c r="AO143" s="1728"/>
      <c r="AP143" s="1728"/>
      <c r="AQ143" s="1728"/>
      <c r="AR143" s="1728"/>
      <c r="AS143" s="1728"/>
      <c r="AT143" s="1728"/>
      <c r="AU143" s="1728"/>
      <c r="AV143" s="1728"/>
      <c r="AW143" s="1728"/>
      <c r="AX143" s="1728"/>
      <c r="AY143" s="1728"/>
      <c r="AZ143" s="207"/>
      <c r="BA143" s="2140"/>
      <c r="BB143" s="159" t="s">
        <v>67</v>
      </c>
      <c r="BC143" s="1078" t="s">
        <v>35</v>
      </c>
      <c r="BD143" s="1098" t="s">
        <v>35</v>
      </c>
      <c r="BE143" s="1098" t="s">
        <v>35</v>
      </c>
      <c r="BF143" s="1098" t="s">
        <v>35</v>
      </c>
      <c r="BG143" s="1119" t="s">
        <v>35</v>
      </c>
      <c r="BH143" s="1140" t="s">
        <v>35</v>
      </c>
      <c r="BI143" s="1098" t="s">
        <v>35</v>
      </c>
      <c r="BJ143" s="1098" t="s">
        <v>35</v>
      </c>
      <c r="BK143" s="1098" t="s">
        <v>35</v>
      </c>
      <c r="BL143" s="1119" t="s">
        <v>35</v>
      </c>
      <c r="BM143" s="1140" t="s">
        <v>35</v>
      </c>
      <c r="BN143" s="1098" t="s">
        <v>35</v>
      </c>
      <c r="BO143" s="1098" t="s">
        <v>35</v>
      </c>
      <c r="BP143" s="1098" t="s">
        <v>35</v>
      </c>
      <c r="BQ143" s="1119" t="s">
        <v>35</v>
      </c>
      <c r="BR143" s="1750" t="s">
        <v>35</v>
      </c>
      <c r="BS143" s="1813"/>
      <c r="BT143" s="1813"/>
      <c r="BU143" s="1813"/>
      <c r="BV143" s="1813"/>
      <c r="BW143" s="1813"/>
      <c r="BX143" s="1813"/>
      <c r="BY143" s="1814"/>
      <c r="BZ143" s="1814"/>
      <c r="CA143" s="1814"/>
      <c r="CB143" s="1814"/>
      <c r="CC143" s="1814"/>
      <c r="CD143" s="1814"/>
      <c r="CE143" s="1814"/>
      <c r="CF143" s="1814"/>
      <c r="CG143" s="1814"/>
      <c r="CH143" s="1814"/>
      <c r="CI143" s="1814"/>
      <c r="CJ143" s="1814"/>
      <c r="CK143" s="1814"/>
      <c r="CL143" s="1814"/>
      <c r="CM143" s="1814"/>
      <c r="CN143" s="1814"/>
      <c r="CO143" s="1814"/>
      <c r="CP143" s="1814"/>
      <c r="CQ143" s="1814"/>
      <c r="CR143" s="1814"/>
      <c r="CS143" s="1814"/>
      <c r="CT143" s="1814"/>
      <c r="CU143" s="1814"/>
      <c r="CV143" s="1814"/>
      <c r="CW143" s="1814"/>
      <c r="CX143" s="1814"/>
      <c r="CY143" s="1814"/>
      <c r="CZ143" s="1814"/>
    </row>
    <row r="144" s="130" customFormat="true" ht="15" customHeight="true" x14ac:dyDescent="0.2">
      <c r="A144" s="2134" t="s">
        <v>107</v>
      </c>
      <c r="B144" s="244" t="s">
        <v>64</v>
      </c>
      <c r="C144" s="1013" t="s">
        <v>35</v>
      </c>
      <c r="D144" s="1025" t="s">
        <v>35</v>
      </c>
      <c r="E144" s="1025" t="s">
        <v>35</v>
      </c>
      <c r="F144" s="1025" t="s">
        <v>35</v>
      </c>
      <c r="G144" s="1037" t="s">
        <v>35</v>
      </c>
      <c r="H144" s="1049" t="s">
        <v>35</v>
      </c>
      <c r="I144" s="1025" t="s">
        <v>35</v>
      </c>
      <c r="J144" s="1025" t="s">
        <v>35</v>
      </c>
      <c r="K144" s="1025" t="s">
        <v>35</v>
      </c>
      <c r="L144" s="1061" t="s">
        <v>35</v>
      </c>
      <c r="M144" s="1067" t="s">
        <v>35</v>
      </c>
      <c r="N144" s="1025" t="s">
        <v>35</v>
      </c>
      <c r="O144" s="1025" t="s">
        <v>35</v>
      </c>
      <c r="P144" s="1025" t="s">
        <v>35</v>
      </c>
      <c r="Q144" s="1037" t="s">
        <v>35</v>
      </c>
      <c r="R144" s="1698" t="s">
        <v>35</v>
      </c>
      <c r="S144" s="1727"/>
      <c r="T144" s="1727"/>
      <c r="U144" s="1727"/>
      <c r="V144" s="1727"/>
      <c r="W144" s="1727"/>
      <c r="X144" s="1727"/>
      <c r="Y144" s="1728"/>
      <c r="Z144" s="1728"/>
      <c r="AA144" s="1728"/>
      <c r="AB144" s="1728"/>
      <c r="AC144" s="1728"/>
      <c r="AD144" s="1728"/>
      <c r="AE144" s="1728"/>
      <c r="AF144" s="1728"/>
      <c r="AG144" s="1728"/>
      <c r="AH144" s="1728"/>
      <c r="AI144" s="1728"/>
      <c r="AJ144" s="1728"/>
      <c r="AK144" s="1728"/>
      <c r="AL144" s="1728"/>
      <c r="AM144" s="1728"/>
      <c r="AN144" s="1728"/>
      <c r="AO144" s="1728"/>
      <c r="AP144" s="1728"/>
      <c r="AQ144" s="1728"/>
      <c r="AR144" s="1728"/>
      <c r="AS144" s="1728"/>
      <c r="AT144" s="1728"/>
      <c r="AU144" s="1728"/>
      <c r="AV144" s="1728"/>
      <c r="AW144" s="1728"/>
      <c r="AX144" s="1728"/>
      <c r="AY144" s="1728"/>
      <c r="AZ144" s="207"/>
      <c r="BA144" s="2140" t="s">
        <v>107</v>
      </c>
      <c r="BB144" s="159" t="s">
        <v>64</v>
      </c>
      <c r="BC144" s="1078" t="s">
        <v>35</v>
      </c>
      <c r="BD144" s="1098" t="s">
        <v>35</v>
      </c>
      <c r="BE144" s="1098" t="s">
        <v>35</v>
      </c>
      <c r="BF144" s="1098" t="s">
        <v>35</v>
      </c>
      <c r="BG144" s="1119" t="s">
        <v>35</v>
      </c>
      <c r="BH144" s="1140" t="s">
        <v>35</v>
      </c>
      <c r="BI144" s="1098" t="s">
        <v>35</v>
      </c>
      <c r="BJ144" s="1098" t="s">
        <v>35</v>
      </c>
      <c r="BK144" s="1098" t="s">
        <v>35</v>
      </c>
      <c r="BL144" s="1119" t="s">
        <v>35</v>
      </c>
      <c r="BM144" s="1140" t="s">
        <v>35</v>
      </c>
      <c r="BN144" s="1098" t="s">
        <v>35</v>
      </c>
      <c r="BO144" s="1098" t="s">
        <v>35</v>
      </c>
      <c r="BP144" s="1098" t="s">
        <v>35</v>
      </c>
      <c r="BQ144" s="1119" t="s">
        <v>35</v>
      </c>
      <c r="BR144" s="1750" t="s">
        <v>35</v>
      </c>
      <c r="BS144" s="1813"/>
      <c r="BT144" s="1813"/>
      <c r="BU144" s="1813"/>
      <c r="BV144" s="1813"/>
      <c r="BW144" s="1813"/>
      <c r="BX144" s="1813"/>
      <c r="BY144" s="1814"/>
      <c r="BZ144" s="1814"/>
      <c r="CA144" s="1814"/>
      <c r="CB144" s="1814"/>
      <c r="CC144" s="1814"/>
      <c r="CD144" s="1814"/>
      <c r="CE144" s="1814"/>
      <c r="CF144" s="1814"/>
      <c r="CG144" s="1814"/>
      <c r="CH144" s="1814"/>
      <c r="CI144" s="1814"/>
      <c r="CJ144" s="1814"/>
      <c r="CK144" s="1814"/>
      <c r="CL144" s="1814"/>
      <c r="CM144" s="1814"/>
      <c r="CN144" s="1814"/>
      <c r="CO144" s="1814"/>
      <c r="CP144" s="1814"/>
      <c r="CQ144" s="1814"/>
      <c r="CR144" s="1814"/>
      <c r="CS144" s="1814"/>
      <c r="CT144" s="1814"/>
      <c r="CU144" s="1814"/>
      <c r="CV144" s="1814"/>
      <c r="CW144" s="1814"/>
      <c r="CX144" s="1814"/>
      <c r="CY144" s="1814"/>
      <c r="CZ144" s="1814"/>
    </row>
    <row r="145" s="130" customFormat="true" ht="15" customHeight="true" x14ac:dyDescent="0.2">
      <c r="A145" s="2134"/>
      <c r="B145" s="244" t="s">
        <v>65</v>
      </c>
      <c r="C145" s="1013" t="s">
        <v>35</v>
      </c>
      <c r="D145" s="1025" t="s">
        <v>35</v>
      </c>
      <c r="E145" s="1025" t="s">
        <v>35</v>
      </c>
      <c r="F145" s="1025" t="s">
        <v>35</v>
      </c>
      <c r="G145" s="1037" t="s">
        <v>35</v>
      </c>
      <c r="H145" s="1049" t="s">
        <v>35</v>
      </c>
      <c r="I145" s="1025" t="s">
        <v>35</v>
      </c>
      <c r="J145" s="1025" t="s">
        <v>35</v>
      </c>
      <c r="K145" s="1025" t="s">
        <v>35</v>
      </c>
      <c r="L145" s="1061" t="s">
        <v>35</v>
      </c>
      <c r="M145" s="1067" t="s">
        <v>35</v>
      </c>
      <c r="N145" s="1025" t="s">
        <v>35</v>
      </c>
      <c r="O145" s="1025" t="s">
        <v>35</v>
      </c>
      <c r="P145" s="1025" t="s">
        <v>35</v>
      </c>
      <c r="Q145" s="1037" t="s">
        <v>35</v>
      </c>
      <c r="R145" s="1698" t="s">
        <v>35</v>
      </c>
      <c r="S145" s="1727"/>
      <c r="T145" s="1727"/>
      <c r="U145" s="1727"/>
      <c r="V145" s="1727"/>
      <c r="W145" s="1727"/>
      <c r="X145" s="1727"/>
      <c r="Y145" s="1728"/>
      <c r="Z145" s="1728"/>
      <c r="AA145" s="1728"/>
      <c r="AB145" s="1728"/>
      <c r="AC145" s="1728"/>
      <c r="AD145" s="1728"/>
      <c r="AE145" s="1728"/>
      <c r="AF145" s="1728"/>
      <c r="AG145" s="1728"/>
      <c r="AH145" s="1728"/>
      <c r="AI145" s="1728"/>
      <c r="AJ145" s="1728"/>
      <c r="AK145" s="1728"/>
      <c r="AL145" s="1728"/>
      <c r="AM145" s="1728"/>
      <c r="AN145" s="1728"/>
      <c r="AO145" s="1728"/>
      <c r="AP145" s="1728"/>
      <c r="AQ145" s="1728"/>
      <c r="AR145" s="1728"/>
      <c r="AS145" s="1728"/>
      <c r="AT145" s="1728"/>
      <c r="AU145" s="1728"/>
      <c r="AV145" s="1728"/>
      <c r="AW145" s="1728"/>
      <c r="AX145" s="1728"/>
      <c r="AY145" s="1728"/>
      <c r="AZ145" s="207"/>
      <c r="BA145" s="2140"/>
      <c r="BB145" s="159" t="s">
        <v>65</v>
      </c>
      <c r="BC145" s="1078" t="s">
        <v>35</v>
      </c>
      <c r="BD145" s="1098" t="s">
        <v>35</v>
      </c>
      <c r="BE145" s="1098" t="s">
        <v>35</v>
      </c>
      <c r="BF145" s="1098" t="s">
        <v>35</v>
      </c>
      <c r="BG145" s="1119" t="s">
        <v>35</v>
      </c>
      <c r="BH145" s="1140" t="s">
        <v>35</v>
      </c>
      <c r="BI145" s="1098" t="s">
        <v>35</v>
      </c>
      <c r="BJ145" s="1098" t="s">
        <v>35</v>
      </c>
      <c r="BK145" s="1098" t="s">
        <v>35</v>
      </c>
      <c r="BL145" s="1119" t="s">
        <v>35</v>
      </c>
      <c r="BM145" s="1140" t="s">
        <v>35</v>
      </c>
      <c r="BN145" s="1098" t="s">
        <v>35</v>
      </c>
      <c r="BO145" s="1098" t="s">
        <v>35</v>
      </c>
      <c r="BP145" s="1098" t="s">
        <v>35</v>
      </c>
      <c r="BQ145" s="1119" t="s">
        <v>35</v>
      </c>
      <c r="BR145" s="1750" t="s">
        <v>35</v>
      </c>
      <c r="BS145" s="1813"/>
      <c r="BT145" s="1813"/>
      <c r="BU145" s="1813"/>
      <c r="BV145" s="1813"/>
      <c r="BW145" s="1813"/>
      <c r="BX145" s="1813"/>
      <c r="BY145" s="1814"/>
      <c r="BZ145" s="1814"/>
      <c r="CA145" s="1814"/>
      <c r="CB145" s="1814"/>
      <c r="CC145" s="1814"/>
      <c r="CD145" s="1814"/>
      <c r="CE145" s="1814"/>
      <c r="CF145" s="1814"/>
      <c r="CG145" s="1814"/>
      <c r="CH145" s="1814"/>
      <c r="CI145" s="1814"/>
      <c r="CJ145" s="1814"/>
      <c r="CK145" s="1814"/>
      <c r="CL145" s="1814"/>
      <c r="CM145" s="1814"/>
      <c r="CN145" s="1814"/>
      <c r="CO145" s="1814"/>
      <c r="CP145" s="1814"/>
      <c r="CQ145" s="1814"/>
      <c r="CR145" s="1814"/>
      <c r="CS145" s="1814"/>
      <c r="CT145" s="1814"/>
      <c r="CU145" s="1814"/>
      <c r="CV145" s="1814"/>
      <c r="CW145" s="1814"/>
      <c r="CX145" s="1814"/>
      <c r="CY145" s="1814"/>
      <c r="CZ145" s="1814"/>
    </row>
    <row r="146" s="130" customFormat="true" ht="15" customHeight="true" x14ac:dyDescent="0.2">
      <c r="A146" s="2134"/>
      <c r="B146" s="244" t="s">
        <v>66</v>
      </c>
      <c r="C146" s="1013" t="s">
        <v>35</v>
      </c>
      <c r="D146" s="1025" t="s">
        <v>35</v>
      </c>
      <c r="E146" s="1025" t="s">
        <v>35</v>
      </c>
      <c r="F146" s="1025" t="s">
        <v>35</v>
      </c>
      <c r="G146" s="1037" t="s">
        <v>35</v>
      </c>
      <c r="H146" s="1049" t="s">
        <v>35</v>
      </c>
      <c r="I146" s="1025" t="s">
        <v>35</v>
      </c>
      <c r="J146" s="1025" t="s">
        <v>35</v>
      </c>
      <c r="K146" s="1025" t="s">
        <v>35</v>
      </c>
      <c r="L146" s="1061" t="s">
        <v>35</v>
      </c>
      <c r="M146" s="1067" t="s">
        <v>35</v>
      </c>
      <c r="N146" s="1025" t="s">
        <v>35</v>
      </c>
      <c r="O146" s="1025" t="s">
        <v>35</v>
      </c>
      <c r="P146" s="1025" t="s">
        <v>35</v>
      </c>
      <c r="Q146" s="1037" t="s">
        <v>35</v>
      </c>
      <c r="R146" s="1698" t="s">
        <v>35</v>
      </c>
      <c r="S146" s="1727"/>
      <c r="T146" s="1727"/>
      <c r="U146" s="1727"/>
      <c r="V146" s="1727"/>
      <c r="W146" s="1727"/>
      <c r="X146" s="1727"/>
      <c r="Y146" s="1728"/>
      <c r="Z146" s="1728"/>
      <c r="AA146" s="1728"/>
      <c r="AB146" s="1728"/>
      <c r="AC146" s="1728"/>
      <c r="AD146" s="1728"/>
      <c r="AE146" s="1728"/>
      <c r="AF146" s="1728"/>
      <c r="AG146" s="1728"/>
      <c r="AH146" s="1728"/>
      <c r="AI146" s="1728"/>
      <c r="AJ146" s="1728"/>
      <c r="AK146" s="1728"/>
      <c r="AL146" s="1728"/>
      <c r="AM146" s="1728"/>
      <c r="AN146" s="1728"/>
      <c r="AO146" s="1728"/>
      <c r="AP146" s="1728"/>
      <c r="AQ146" s="1728"/>
      <c r="AR146" s="1728"/>
      <c r="AS146" s="1728"/>
      <c r="AT146" s="1728"/>
      <c r="AU146" s="1728"/>
      <c r="AV146" s="1728"/>
      <c r="AW146" s="1728"/>
      <c r="AX146" s="1728"/>
      <c r="AY146" s="1728"/>
      <c r="AZ146" s="207"/>
      <c r="BA146" s="2140"/>
      <c r="BB146" s="159" t="s">
        <v>66</v>
      </c>
      <c r="BC146" s="1078" t="s">
        <v>35</v>
      </c>
      <c r="BD146" s="1098" t="s">
        <v>35</v>
      </c>
      <c r="BE146" s="1098" t="s">
        <v>35</v>
      </c>
      <c r="BF146" s="1098" t="s">
        <v>35</v>
      </c>
      <c r="BG146" s="1119" t="s">
        <v>35</v>
      </c>
      <c r="BH146" s="1140" t="s">
        <v>35</v>
      </c>
      <c r="BI146" s="1098" t="s">
        <v>35</v>
      </c>
      <c r="BJ146" s="1098" t="s">
        <v>35</v>
      </c>
      <c r="BK146" s="1098" t="s">
        <v>35</v>
      </c>
      <c r="BL146" s="1119" t="s">
        <v>35</v>
      </c>
      <c r="BM146" s="1140" t="s">
        <v>35</v>
      </c>
      <c r="BN146" s="1098" t="s">
        <v>35</v>
      </c>
      <c r="BO146" s="1098" t="s">
        <v>35</v>
      </c>
      <c r="BP146" s="1098" t="s">
        <v>35</v>
      </c>
      <c r="BQ146" s="1119" t="s">
        <v>35</v>
      </c>
      <c r="BR146" s="1750" t="s">
        <v>35</v>
      </c>
      <c r="BS146" s="1813"/>
      <c r="BT146" s="1813"/>
      <c r="BU146" s="1813"/>
      <c r="BV146" s="1813"/>
      <c r="BW146" s="1813"/>
      <c r="BX146" s="1813"/>
      <c r="BY146" s="1814"/>
      <c r="BZ146" s="1814"/>
      <c r="CA146" s="1814"/>
      <c r="CB146" s="1814"/>
      <c r="CC146" s="1814"/>
      <c r="CD146" s="1814"/>
      <c r="CE146" s="1814"/>
      <c r="CF146" s="1814"/>
      <c r="CG146" s="1814"/>
      <c r="CH146" s="1814"/>
      <c r="CI146" s="1814"/>
      <c r="CJ146" s="1814"/>
      <c r="CK146" s="1814"/>
      <c r="CL146" s="1814"/>
      <c r="CM146" s="1814"/>
      <c r="CN146" s="1814"/>
      <c r="CO146" s="1814"/>
      <c r="CP146" s="1814"/>
      <c r="CQ146" s="1814"/>
      <c r="CR146" s="1814"/>
      <c r="CS146" s="1814"/>
      <c r="CT146" s="1814"/>
      <c r="CU146" s="1814"/>
      <c r="CV146" s="1814"/>
      <c r="CW146" s="1814"/>
      <c r="CX146" s="1814"/>
      <c r="CY146" s="1814"/>
      <c r="CZ146" s="1814"/>
    </row>
    <row r="147" s="130" customFormat="true" ht="15" customHeight="true" x14ac:dyDescent="0.2">
      <c r="A147" s="2134"/>
      <c r="B147" s="244" t="s">
        <v>67</v>
      </c>
      <c r="C147" s="1013" t="s">
        <v>35</v>
      </c>
      <c r="D147" s="1025" t="s">
        <v>35</v>
      </c>
      <c r="E147" s="1025" t="s">
        <v>35</v>
      </c>
      <c r="F147" s="1025" t="s">
        <v>35</v>
      </c>
      <c r="G147" s="1037" t="s">
        <v>35</v>
      </c>
      <c r="H147" s="1049" t="s">
        <v>35</v>
      </c>
      <c r="I147" s="1025" t="s">
        <v>35</v>
      </c>
      <c r="J147" s="1025" t="s">
        <v>35</v>
      </c>
      <c r="K147" s="1025" t="s">
        <v>35</v>
      </c>
      <c r="L147" s="1061" t="s">
        <v>35</v>
      </c>
      <c r="M147" s="1067" t="s">
        <v>35</v>
      </c>
      <c r="N147" s="1025" t="s">
        <v>35</v>
      </c>
      <c r="O147" s="1025" t="s">
        <v>35</v>
      </c>
      <c r="P147" s="1025" t="s">
        <v>35</v>
      </c>
      <c r="Q147" s="1037" t="s">
        <v>35</v>
      </c>
      <c r="R147" s="1698" t="s">
        <v>35</v>
      </c>
      <c r="S147" s="1727"/>
      <c r="T147" s="1727"/>
      <c r="U147" s="1727"/>
      <c r="V147" s="1727"/>
      <c r="W147" s="1727"/>
      <c r="X147" s="1727"/>
      <c r="Y147" s="1728"/>
      <c r="Z147" s="1728"/>
      <c r="AA147" s="1728"/>
      <c r="AB147" s="1728"/>
      <c r="AC147" s="1728"/>
      <c r="AD147" s="1728"/>
      <c r="AE147" s="1728"/>
      <c r="AF147" s="1728"/>
      <c r="AG147" s="1728"/>
      <c r="AH147" s="1728"/>
      <c r="AI147" s="1728"/>
      <c r="AJ147" s="1728"/>
      <c r="AK147" s="1728"/>
      <c r="AL147" s="1728"/>
      <c r="AM147" s="1728"/>
      <c r="AN147" s="1728"/>
      <c r="AO147" s="1728"/>
      <c r="AP147" s="1728"/>
      <c r="AQ147" s="1728"/>
      <c r="AR147" s="1728"/>
      <c r="AS147" s="1728"/>
      <c r="AT147" s="1728"/>
      <c r="AU147" s="1728"/>
      <c r="AV147" s="1728"/>
      <c r="AW147" s="1728"/>
      <c r="AX147" s="1728"/>
      <c r="AY147" s="1728"/>
      <c r="AZ147" s="207"/>
      <c r="BA147" s="2140"/>
      <c r="BB147" s="159" t="s">
        <v>67</v>
      </c>
      <c r="BC147" s="1078" t="s">
        <v>35</v>
      </c>
      <c r="BD147" s="1098" t="s">
        <v>35</v>
      </c>
      <c r="BE147" s="1098" t="s">
        <v>35</v>
      </c>
      <c r="BF147" s="1098" t="s">
        <v>35</v>
      </c>
      <c r="BG147" s="1119" t="s">
        <v>35</v>
      </c>
      <c r="BH147" s="1140" t="s">
        <v>35</v>
      </c>
      <c r="BI147" s="1098" t="s">
        <v>35</v>
      </c>
      <c r="BJ147" s="1098" t="s">
        <v>35</v>
      </c>
      <c r="BK147" s="1098" t="s">
        <v>35</v>
      </c>
      <c r="BL147" s="1119" t="s">
        <v>35</v>
      </c>
      <c r="BM147" s="1140" t="s">
        <v>35</v>
      </c>
      <c r="BN147" s="1098" t="s">
        <v>35</v>
      </c>
      <c r="BO147" s="1098" t="s">
        <v>35</v>
      </c>
      <c r="BP147" s="1098" t="s">
        <v>35</v>
      </c>
      <c r="BQ147" s="1119" t="s">
        <v>35</v>
      </c>
      <c r="BR147" s="1750" t="s">
        <v>35</v>
      </c>
      <c r="BS147" s="1813"/>
      <c r="BT147" s="1813"/>
      <c r="BU147" s="1813"/>
      <c r="BV147" s="1813"/>
      <c r="BW147" s="1813"/>
      <c r="BX147" s="1813"/>
      <c r="BY147" s="1814"/>
      <c r="BZ147" s="1814"/>
      <c r="CA147" s="1814"/>
      <c r="CB147" s="1814"/>
      <c r="CC147" s="1814"/>
      <c r="CD147" s="1814"/>
      <c r="CE147" s="1814"/>
      <c r="CF147" s="1814"/>
      <c r="CG147" s="1814"/>
      <c r="CH147" s="1814"/>
      <c r="CI147" s="1814"/>
      <c r="CJ147" s="1814"/>
      <c r="CK147" s="1814"/>
      <c r="CL147" s="1814"/>
      <c r="CM147" s="1814"/>
      <c r="CN147" s="1814"/>
      <c r="CO147" s="1814"/>
      <c r="CP147" s="1814"/>
      <c r="CQ147" s="1814"/>
      <c r="CR147" s="1814"/>
      <c r="CS147" s="1814"/>
      <c r="CT147" s="1814"/>
      <c r="CU147" s="1814"/>
      <c r="CV147" s="1814"/>
      <c r="CW147" s="1814"/>
      <c r="CX147" s="1814"/>
      <c r="CY147" s="1814"/>
      <c r="CZ147" s="1814"/>
    </row>
    <row r="148" s="130" customFormat="true" ht="15" customHeight="true" x14ac:dyDescent="0.2">
      <c r="A148" s="2134" t="s">
        <v>108</v>
      </c>
      <c r="B148" s="244" t="s">
        <v>49</v>
      </c>
      <c r="C148" s="1013" t="s">
        <v>35</v>
      </c>
      <c r="D148" s="1025" t="s">
        <v>35</v>
      </c>
      <c r="E148" s="1025" t="s">
        <v>35</v>
      </c>
      <c r="F148" s="1025" t="s">
        <v>35</v>
      </c>
      <c r="G148" s="1037" t="s">
        <v>35</v>
      </c>
      <c r="H148" s="1049" t="s">
        <v>35</v>
      </c>
      <c r="I148" s="1025" t="s">
        <v>35</v>
      </c>
      <c r="J148" s="1025" t="s">
        <v>35</v>
      </c>
      <c r="K148" s="1025" t="s">
        <v>35</v>
      </c>
      <c r="L148" s="1061" t="s">
        <v>35</v>
      </c>
      <c r="M148" s="1067" t="s">
        <v>35</v>
      </c>
      <c r="N148" s="1025" t="s">
        <v>35</v>
      </c>
      <c r="O148" s="1025" t="s">
        <v>35</v>
      </c>
      <c r="P148" s="1025" t="s">
        <v>35</v>
      </c>
      <c r="Q148" s="1037" t="s">
        <v>35</v>
      </c>
      <c r="R148" s="1698" t="s">
        <v>35</v>
      </c>
      <c r="S148" s="1727"/>
      <c r="T148" s="1727"/>
      <c r="U148" s="1727"/>
      <c r="V148" s="1727"/>
      <c r="W148" s="1727"/>
      <c r="X148" s="1727"/>
      <c r="Y148" s="1728"/>
      <c r="Z148" s="1728"/>
      <c r="AA148" s="1728"/>
      <c r="AB148" s="1728"/>
      <c r="AC148" s="1728"/>
      <c r="AD148" s="1728"/>
      <c r="AE148" s="1728"/>
      <c r="AF148" s="1728"/>
      <c r="AG148" s="1728"/>
      <c r="AH148" s="1728"/>
      <c r="AI148" s="1728"/>
      <c r="AJ148" s="1728"/>
      <c r="AK148" s="1728"/>
      <c r="AL148" s="1728"/>
      <c r="AM148" s="1728"/>
      <c r="AN148" s="1728"/>
      <c r="AO148" s="1728"/>
      <c r="AP148" s="1728"/>
      <c r="AQ148" s="1728"/>
      <c r="AR148" s="1728"/>
      <c r="AS148" s="1728"/>
      <c r="AT148" s="1728"/>
      <c r="AU148" s="1728"/>
      <c r="AV148" s="1728"/>
      <c r="AW148" s="1728"/>
      <c r="AX148" s="1728"/>
      <c r="AY148" s="1728"/>
      <c r="AZ148" s="207"/>
      <c r="BA148" s="2140" t="s">
        <v>108</v>
      </c>
      <c r="BB148" s="159" t="s">
        <v>49</v>
      </c>
      <c r="BC148" s="1078" t="s">
        <v>35</v>
      </c>
      <c r="BD148" s="1098" t="s">
        <v>35</v>
      </c>
      <c r="BE148" s="1098" t="s">
        <v>35</v>
      </c>
      <c r="BF148" s="1098" t="s">
        <v>35</v>
      </c>
      <c r="BG148" s="1119" t="s">
        <v>35</v>
      </c>
      <c r="BH148" s="1140" t="s">
        <v>35</v>
      </c>
      <c r="BI148" s="1098" t="s">
        <v>35</v>
      </c>
      <c r="BJ148" s="1098" t="s">
        <v>35</v>
      </c>
      <c r="BK148" s="1098" t="s">
        <v>35</v>
      </c>
      <c r="BL148" s="1119" t="s">
        <v>35</v>
      </c>
      <c r="BM148" s="1140" t="s">
        <v>35</v>
      </c>
      <c r="BN148" s="1098" t="s">
        <v>35</v>
      </c>
      <c r="BO148" s="1098" t="s">
        <v>35</v>
      </c>
      <c r="BP148" s="1098" t="s">
        <v>35</v>
      </c>
      <c r="BQ148" s="1119" t="s">
        <v>35</v>
      </c>
      <c r="BR148" s="1750" t="s">
        <v>35</v>
      </c>
      <c r="BS148" s="1813"/>
      <c r="BT148" s="1813"/>
      <c r="BU148" s="1813"/>
      <c r="BV148" s="1813"/>
      <c r="BW148" s="1813"/>
      <c r="BX148" s="1813"/>
      <c r="BY148" s="1814"/>
      <c r="BZ148" s="1814"/>
      <c r="CA148" s="1814"/>
      <c r="CB148" s="1814"/>
      <c r="CC148" s="1814"/>
      <c r="CD148" s="1814"/>
      <c r="CE148" s="1814"/>
      <c r="CF148" s="1814"/>
      <c r="CG148" s="1814"/>
      <c r="CH148" s="1814"/>
      <c r="CI148" s="1814"/>
      <c r="CJ148" s="1814"/>
      <c r="CK148" s="1814"/>
      <c r="CL148" s="1814"/>
      <c r="CM148" s="1814"/>
      <c r="CN148" s="1814"/>
      <c r="CO148" s="1814"/>
      <c r="CP148" s="1814"/>
      <c r="CQ148" s="1814"/>
      <c r="CR148" s="1814"/>
      <c r="CS148" s="1814"/>
      <c r="CT148" s="1814"/>
      <c r="CU148" s="1814"/>
      <c r="CV148" s="1814"/>
      <c r="CW148" s="1814"/>
      <c r="CX148" s="1814"/>
      <c r="CY148" s="1814"/>
      <c r="CZ148" s="1814"/>
    </row>
    <row r="149" s="130" customFormat="true" ht="15" customHeight="true" x14ac:dyDescent="0.2">
      <c r="A149" s="2134"/>
      <c r="B149" s="244" t="s">
        <v>48</v>
      </c>
      <c r="C149" s="1013" t="s">
        <v>35</v>
      </c>
      <c r="D149" s="1025" t="s">
        <v>35</v>
      </c>
      <c r="E149" s="1025" t="s">
        <v>35</v>
      </c>
      <c r="F149" s="1025" t="s">
        <v>35</v>
      </c>
      <c r="G149" s="1037" t="s">
        <v>35</v>
      </c>
      <c r="H149" s="1049" t="s">
        <v>35</v>
      </c>
      <c r="I149" s="1025" t="s">
        <v>35</v>
      </c>
      <c r="J149" s="1025" t="s">
        <v>35</v>
      </c>
      <c r="K149" s="1025" t="s">
        <v>35</v>
      </c>
      <c r="L149" s="1061" t="s">
        <v>35</v>
      </c>
      <c r="M149" s="1067" t="s">
        <v>35</v>
      </c>
      <c r="N149" s="1025" t="s">
        <v>35</v>
      </c>
      <c r="O149" s="1025" t="s">
        <v>35</v>
      </c>
      <c r="P149" s="1025" t="s">
        <v>35</v>
      </c>
      <c r="Q149" s="1037" t="s">
        <v>35</v>
      </c>
      <c r="R149" s="1698" t="s">
        <v>35</v>
      </c>
      <c r="S149" s="1727"/>
      <c r="T149" s="1727"/>
      <c r="U149" s="1727"/>
      <c r="V149" s="1727"/>
      <c r="W149" s="1727"/>
      <c r="X149" s="1727"/>
      <c r="Y149" s="1728"/>
      <c r="Z149" s="1728"/>
      <c r="AA149" s="1728"/>
      <c r="AB149" s="1728"/>
      <c r="AC149" s="1728"/>
      <c r="AD149" s="1728"/>
      <c r="AE149" s="1728"/>
      <c r="AF149" s="1728"/>
      <c r="AG149" s="1728"/>
      <c r="AH149" s="1728"/>
      <c r="AI149" s="1728"/>
      <c r="AJ149" s="1728"/>
      <c r="AK149" s="1728"/>
      <c r="AL149" s="1728"/>
      <c r="AM149" s="1728"/>
      <c r="AN149" s="1728"/>
      <c r="AO149" s="1728"/>
      <c r="AP149" s="1728"/>
      <c r="AQ149" s="1728"/>
      <c r="AR149" s="1728"/>
      <c r="AS149" s="1728"/>
      <c r="AT149" s="1728"/>
      <c r="AU149" s="1728"/>
      <c r="AV149" s="1728"/>
      <c r="AW149" s="1728"/>
      <c r="AX149" s="1728"/>
      <c r="AY149" s="1728"/>
      <c r="AZ149" s="207"/>
      <c r="BA149" s="2140"/>
      <c r="BB149" s="159" t="s">
        <v>48</v>
      </c>
      <c r="BC149" s="1078" t="s">
        <v>35</v>
      </c>
      <c r="BD149" s="1098" t="s">
        <v>35</v>
      </c>
      <c r="BE149" s="1098" t="s">
        <v>35</v>
      </c>
      <c r="BF149" s="1098" t="s">
        <v>35</v>
      </c>
      <c r="BG149" s="1119" t="s">
        <v>35</v>
      </c>
      <c r="BH149" s="1140" t="s">
        <v>35</v>
      </c>
      <c r="BI149" s="1098" t="s">
        <v>35</v>
      </c>
      <c r="BJ149" s="1098" t="s">
        <v>35</v>
      </c>
      <c r="BK149" s="1098" t="s">
        <v>35</v>
      </c>
      <c r="BL149" s="1119" t="s">
        <v>35</v>
      </c>
      <c r="BM149" s="1140" t="s">
        <v>35</v>
      </c>
      <c r="BN149" s="1098" t="s">
        <v>35</v>
      </c>
      <c r="BO149" s="1098" t="s">
        <v>35</v>
      </c>
      <c r="BP149" s="1098" t="s">
        <v>35</v>
      </c>
      <c r="BQ149" s="1119" t="s">
        <v>35</v>
      </c>
      <c r="BR149" s="1750" t="s">
        <v>35</v>
      </c>
      <c r="BS149" s="1813"/>
      <c r="BT149" s="1813"/>
      <c r="BU149" s="1813"/>
      <c r="BV149" s="1813"/>
      <c r="BW149" s="1813"/>
      <c r="BX149" s="1813"/>
      <c r="BY149" s="1814"/>
      <c r="BZ149" s="1814"/>
      <c r="CA149" s="1814"/>
      <c r="CB149" s="1814"/>
      <c r="CC149" s="1814"/>
      <c r="CD149" s="1814"/>
      <c r="CE149" s="1814"/>
      <c r="CF149" s="1814"/>
      <c r="CG149" s="1814"/>
      <c r="CH149" s="1814"/>
      <c r="CI149" s="1814"/>
      <c r="CJ149" s="1814"/>
      <c r="CK149" s="1814"/>
      <c r="CL149" s="1814"/>
      <c r="CM149" s="1814"/>
      <c r="CN149" s="1814"/>
      <c r="CO149" s="1814"/>
      <c r="CP149" s="1814"/>
      <c r="CQ149" s="1814"/>
      <c r="CR149" s="1814"/>
      <c r="CS149" s="1814"/>
      <c r="CT149" s="1814"/>
      <c r="CU149" s="1814"/>
      <c r="CV149" s="1814"/>
      <c r="CW149" s="1814"/>
      <c r="CX149" s="1814"/>
      <c r="CY149" s="1814"/>
      <c r="CZ149" s="1814"/>
    </row>
    <row r="150" s="130" customFormat="true" ht="15" customHeight="true" x14ac:dyDescent="0.2">
      <c r="A150" s="2134"/>
      <c r="B150" s="244" t="s">
        <v>110</v>
      </c>
      <c r="C150" s="1013" t="s">
        <v>35</v>
      </c>
      <c r="D150" s="1025" t="s">
        <v>35</v>
      </c>
      <c r="E150" s="1025" t="s">
        <v>35</v>
      </c>
      <c r="F150" s="1025" t="s">
        <v>35</v>
      </c>
      <c r="G150" s="1037" t="s">
        <v>35</v>
      </c>
      <c r="H150" s="1049" t="s">
        <v>35</v>
      </c>
      <c r="I150" s="1025" t="s">
        <v>35</v>
      </c>
      <c r="J150" s="1025" t="s">
        <v>35</v>
      </c>
      <c r="K150" s="1025" t="s">
        <v>35</v>
      </c>
      <c r="L150" s="1061" t="s">
        <v>35</v>
      </c>
      <c r="M150" s="1067" t="s">
        <v>35</v>
      </c>
      <c r="N150" s="1025" t="s">
        <v>35</v>
      </c>
      <c r="O150" s="1025" t="s">
        <v>35</v>
      </c>
      <c r="P150" s="1025" t="s">
        <v>35</v>
      </c>
      <c r="Q150" s="1037" t="s">
        <v>35</v>
      </c>
      <c r="R150" s="1698" t="s">
        <v>35</v>
      </c>
      <c r="S150" s="1727"/>
      <c r="T150" s="1727"/>
      <c r="U150" s="1727"/>
      <c r="V150" s="1727"/>
      <c r="W150" s="1727"/>
      <c r="X150" s="1727"/>
      <c r="Y150" s="1728"/>
      <c r="Z150" s="1728"/>
      <c r="AA150" s="1728"/>
      <c r="AB150" s="1728"/>
      <c r="AC150" s="1728"/>
      <c r="AD150" s="1728"/>
      <c r="AE150" s="1728"/>
      <c r="AF150" s="1728"/>
      <c r="AG150" s="1728"/>
      <c r="AH150" s="1728"/>
      <c r="AI150" s="1728"/>
      <c r="AJ150" s="1728"/>
      <c r="AK150" s="1728"/>
      <c r="AL150" s="1728"/>
      <c r="AM150" s="1728"/>
      <c r="AN150" s="1728"/>
      <c r="AO150" s="1728"/>
      <c r="AP150" s="1728"/>
      <c r="AQ150" s="1728"/>
      <c r="AR150" s="1728"/>
      <c r="AS150" s="1728"/>
      <c r="AT150" s="1728"/>
      <c r="AU150" s="1728"/>
      <c r="AV150" s="1728"/>
      <c r="AW150" s="1728"/>
      <c r="AX150" s="1728"/>
      <c r="AY150" s="1728"/>
      <c r="AZ150" s="207"/>
      <c r="BA150" s="2140"/>
      <c r="BB150" s="159" t="s">
        <v>110</v>
      </c>
      <c r="BC150" s="1078" t="s">
        <v>35</v>
      </c>
      <c r="BD150" s="1098" t="s">
        <v>35</v>
      </c>
      <c r="BE150" s="1098" t="s">
        <v>35</v>
      </c>
      <c r="BF150" s="1098" t="s">
        <v>35</v>
      </c>
      <c r="BG150" s="1119" t="s">
        <v>35</v>
      </c>
      <c r="BH150" s="1140" t="s">
        <v>35</v>
      </c>
      <c r="BI150" s="1098" t="s">
        <v>35</v>
      </c>
      <c r="BJ150" s="1098" t="s">
        <v>35</v>
      </c>
      <c r="BK150" s="1098" t="s">
        <v>35</v>
      </c>
      <c r="BL150" s="1119" t="s">
        <v>35</v>
      </c>
      <c r="BM150" s="1140" t="s">
        <v>35</v>
      </c>
      <c r="BN150" s="1098" t="s">
        <v>35</v>
      </c>
      <c r="BO150" s="1098" t="s">
        <v>35</v>
      </c>
      <c r="BP150" s="1098" t="s">
        <v>35</v>
      </c>
      <c r="BQ150" s="1119" t="s">
        <v>35</v>
      </c>
      <c r="BR150" s="1750" t="s">
        <v>35</v>
      </c>
      <c r="BS150" s="1813"/>
      <c r="BT150" s="1813"/>
      <c r="BU150" s="1813"/>
      <c r="BV150" s="1813"/>
      <c r="BW150" s="1813"/>
      <c r="BX150" s="1813"/>
      <c r="BY150" s="1814"/>
      <c r="BZ150" s="1814"/>
      <c r="CA150" s="1814"/>
      <c r="CB150" s="1814"/>
      <c r="CC150" s="1814"/>
      <c r="CD150" s="1814"/>
      <c r="CE150" s="1814"/>
      <c r="CF150" s="1814"/>
      <c r="CG150" s="1814"/>
      <c r="CH150" s="1814"/>
      <c r="CI150" s="1814"/>
      <c r="CJ150" s="1814"/>
      <c r="CK150" s="1814"/>
      <c r="CL150" s="1814"/>
      <c r="CM150" s="1814"/>
      <c r="CN150" s="1814"/>
      <c r="CO150" s="1814"/>
      <c r="CP150" s="1814"/>
      <c r="CQ150" s="1814"/>
      <c r="CR150" s="1814"/>
      <c r="CS150" s="1814"/>
      <c r="CT150" s="1814"/>
      <c r="CU150" s="1814"/>
      <c r="CV150" s="1814"/>
      <c r="CW150" s="1814"/>
      <c r="CX150" s="1814"/>
      <c r="CY150" s="1814"/>
      <c r="CZ150" s="1814"/>
    </row>
    <row r="151" s="130" customFormat="true" ht="15" customHeight="true" x14ac:dyDescent="0.2">
      <c r="A151" s="2134" t="s">
        <v>109</v>
      </c>
      <c r="B151" s="244" t="s">
        <v>49</v>
      </c>
      <c r="C151" s="684">
        <v>52.867889399639822</v>
      </c>
      <c r="D151" s="685">
        <v>21.165668496325775</v>
      </c>
      <c r="E151" s="685">
        <v>8.5563477497872373</v>
      </c>
      <c r="F151" s="685">
        <v>2.5506696781224005</v>
      </c>
      <c r="G151" s="750">
        <v>1.0333286592927224</v>
      </c>
      <c r="H151" s="733">
        <v>60.945745562346943</v>
      </c>
      <c r="I151" s="685">
        <v>22.881355127257642</v>
      </c>
      <c r="J151" s="685">
        <v>5.5360568982480283</v>
      </c>
      <c r="K151" s="685">
        <v>1.8581427404614153</v>
      </c>
      <c r="L151" s="702">
        <v>0.30582203359567134</v>
      </c>
      <c r="M151" s="715">
        <v>47.717562361255055</v>
      </c>
      <c r="N151" s="685">
        <v>16.441847244774628</v>
      </c>
      <c r="O151" s="685">
        <v>7.4722381045868174</v>
      </c>
      <c r="P151" s="685">
        <v>3.1856087389560459</v>
      </c>
      <c r="Q151" s="750">
        <v>0.76655068459660891</v>
      </c>
      <c r="R151" s="1698" t="s">
        <v>35</v>
      </c>
      <c r="S151" s="1729"/>
      <c r="T151" s="1729"/>
      <c r="U151" s="1729"/>
      <c r="V151" s="1729"/>
      <c r="W151" s="1729"/>
      <c r="X151" s="1729"/>
      <c r="Y151" s="1730"/>
      <c r="Z151" s="1730"/>
      <c r="AA151" s="1730"/>
      <c r="AB151" s="1730"/>
      <c r="AC151" s="1730"/>
      <c r="AD151" s="1730"/>
      <c r="AE151" s="1730"/>
      <c r="AF151" s="1730"/>
      <c r="AG151" s="1730"/>
      <c r="AH151" s="1730"/>
      <c r="AI151" s="1730"/>
      <c r="AJ151" s="1730"/>
      <c r="AK151" s="1730"/>
      <c r="AL151" s="1730"/>
      <c r="AM151" s="1730"/>
      <c r="AN151" s="1730"/>
      <c r="AO151" s="1730"/>
      <c r="AP151" s="1730"/>
      <c r="AQ151" s="1730"/>
      <c r="AR151" s="1730"/>
      <c r="AS151" s="1730"/>
      <c r="AT151" s="1730"/>
      <c r="AU151" s="1730"/>
      <c r="AV151" s="1730"/>
      <c r="AW151" s="1730"/>
      <c r="AX151" s="1730"/>
      <c r="AY151" s="1730"/>
      <c r="AZ151" s="207"/>
      <c r="BA151" s="2140" t="s">
        <v>109</v>
      </c>
      <c r="BB151" s="159" t="s">
        <v>49</v>
      </c>
      <c r="BC151" s="1078" t="s">
        <v>35</v>
      </c>
      <c r="BD151" s="1098" t="s">
        <v>35</v>
      </c>
      <c r="BE151" s="1098" t="s">
        <v>35</v>
      </c>
      <c r="BF151" s="1098" t="s">
        <v>35</v>
      </c>
      <c r="BG151" s="1119" t="s">
        <v>35</v>
      </c>
      <c r="BH151" s="1140" t="s">
        <v>35</v>
      </c>
      <c r="BI151" s="1098" t="s">
        <v>35</v>
      </c>
      <c r="BJ151" s="1098" t="s">
        <v>35</v>
      </c>
      <c r="BK151" s="1098" t="s">
        <v>35</v>
      </c>
      <c r="BL151" s="1119" t="s">
        <v>35</v>
      </c>
      <c r="BM151" s="1140" t="s">
        <v>35</v>
      </c>
      <c r="BN151" s="1098" t="s">
        <v>35</v>
      </c>
      <c r="BO151" s="1098" t="s">
        <v>35</v>
      </c>
      <c r="BP151" s="1098" t="s">
        <v>35</v>
      </c>
      <c r="BQ151" s="1119" t="s">
        <v>35</v>
      </c>
      <c r="BR151" s="1750" t="s">
        <v>35</v>
      </c>
      <c r="BS151" s="1813"/>
      <c r="BT151" s="1813"/>
      <c r="BU151" s="1813"/>
      <c r="BV151" s="1813"/>
      <c r="BW151" s="1813"/>
      <c r="BX151" s="1813"/>
      <c r="BY151" s="1814"/>
      <c r="BZ151" s="1814"/>
      <c r="CA151" s="1814"/>
      <c r="CB151" s="1814"/>
      <c r="CC151" s="1814"/>
      <c r="CD151" s="1814"/>
      <c r="CE151" s="1814"/>
      <c r="CF151" s="1814"/>
      <c r="CG151" s="1814"/>
      <c r="CH151" s="1814"/>
      <c r="CI151" s="1814"/>
      <c r="CJ151" s="1814"/>
      <c r="CK151" s="1814"/>
      <c r="CL151" s="1814"/>
      <c r="CM151" s="1814"/>
      <c r="CN151" s="1814"/>
      <c r="CO151" s="1814"/>
      <c r="CP151" s="1814"/>
      <c r="CQ151" s="1814"/>
      <c r="CR151" s="1814"/>
      <c r="CS151" s="1814"/>
      <c r="CT151" s="1814"/>
      <c r="CU151" s="1814"/>
      <c r="CV151" s="1814"/>
      <c r="CW151" s="1814"/>
      <c r="CX151" s="1814"/>
      <c r="CY151" s="1814"/>
      <c r="CZ151" s="1814"/>
    </row>
    <row r="152" s="130" customFormat="true" ht="15" customHeight="true" x14ac:dyDescent="0.2">
      <c r="A152" s="2135"/>
      <c r="B152" s="245" t="s">
        <v>48</v>
      </c>
      <c r="C152" s="686">
        <v>47.132110600360178</v>
      </c>
      <c r="D152" s="687">
        <v>78.834331503674221</v>
      </c>
      <c r="E152" s="687">
        <v>91.443652250212764</v>
      </c>
      <c r="F152" s="687">
        <v>97.449330321877596</v>
      </c>
      <c r="G152" s="751">
        <v>98.966671340707279</v>
      </c>
      <c r="H152" s="734">
        <v>39.05425443765305</v>
      </c>
      <c r="I152" s="687">
        <v>77.118644872742365</v>
      </c>
      <c r="J152" s="687">
        <v>94.463943101751966</v>
      </c>
      <c r="K152" s="687">
        <v>98.141857259538597</v>
      </c>
      <c r="L152" s="703">
        <v>99.694177966404325</v>
      </c>
      <c r="M152" s="716">
        <v>52.282437638744938</v>
      </c>
      <c r="N152" s="687">
        <v>83.558152755225365</v>
      </c>
      <c r="O152" s="687">
        <v>92.527761895413192</v>
      </c>
      <c r="P152" s="687">
        <v>96.814391261043951</v>
      </c>
      <c r="Q152" s="751">
        <v>99.233449315403391</v>
      </c>
      <c r="R152" s="1699" t="s">
        <v>35</v>
      </c>
      <c r="S152" s="1731"/>
      <c r="T152" s="1731"/>
      <c r="U152" s="1731"/>
      <c r="V152" s="1731"/>
      <c r="W152" s="1731"/>
      <c r="X152" s="1731"/>
      <c r="Y152" s="1732"/>
      <c r="Z152" s="1732"/>
      <c r="AA152" s="1732"/>
      <c r="AB152" s="1732"/>
      <c r="AC152" s="1732"/>
      <c r="AD152" s="1732"/>
      <c r="AE152" s="1732"/>
      <c r="AF152" s="1732"/>
      <c r="AG152" s="1732"/>
      <c r="AH152" s="1732"/>
      <c r="AI152" s="1732"/>
      <c r="AJ152" s="1732"/>
      <c r="AK152" s="1732"/>
      <c r="AL152" s="1732"/>
      <c r="AM152" s="1732"/>
      <c r="AN152" s="1732"/>
      <c r="AO152" s="1732"/>
      <c r="AP152" s="1732"/>
      <c r="AQ152" s="1732"/>
      <c r="AR152" s="1732"/>
      <c r="AS152" s="1732"/>
      <c r="AT152" s="1732"/>
      <c r="AU152" s="1732"/>
      <c r="AV152" s="1732"/>
      <c r="AW152" s="1732"/>
      <c r="AX152" s="1732"/>
      <c r="AY152" s="1732"/>
      <c r="AZ152" s="207"/>
      <c r="BA152" s="2157"/>
      <c r="BB152" s="227" t="s">
        <v>48</v>
      </c>
      <c r="BC152" s="1079" t="s">
        <v>35</v>
      </c>
      <c r="BD152" s="1099" t="s">
        <v>35</v>
      </c>
      <c r="BE152" s="1099" t="s">
        <v>35</v>
      </c>
      <c r="BF152" s="1099" t="s">
        <v>35</v>
      </c>
      <c r="BG152" s="1120" t="s">
        <v>35</v>
      </c>
      <c r="BH152" s="1141" t="s">
        <v>35</v>
      </c>
      <c r="BI152" s="1099" t="s">
        <v>35</v>
      </c>
      <c r="BJ152" s="1099" t="s">
        <v>35</v>
      </c>
      <c r="BK152" s="1099" t="s">
        <v>35</v>
      </c>
      <c r="BL152" s="1120" t="s">
        <v>35</v>
      </c>
      <c r="BM152" s="1141" t="s">
        <v>35</v>
      </c>
      <c r="BN152" s="1099" t="s">
        <v>35</v>
      </c>
      <c r="BO152" s="1099" t="s">
        <v>35</v>
      </c>
      <c r="BP152" s="1099" t="s">
        <v>35</v>
      </c>
      <c r="BQ152" s="1120" t="s">
        <v>35</v>
      </c>
      <c r="BR152" s="1751" t="s">
        <v>35</v>
      </c>
      <c r="BS152" s="1815"/>
      <c r="BT152" s="1815"/>
      <c r="BU152" s="1815"/>
      <c r="BV152" s="1815"/>
      <c r="BW152" s="1815"/>
      <c r="BX152" s="1815"/>
      <c r="BY152" s="1816"/>
      <c r="BZ152" s="1816"/>
      <c r="CA152" s="1816"/>
      <c r="CB152" s="1816"/>
      <c r="CC152" s="1816"/>
      <c r="CD152" s="1816"/>
      <c r="CE152" s="1816"/>
      <c r="CF152" s="1816"/>
      <c r="CG152" s="1816"/>
      <c r="CH152" s="1816"/>
      <c r="CI152" s="1816"/>
      <c r="CJ152" s="1816"/>
      <c r="CK152" s="1816"/>
      <c r="CL152" s="1816"/>
      <c r="CM152" s="1816"/>
      <c r="CN152" s="1816"/>
      <c r="CO152" s="1816"/>
      <c r="CP152" s="1816"/>
      <c r="CQ152" s="1816"/>
      <c r="CR152" s="1816"/>
      <c r="CS152" s="1816"/>
      <c r="CT152" s="1816"/>
      <c r="CU152" s="1816"/>
      <c r="CV152" s="1816"/>
      <c r="CW152" s="1816"/>
      <c r="CX152" s="1816"/>
      <c r="CY152" s="1816"/>
      <c r="CZ152" s="1816"/>
    </row>
    <row r="153" s="135" customFormat="true" ht="15" customHeight="true" x14ac:dyDescent="0.2">
      <c r="A153" s="2257" t="s">
        <v>156</v>
      </c>
      <c r="B153" s="1325" t="s">
        <v>157</v>
      </c>
      <c r="C153" s="1278">
        <v>12.102619740463153</v>
      </c>
      <c r="D153" s="1283">
        <v>19.891603518276096</v>
      </c>
      <c r="E153" s="1283">
        <v>18.880876289601915</v>
      </c>
      <c r="F153" s="1283">
        <v>19.747861840300985</v>
      </c>
      <c r="G153" s="1284">
        <v>38.583850462799305</v>
      </c>
      <c r="H153" s="1285">
        <v>23.601857383461088</v>
      </c>
      <c r="I153" s="1283">
        <v>32.399781032066223</v>
      </c>
      <c r="J153" s="1283">
        <v>34.709395628070929</v>
      </c>
      <c r="K153" s="1283">
        <v>38.525311189980997</v>
      </c>
      <c r="L153" s="1286">
        <v>50.650178416101625</v>
      </c>
      <c r="M153" s="1287">
        <v>4.2525722569244433</v>
      </c>
      <c r="N153" s="1283">
        <v>2.9620972572799951</v>
      </c>
      <c r="O153" s="1283">
        <v>2.7585628526078647</v>
      </c>
      <c r="P153" s="1283">
        <v>5.8593772599789107</v>
      </c>
      <c r="Q153" s="1284">
        <v>4.4589752880074833</v>
      </c>
      <c r="R153" s="1697" t="s">
        <v>35</v>
      </c>
      <c r="S153" s="298"/>
      <c r="T153" s="298"/>
      <c r="U153" s="298"/>
      <c r="V153" s="298"/>
      <c r="W153" s="298"/>
      <c r="X153" s="298"/>
      <c r="Y153" s="298"/>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AZ153" s="606"/>
      <c r="BA153" s="2283" t="s">
        <v>156</v>
      </c>
      <c r="BB153" s="1341" t="s">
        <v>157</v>
      </c>
      <c r="BC153" s="323">
        <v>66.334586620330811</v>
      </c>
      <c r="BD153" s="294">
        <v>110.88130110502243</v>
      </c>
      <c r="BE153" s="294">
        <v>87.813646733760834</v>
      </c>
      <c r="BF153" s="294">
        <v>128.82772314548492</v>
      </c>
      <c r="BG153" s="324">
        <v>207.27852004766464</v>
      </c>
      <c r="BH153" s="335">
        <v>71.21386581659317</v>
      </c>
      <c r="BI153" s="294">
        <v>100.54173094034195</v>
      </c>
      <c r="BJ153" s="294">
        <v>128.15276849269867</v>
      </c>
      <c r="BK153" s="294">
        <v>96.543859958648682</v>
      </c>
      <c r="BL153" s="324">
        <v>153.18347960710526</v>
      </c>
      <c r="BM153" s="335">
        <v>10.478677868843079</v>
      </c>
      <c r="BN153" s="294">
        <v>7.049747109413147</v>
      </c>
      <c r="BO153" s="294">
        <v>6.9656176567077637</v>
      </c>
      <c r="BP153" s="294">
        <v>21.765908718109131</v>
      </c>
      <c r="BQ153" s="324">
        <v>5.2401214838027954</v>
      </c>
      <c r="BR153" s="1752">
        <v>0</v>
      </c>
      <c r="BS153" s="1817"/>
      <c r="BT153" s="1817"/>
      <c r="BU153" s="1817"/>
      <c r="BV153" s="1817"/>
      <c r="BW153" s="1817"/>
      <c r="BX153" s="1817"/>
      <c r="BY153" s="1818"/>
      <c r="BZ153" s="1818"/>
      <c r="CA153" s="1818"/>
      <c r="CB153" s="1818"/>
      <c r="CC153" s="1818"/>
      <c r="CD153" s="1818"/>
      <c r="CE153" s="1818"/>
      <c r="CF153" s="1818"/>
      <c r="CG153" s="1818"/>
      <c r="CH153" s="1818"/>
      <c r="CI153" s="1818"/>
      <c r="CJ153" s="1818"/>
      <c r="CK153" s="1818"/>
      <c r="CL153" s="1818"/>
      <c r="CM153" s="1818"/>
      <c r="CN153" s="1818"/>
      <c r="CO153" s="1818"/>
      <c r="CP153" s="1818"/>
      <c r="CQ153" s="1818"/>
      <c r="CR153" s="1818"/>
      <c r="CS153" s="1818"/>
      <c r="CT153" s="1818"/>
      <c r="CU153" s="1818"/>
      <c r="CV153" s="1818"/>
      <c r="CW153" s="1818"/>
      <c r="CX153" s="1818"/>
      <c r="CY153" s="1818"/>
      <c r="CZ153" s="1818"/>
    </row>
    <row r="154" s="135" customFormat="true" ht="15" customHeight="true" x14ac:dyDescent="0.2">
      <c r="A154" s="2257"/>
      <c r="B154" s="1325" t="s">
        <v>158</v>
      </c>
      <c r="C154" s="1278">
        <v>20.049798918126321</v>
      </c>
      <c r="D154" s="1283">
        <v>38.652960119629256</v>
      </c>
      <c r="E154" s="1283">
        <v>42.514090143150547</v>
      </c>
      <c r="F154" s="1283">
        <v>50.925906367821995</v>
      </c>
      <c r="G154" s="1284">
        <v>56.706584609392749</v>
      </c>
      <c r="H154" s="1285">
        <v>35.461132751738887</v>
      </c>
      <c r="I154" s="1283">
        <v>43.20136794832684</v>
      </c>
      <c r="J154" s="1283">
        <v>51.713366811219871</v>
      </c>
      <c r="K154" s="1283">
        <v>56.065676554700815</v>
      </c>
      <c r="L154" s="1286">
        <v>44.849893437796226</v>
      </c>
      <c r="M154" s="1287">
        <v>9.0060997185428615</v>
      </c>
      <c r="N154" s="1283">
        <v>24.702999424600435</v>
      </c>
      <c r="O154" s="1283">
        <v>31.985160984431172</v>
      </c>
      <c r="P154" s="1283">
        <v>51.020375499098392</v>
      </c>
      <c r="Q154" s="1284">
        <v>85.548157721289414</v>
      </c>
      <c r="R154" s="1697" t="s">
        <v>35</v>
      </c>
      <c r="S154" s="298"/>
      <c r="T154" s="298"/>
      <c r="U154" s="298"/>
      <c r="V154" s="298"/>
      <c r="W154" s="298"/>
      <c r="X154" s="298"/>
      <c r="Y154" s="298"/>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AZ154" s="606"/>
      <c r="BA154" s="2284"/>
      <c r="BB154" s="1342" t="s">
        <v>158</v>
      </c>
      <c r="BC154" s="325">
        <v>109.89315962791443</v>
      </c>
      <c r="BD154" s="295">
        <v>215.46229320764542</v>
      </c>
      <c r="BE154" s="295">
        <v>197.7300860285759</v>
      </c>
      <c r="BF154" s="295">
        <v>332.22171694040298</v>
      </c>
      <c r="BG154" s="326">
        <v>304.63670146465302</v>
      </c>
      <c r="BH154" s="336">
        <v>106.99684810638428</v>
      </c>
      <c r="BI154" s="295">
        <v>134.0607922077179</v>
      </c>
      <c r="BJ154" s="295">
        <v>190.9342126250267</v>
      </c>
      <c r="BK154" s="295">
        <v>140.49975609779358</v>
      </c>
      <c r="BL154" s="326">
        <v>135.6414321064949</v>
      </c>
      <c r="BM154" s="336">
        <v>22.191749393939972</v>
      </c>
      <c r="BN154" s="295">
        <v>58.792768657207489</v>
      </c>
      <c r="BO154" s="295">
        <v>80.765389084815979</v>
      </c>
      <c r="BP154" s="295">
        <v>189.52608555555344</v>
      </c>
      <c r="BQ154" s="326">
        <v>100.53492343425751</v>
      </c>
      <c r="BR154" s="1753">
        <v>0</v>
      </c>
      <c r="BS154" s="1817"/>
      <c r="BT154" s="1817"/>
      <c r="BU154" s="1817"/>
      <c r="BV154" s="1817"/>
      <c r="BW154" s="1817"/>
      <c r="BX154" s="1817"/>
      <c r="BY154" s="1818"/>
      <c r="BZ154" s="1818"/>
      <c r="CA154" s="1818"/>
      <c r="CB154" s="1818"/>
      <c r="CC154" s="1818"/>
      <c r="CD154" s="1818"/>
      <c r="CE154" s="1818"/>
      <c r="CF154" s="1818"/>
      <c r="CG154" s="1818"/>
      <c r="CH154" s="1818"/>
      <c r="CI154" s="1818"/>
      <c r="CJ154" s="1818"/>
      <c r="CK154" s="1818"/>
      <c r="CL154" s="1818"/>
      <c r="CM154" s="1818"/>
      <c r="CN154" s="1818"/>
      <c r="CO154" s="1818"/>
      <c r="CP154" s="1818"/>
      <c r="CQ154" s="1818"/>
      <c r="CR154" s="1818"/>
      <c r="CS154" s="1818"/>
      <c r="CT154" s="1818"/>
      <c r="CU154" s="1818"/>
      <c r="CV154" s="1818"/>
      <c r="CW154" s="1818"/>
      <c r="CX154" s="1818"/>
      <c r="CY154" s="1818"/>
      <c r="CZ154" s="1818"/>
    </row>
    <row r="155" s="135" customFormat="true" ht="15" customHeight="true" x14ac:dyDescent="0.2">
      <c r="A155" s="2257"/>
      <c r="B155" s="1325" t="s">
        <v>159</v>
      </c>
      <c r="C155" s="1278">
        <v>61.285277377519051</v>
      </c>
      <c r="D155" s="1283">
        <v>39.126201638395045</v>
      </c>
      <c r="E155" s="1283">
        <v>38.203855994951056</v>
      </c>
      <c r="F155" s="1283">
        <v>29.14398002390022</v>
      </c>
      <c r="G155" s="1284">
        <v>4.7095649278079366</v>
      </c>
      <c r="H155" s="1285">
        <v>33.477845078664203</v>
      </c>
      <c r="I155" s="1283">
        <v>22.242901821515339</v>
      </c>
      <c r="J155" s="1283">
        <v>13.255219626165877</v>
      </c>
      <c r="K155" s="1283">
        <v>5.4090122553181832</v>
      </c>
      <c r="L155" s="1286">
        <v>4.4999281461021559</v>
      </c>
      <c r="M155" s="1287">
        <v>80.276401049541732</v>
      </c>
      <c r="N155" s="1283">
        <v>70.806884957110753</v>
      </c>
      <c r="O155" s="1283">
        <v>64.442776824503085</v>
      </c>
      <c r="P155" s="1283">
        <v>43.120247240922701</v>
      </c>
      <c r="Q155" s="1284">
        <v>9.9928669907030923</v>
      </c>
      <c r="R155" s="1697" t="s">
        <v>35</v>
      </c>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606"/>
      <c r="BA155" s="2284"/>
      <c r="BB155" s="1342" t="s">
        <v>159</v>
      </c>
      <c r="BC155" s="325">
        <v>335.90525257587433</v>
      </c>
      <c r="BD155" s="295">
        <v>218.10027235746384</v>
      </c>
      <c r="BE155" s="295">
        <v>177.68348580598831</v>
      </c>
      <c r="BF155" s="295">
        <v>190.12451171875</v>
      </c>
      <c r="BG155" s="326">
        <v>25.300524353981018</v>
      </c>
      <c r="BH155" s="336">
        <v>101.01267576217651</v>
      </c>
      <c r="BI155" s="295">
        <v>69.023301362991333</v>
      </c>
      <c r="BJ155" s="295">
        <v>48.940439939498901</v>
      </c>
      <c r="BK155" s="295">
        <v>13.554904699325562</v>
      </c>
      <c r="BL155" s="326">
        <v>13.609323263168335</v>
      </c>
      <c r="BM155" s="336">
        <v>197.8074671626091</v>
      </c>
      <c r="BN155" s="295">
        <v>168.51932573318481</v>
      </c>
      <c r="BO155" s="295">
        <v>162.72376888990402</v>
      </c>
      <c r="BP155" s="295">
        <v>160.17937123775482</v>
      </c>
      <c r="BQ155" s="326">
        <v>11.743468761444092</v>
      </c>
      <c r="BR155" s="1753">
        <v>0</v>
      </c>
      <c r="BS155" s="1817"/>
      <c r="BT155" s="1817"/>
      <c r="BU155" s="1817"/>
      <c r="BV155" s="1817"/>
      <c r="BW155" s="1817"/>
      <c r="BX155" s="1817"/>
      <c r="BY155" s="1818"/>
      <c r="BZ155" s="1818"/>
      <c r="CA155" s="1818"/>
      <c r="CB155" s="1818"/>
      <c r="CC155" s="1818"/>
      <c r="CD155" s="1818"/>
      <c r="CE155" s="1818"/>
      <c r="CF155" s="1818"/>
      <c r="CG155" s="1818"/>
      <c r="CH155" s="1818"/>
      <c r="CI155" s="1818"/>
      <c r="CJ155" s="1818"/>
      <c r="CK155" s="1818"/>
      <c r="CL155" s="1818"/>
      <c r="CM155" s="1818"/>
      <c r="CN155" s="1818"/>
      <c r="CO155" s="1818"/>
      <c r="CP155" s="1818"/>
      <c r="CQ155" s="1818"/>
      <c r="CR155" s="1818"/>
      <c r="CS155" s="1818"/>
      <c r="CT155" s="1818"/>
      <c r="CU155" s="1818"/>
      <c r="CV155" s="1818"/>
      <c r="CW155" s="1818"/>
      <c r="CX155" s="1818"/>
      <c r="CY155" s="1818"/>
      <c r="CZ155" s="1818"/>
    </row>
    <row r="156" s="135" customFormat="true" ht="15" customHeight="true" x14ac:dyDescent="0.2">
      <c r="A156" s="2257"/>
      <c r="B156" s="1325" t="s">
        <v>46</v>
      </c>
      <c r="C156" s="1278">
        <v>0.99026272200976106</v>
      </c>
      <c r="D156" s="1283">
        <v>0.72919196908094353</v>
      </c>
      <c r="E156" s="1283">
        <v>0</v>
      </c>
      <c r="F156" s="1283">
        <v>0</v>
      </c>
      <c r="G156" s="1284">
        <v>0</v>
      </c>
      <c r="H156" s="1285">
        <v>1.7988406341847272</v>
      </c>
      <c r="I156" s="1283">
        <v>0.89490504923673486</v>
      </c>
      <c r="J156" s="1283">
        <v>0</v>
      </c>
      <c r="K156" s="1283">
        <v>0</v>
      </c>
      <c r="L156" s="1286">
        <v>0</v>
      </c>
      <c r="M156" s="1287">
        <v>0</v>
      </c>
      <c r="N156" s="1283">
        <v>0</v>
      </c>
      <c r="O156" s="1283">
        <v>0.50995561456985572</v>
      </c>
      <c r="P156" s="1283">
        <v>0</v>
      </c>
      <c r="Q156" s="1284">
        <v>0</v>
      </c>
      <c r="R156" s="1697" t="s">
        <v>35</v>
      </c>
      <c r="S156" s="298"/>
      <c r="T156" s="298"/>
      <c r="U156" s="298"/>
      <c r="V156" s="298"/>
      <c r="W156" s="298"/>
      <c r="X156" s="298"/>
      <c r="Y156" s="298"/>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AZ156" s="606"/>
      <c r="BA156" s="2284"/>
      <c r="BB156" s="1342" t="s">
        <v>46</v>
      </c>
      <c r="BC156" s="325">
        <v>5.427640438079834</v>
      </c>
      <c r="BD156" s="295">
        <v>4.0647177696228027</v>
      </c>
      <c r="BE156" s="295">
        <v>0</v>
      </c>
      <c r="BF156" s="295">
        <v>0</v>
      </c>
      <c r="BG156" s="326">
        <v>0</v>
      </c>
      <c r="BH156" s="336">
        <v>5.427640438079834</v>
      </c>
      <c r="BI156" s="295">
        <v>2.7770342826843262</v>
      </c>
      <c r="BJ156" s="295">
        <v>0</v>
      </c>
      <c r="BK156" s="295">
        <v>0</v>
      </c>
      <c r="BL156" s="326">
        <v>0</v>
      </c>
      <c r="BM156" s="336">
        <v>0</v>
      </c>
      <c r="BN156" s="295">
        <v>0</v>
      </c>
      <c r="BO156" s="295">
        <v>1.2876834869384766</v>
      </c>
      <c r="BP156" s="295">
        <v>0</v>
      </c>
      <c r="BQ156" s="326">
        <v>0</v>
      </c>
      <c r="BR156" s="1753">
        <v>0</v>
      </c>
      <c r="BS156" s="1817"/>
      <c r="BT156" s="1817"/>
      <c r="BU156" s="1817"/>
      <c r="BV156" s="1817"/>
      <c r="BW156" s="1817"/>
      <c r="BX156" s="1817"/>
      <c r="BY156" s="1818"/>
      <c r="BZ156" s="1818"/>
      <c r="CA156" s="1818"/>
      <c r="CB156" s="1818"/>
      <c r="CC156" s="1818"/>
      <c r="CD156" s="1818"/>
      <c r="CE156" s="1818"/>
      <c r="CF156" s="1818"/>
      <c r="CG156" s="1818"/>
      <c r="CH156" s="1818"/>
      <c r="CI156" s="1818"/>
      <c r="CJ156" s="1818"/>
      <c r="CK156" s="1818"/>
      <c r="CL156" s="1818"/>
      <c r="CM156" s="1818"/>
      <c r="CN156" s="1818"/>
      <c r="CO156" s="1818"/>
      <c r="CP156" s="1818"/>
      <c r="CQ156" s="1818"/>
      <c r="CR156" s="1818"/>
      <c r="CS156" s="1818"/>
      <c r="CT156" s="1818"/>
      <c r="CU156" s="1818"/>
      <c r="CV156" s="1818"/>
      <c r="CW156" s="1818"/>
      <c r="CX156" s="1818"/>
      <c r="CY156" s="1818"/>
      <c r="CZ156" s="1818"/>
    </row>
    <row r="157" s="135" customFormat="true" ht="15" customHeight="true" x14ac:dyDescent="0.2">
      <c r="A157" s="2257"/>
      <c r="B157" s="1325" t="s">
        <v>160</v>
      </c>
      <c r="C157" s="1278">
        <v>5.5720412418817107</v>
      </c>
      <c r="D157" s="1283">
        <v>1.6000427546186673</v>
      </c>
      <c r="E157" s="1283">
        <v>0.40117757229648288</v>
      </c>
      <c r="F157" s="1283">
        <v>0.18225176797680742</v>
      </c>
      <c r="G157" s="1284">
        <v>0</v>
      </c>
      <c r="H157" s="1285">
        <v>5.660324151951091</v>
      </c>
      <c r="I157" s="1283">
        <v>1.2610441488548616</v>
      </c>
      <c r="J157" s="1283">
        <v>0.32201793454331057</v>
      </c>
      <c r="K157" s="1283">
        <v>0</v>
      </c>
      <c r="L157" s="1286">
        <v>0</v>
      </c>
      <c r="M157" s="1287">
        <v>6.4649269749909646</v>
      </c>
      <c r="N157" s="1283">
        <v>1.5280183610088076</v>
      </c>
      <c r="O157" s="1283">
        <v>0.30354372388802575</v>
      </c>
      <c r="P157" s="1283">
        <v>0</v>
      </c>
      <c r="Q157" s="1284">
        <v>0</v>
      </c>
      <c r="R157" s="1697" t="s">
        <v>35</v>
      </c>
      <c r="S157" s="298"/>
      <c r="T157" s="298"/>
      <c r="U157" s="298"/>
      <c r="V157" s="298"/>
      <c r="W157" s="298"/>
      <c r="X157" s="298"/>
      <c r="Y157" s="298"/>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AZ157" s="606"/>
      <c r="BA157" s="2284"/>
      <c r="BB157" s="1342" t="s">
        <v>160</v>
      </c>
      <c r="BC157" s="325">
        <v>30.540416896343231</v>
      </c>
      <c r="BD157" s="295">
        <v>8.9190809726715088</v>
      </c>
      <c r="BE157" s="295">
        <v>1.8658490777015686</v>
      </c>
      <c r="BF157" s="295">
        <v>1.1889429092407227</v>
      </c>
      <c r="BG157" s="326">
        <v>0</v>
      </c>
      <c r="BH157" s="336">
        <v>17.078891634941101</v>
      </c>
      <c r="BI157" s="295">
        <v>3.9132227897644043</v>
      </c>
      <c r="BJ157" s="295">
        <v>1.1889429092407227</v>
      </c>
      <c r="BK157" s="295">
        <v>0</v>
      </c>
      <c r="BL157" s="326">
        <v>0</v>
      </c>
      <c r="BM157" s="336">
        <v>15.930096685886383</v>
      </c>
      <c r="BN157" s="295">
        <v>3.6366608142852783</v>
      </c>
      <c r="BO157" s="295">
        <v>0.76647502183914185</v>
      </c>
      <c r="BP157" s="295">
        <v>0</v>
      </c>
      <c r="BQ157" s="326">
        <v>0</v>
      </c>
      <c r="BR157" s="1753">
        <v>0</v>
      </c>
      <c r="BS157" s="1817"/>
      <c r="BT157" s="1817"/>
      <c r="BU157" s="1817"/>
      <c r="BV157" s="1817"/>
      <c r="BW157" s="1817"/>
      <c r="BX157" s="1817"/>
      <c r="BY157" s="1818"/>
      <c r="BZ157" s="1818"/>
      <c r="CA157" s="1818"/>
      <c r="CB157" s="1818"/>
      <c r="CC157" s="1818"/>
      <c r="CD157" s="1818"/>
      <c r="CE157" s="1818"/>
      <c r="CF157" s="1818"/>
      <c r="CG157" s="1818"/>
      <c r="CH157" s="1818"/>
      <c r="CI157" s="1818"/>
      <c r="CJ157" s="1818"/>
      <c r="CK157" s="1818"/>
      <c r="CL157" s="1818"/>
      <c r="CM157" s="1818"/>
      <c r="CN157" s="1818"/>
      <c r="CO157" s="1818"/>
      <c r="CP157" s="1818"/>
      <c r="CQ157" s="1818"/>
      <c r="CR157" s="1818"/>
      <c r="CS157" s="1818"/>
      <c r="CT157" s="1818"/>
      <c r="CU157" s="1818"/>
      <c r="CV157" s="1818"/>
      <c r="CW157" s="1818"/>
      <c r="CX157" s="1818"/>
      <c r="CY157" s="1818"/>
      <c r="CZ157" s="1818"/>
    </row>
    <row r="158" s="231" customFormat="true" ht="15" customHeight="true" x14ac:dyDescent="0.2">
      <c r="A158" s="782"/>
      <c r="B158" s="986"/>
      <c r="C158" s="859"/>
      <c r="D158" s="851"/>
      <c r="E158" s="851"/>
      <c r="F158" s="851"/>
      <c r="G158" s="852"/>
      <c r="H158" s="860"/>
      <c r="I158" s="851"/>
      <c r="J158" s="851"/>
      <c r="K158" s="851"/>
      <c r="L158" s="861"/>
      <c r="M158" s="859"/>
      <c r="N158" s="851"/>
      <c r="O158" s="851"/>
      <c r="P158" s="851"/>
      <c r="Q158" s="852"/>
      <c r="R158" s="1689"/>
      <c r="S158" s="583"/>
      <c r="T158" s="583"/>
      <c r="U158" s="583"/>
      <c r="V158" s="583"/>
      <c r="W158" s="583"/>
      <c r="X158" s="583"/>
      <c r="Y158" s="583"/>
      <c r="Z158" s="583"/>
      <c r="AA158" s="583"/>
      <c r="AB158" s="583"/>
      <c r="AC158" s="583"/>
      <c r="AD158" s="583"/>
      <c r="AE158" s="583"/>
      <c r="AF158" s="583"/>
      <c r="AG158" s="583"/>
      <c r="AH158" s="583"/>
      <c r="AI158" s="583"/>
      <c r="AJ158" s="583"/>
      <c r="AK158" s="583"/>
      <c r="AL158" s="583"/>
      <c r="AM158" s="583"/>
      <c r="AN158" s="583"/>
      <c r="AO158" s="583"/>
      <c r="AP158" s="583"/>
      <c r="AQ158" s="583"/>
      <c r="AR158" s="583"/>
      <c r="AS158" s="583"/>
      <c r="AT158" s="583"/>
      <c r="AU158" s="583"/>
      <c r="AV158" s="583"/>
      <c r="AW158" s="583"/>
      <c r="AX158" s="583"/>
      <c r="AY158" s="583"/>
      <c r="AZ158" s="208"/>
      <c r="BA158" s="2285"/>
      <c r="BB158" s="1343" t="s">
        <v>161</v>
      </c>
      <c r="BC158" s="325">
        <v>548.10105615854263</v>
      </c>
      <c r="BD158" s="295">
        <v>557.42766541242599</v>
      </c>
      <c r="BE158" s="295">
        <v>465.09306764602661</v>
      </c>
      <c r="BF158" s="295">
        <v>652.36289471387863</v>
      </c>
      <c r="BG158" s="326">
        <v>537.21574586629868</v>
      </c>
      <c r="BH158" s="336">
        <v>301.7299217581749</v>
      </c>
      <c r="BI158" s="295">
        <v>310.31608158349991</v>
      </c>
      <c r="BJ158" s="295">
        <v>369.216363966465</v>
      </c>
      <c r="BK158" s="295">
        <v>250.59852075576782</v>
      </c>
      <c r="BL158" s="326">
        <v>302.43423497676849</v>
      </c>
      <c r="BM158" s="336">
        <v>246.40799111127853</v>
      </c>
      <c r="BN158" s="295">
        <v>237.99850231409073</v>
      </c>
      <c r="BO158" s="295">
        <v>252.50893414020538</v>
      </c>
      <c r="BP158" s="295">
        <v>371.47136551141739</v>
      </c>
      <c r="BQ158" s="326">
        <v>117.51851367950439</v>
      </c>
      <c r="BR158" s="1753">
        <v>0</v>
      </c>
      <c r="BS158" s="1817"/>
      <c r="BT158" s="1817"/>
      <c r="BU158" s="1817"/>
      <c r="BV158" s="1817"/>
      <c r="BW158" s="1817"/>
      <c r="BX158" s="1817"/>
      <c r="BY158" s="1818"/>
      <c r="BZ158" s="1818"/>
      <c r="CA158" s="1818"/>
      <c r="CB158" s="1818"/>
      <c r="CC158" s="1818"/>
      <c r="CD158" s="1818"/>
      <c r="CE158" s="1818"/>
      <c r="CF158" s="1818"/>
      <c r="CG158" s="1818"/>
      <c r="CH158" s="1818"/>
      <c r="CI158" s="1818"/>
      <c r="CJ158" s="1818"/>
      <c r="CK158" s="1818"/>
      <c r="CL158" s="1818"/>
      <c r="CM158" s="1818"/>
      <c r="CN158" s="1818"/>
      <c r="CO158" s="1818"/>
      <c r="CP158" s="1818"/>
      <c r="CQ158" s="1818"/>
      <c r="CR158" s="1818"/>
      <c r="CS158" s="1818"/>
      <c r="CT158" s="1818"/>
      <c r="CU158" s="1818"/>
      <c r="CV158" s="1818"/>
      <c r="CW158" s="1818"/>
      <c r="CX158" s="1818"/>
      <c r="CY158" s="1818"/>
      <c r="CZ158" s="1818"/>
    </row>
    <row r="159" s="231" customFormat="true" ht="15" customHeight="true" x14ac:dyDescent="0.2">
      <c r="A159" s="208"/>
      <c r="B159" s="606"/>
      <c r="C159" s="859"/>
      <c r="D159" s="851"/>
      <c r="E159" s="851"/>
      <c r="F159" s="851"/>
      <c r="G159" s="852"/>
      <c r="H159" s="860"/>
      <c r="I159" s="851"/>
      <c r="J159" s="851"/>
      <c r="K159" s="851"/>
      <c r="L159" s="861"/>
      <c r="M159" s="859"/>
      <c r="N159" s="851"/>
      <c r="O159" s="851"/>
      <c r="P159" s="851"/>
      <c r="Q159" s="852"/>
      <c r="R159" s="1689"/>
      <c r="S159" s="583"/>
      <c r="T159" s="583"/>
      <c r="U159" s="583"/>
      <c r="V159" s="583"/>
      <c r="W159" s="583"/>
      <c r="X159" s="583"/>
      <c r="Y159" s="583"/>
      <c r="Z159" s="583"/>
      <c r="AA159" s="583"/>
      <c r="AB159" s="583"/>
      <c r="AC159" s="583"/>
      <c r="AD159" s="583"/>
      <c r="AE159" s="583"/>
      <c r="AF159" s="583"/>
      <c r="AG159" s="583"/>
      <c r="AH159" s="583"/>
      <c r="AI159" s="583"/>
      <c r="AJ159" s="583"/>
      <c r="AK159" s="583"/>
      <c r="AL159" s="583"/>
      <c r="AM159" s="583"/>
      <c r="AN159" s="583"/>
      <c r="AO159" s="583"/>
      <c r="AP159" s="583"/>
      <c r="AQ159" s="583"/>
      <c r="AR159" s="583"/>
      <c r="AS159" s="583"/>
      <c r="AT159" s="583"/>
      <c r="AU159" s="583"/>
      <c r="AV159" s="583"/>
      <c r="AW159" s="583"/>
      <c r="AX159" s="583"/>
      <c r="AY159" s="583"/>
      <c r="AZ159" s="208"/>
      <c r="BA159" s="371"/>
      <c r="BB159" s="159"/>
      <c r="BC159" s="325"/>
      <c r="BD159" s="295"/>
      <c r="BE159" s="295"/>
      <c r="BF159" s="295"/>
      <c r="BG159" s="326"/>
      <c r="BH159" s="336"/>
      <c r="BI159" s="295"/>
      <c r="BJ159" s="295"/>
      <c r="BK159" s="295"/>
      <c r="BL159" s="326"/>
      <c r="BM159" s="336"/>
      <c r="BN159" s="295"/>
      <c r="BO159" s="295"/>
      <c r="BP159" s="295"/>
      <c r="BQ159" s="326"/>
      <c r="BR159" s="1753"/>
      <c r="BS159" s="1817"/>
      <c r="BT159" s="1817"/>
      <c r="BU159" s="1817"/>
      <c r="BV159" s="1817"/>
      <c r="BW159" s="1817"/>
      <c r="BX159" s="1817"/>
      <c r="BY159" s="1818"/>
      <c r="BZ159" s="1818"/>
      <c r="CA159" s="1818"/>
      <c r="CB159" s="1818"/>
      <c r="CC159" s="1818"/>
      <c r="CD159" s="1818"/>
      <c r="CE159" s="1818"/>
      <c r="CF159" s="1818"/>
      <c r="CG159" s="1818"/>
      <c r="CH159" s="1818"/>
      <c r="CI159" s="1818"/>
      <c r="CJ159" s="1818"/>
      <c r="CK159" s="1818"/>
      <c r="CL159" s="1818"/>
      <c r="CM159" s="1818"/>
      <c r="CN159" s="1818"/>
      <c r="CO159" s="1818"/>
      <c r="CP159" s="1818"/>
      <c r="CQ159" s="1818"/>
      <c r="CR159" s="1818"/>
      <c r="CS159" s="1818"/>
      <c r="CT159" s="1818"/>
      <c r="CU159" s="1818"/>
      <c r="CV159" s="1818"/>
      <c r="CW159" s="1818"/>
      <c r="CX159" s="1818"/>
      <c r="CY159" s="1818"/>
      <c r="CZ159" s="1818"/>
    </row>
    <row r="160" s="135" customFormat="true" ht="15" customHeight="true" x14ac:dyDescent="0.2">
      <c r="A160" s="606"/>
      <c r="B160" s="606"/>
      <c r="C160" s="899"/>
      <c r="D160" s="682"/>
      <c r="E160" s="682"/>
      <c r="F160" s="682"/>
      <c r="G160" s="745"/>
      <c r="H160" s="900"/>
      <c r="I160" s="682"/>
      <c r="J160" s="682"/>
      <c r="K160" s="682"/>
      <c r="L160" s="700"/>
      <c r="M160" s="899"/>
      <c r="N160" s="682"/>
      <c r="O160" s="682"/>
      <c r="P160" s="682"/>
      <c r="Q160" s="745"/>
      <c r="R160" s="1700"/>
      <c r="S160" s="298"/>
      <c r="T160" s="298"/>
      <c r="U160" s="298"/>
      <c r="V160" s="298"/>
      <c r="W160" s="298"/>
      <c r="X160" s="298"/>
      <c r="Y160" s="298"/>
      <c r="Z160" s="298"/>
      <c r="AA160" s="298"/>
      <c r="AB160" s="298"/>
      <c r="AC160" s="298"/>
      <c r="AD160" s="298"/>
      <c r="AE160" s="298"/>
      <c r="AF160" s="298"/>
      <c r="AG160" s="298"/>
      <c r="AH160" s="298"/>
      <c r="AI160" s="298"/>
      <c r="AJ160" s="298"/>
      <c r="AK160" s="298"/>
      <c r="AL160" s="298"/>
      <c r="AM160" s="298"/>
      <c r="AN160" s="298"/>
      <c r="AO160" s="298"/>
      <c r="AP160" s="298"/>
      <c r="AQ160" s="298"/>
      <c r="AR160" s="298"/>
      <c r="AS160" s="298"/>
      <c r="AT160" s="298"/>
      <c r="AU160" s="298"/>
      <c r="AV160" s="298"/>
      <c r="AW160" s="298"/>
      <c r="AX160" s="298"/>
      <c r="AY160" s="298"/>
      <c r="AZ160" s="606"/>
      <c r="BA160" s="371"/>
      <c r="BB160" s="159"/>
      <c r="BC160" s="325"/>
      <c r="BD160" s="295"/>
      <c r="BE160" s="295"/>
      <c r="BF160" s="295"/>
      <c r="BG160" s="326"/>
      <c r="BH160" s="336"/>
      <c r="BI160" s="295"/>
      <c r="BJ160" s="295"/>
      <c r="BK160" s="295"/>
      <c r="BL160" s="326"/>
      <c r="BM160" s="336"/>
      <c r="BN160" s="295"/>
      <c r="BO160" s="295"/>
      <c r="BP160" s="295"/>
      <c r="BQ160" s="326"/>
      <c r="BR160" s="1753"/>
      <c r="BS160" s="1817"/>
      <c r="BT160" s="1817"/>
      <c r="BU160" s="1817"/>
      <c r="BV160" s="1817"/>
      <c r="BW160" s="1817"/>
      <c r="BX160" s="1817"/>
      <c r="BY160" s="1818"/>
      <c r="BZ160" s="1818"/>
      <c r="CA160" s="1818"/>
      <c r="CB160" s="1818"/>
      <c r="CC160" s="1818"/>
      <c r="CD160" s="1818"/>
      <c r="CE160" s="1818"/>
      <c r="CF160" s="1818"/>
      <c r="CG160" s="1818"/>
      <c r="CH160" s="1818"/>
      <c r="CI160" s="1818"/>
      <c r="CJ160" s="1818"/>
      <c r="CK160" s="1818"/>
      <c r="CL160" s="1818"/>
      <c r="CM160" s="1818"/>
      <c r="CN160" s="1818"/>
      <c r="CO160" s="1818"/>
      <c r="CP160" s="1818"/>
      <c r="CQ160" s="1818"/>
      <c r="CR160" s="1818"/>
      <c r="CS160" s="1818"/>
      <c r="CT160" s="1818"/>
      <c r="CU160" s="1818"/>
      <c r="CV160" s="1818"/>
      <c r="CW160" s="1818"/>
      <c r="CX160" s="1818"/>
      <c r="CY160" s="1818"/>
      <c r="CZ160" s="1818"/>
    </row>
    <row r="161" s="135" customFormat="true" ht="15" customHeight="true" x14ac:dyDescent="0.2">
      <c r="A161" s="1151"/>
      <c r="B161" s="1326"/>
      <c r="C161" s="1164"/>
      <c r="D161" s="1165"/>
      <c r="E161" s="1165"/>
      <c r="F161" s="1165"/>
      <c r="G161" s="1199"/>
      <c r="H161" s="1191"/>
      <c r="I161" s="1165"/>
      <c r="J161" s="1165"/>
      <c r="K161" s="1165"/>
      <c r="L161" s="1172"/>
      <c r="M161" s="1181"/>
      <c r="N161" s="1165"/>
      <c r="O161" s="1165"/>
      <c r="P161" s="1165"/>
      <c r="Q161" s="1199"/>
      <c r="R161" s="1701"/>
      <c r="S161" s="298"/>
      <c r="T161" s="298"/>
      <c r="U161" s="298"/>
      <c r="V161" s="298"/>
      <c r="W161" s="298"/>
      <c r="X161" s="298"/>
      <c r="Y161" s="298"/>
      <c r="Z161" s="298"/>
      <c r="AA161" s="298"/>
      <c r="AB161" s="298"/>
      <c r="AC161" s="298"/>
      <c r="AD161" s="298"/>
      <c r="AE161" s="298"/>
      <c r="AF161" s="298"/>
      <c r="AG161" s="298"/>
      <c r="AH161" s="298"/>
      <c r="AI161" s="298"/>
      <c r="AJ161" s="298"/>
      <c r="AK161" s="298"/>
      <c r="AL161" s="298"/>
      <c r="AM161" s="298"/>
      <c r="AN161" s="298"/>
      <c r="AO161" s="298"/>
      <c r="AP161" s="298"/>
      <c r="AQ161" s="298"/>
      <c r="AR161" s="298"/>
      <c r="AS161" s="298"/>
      <c r="AT161" s="298"/>
      <c r="AU161" s="298"/>
      <c r="AV161" s="298"/>
      <c r="AW161" s="298"/>
      <c r="AX161" s="298"/>
      <c r="AY161" s="298"/>
      <c r="AZ161" s="606"/>
      <c r="BA161" s="371"/>
      <c r="BB161" s="159"/>
      <c r="BC161" s="325"/>
      <c r="BD161" s="295"/>
      <c r="BE161" s="295"/>
      <c r="BF161" s="295"/>
      <c r="BG161" s="326"/>
      <c r="BH161" s="336"/>
      <c r="BI161" s="295"/>
      <c r="BJ161" s="295"/>
      <c r="BK161" s="295"/>
      <c r="BL161" s="326"/>
      <c r="BM161" s="336"/>
      <c r="BN161" s="295"/>
      <c r="BO161" s="295"/>
      <c r="BP161" s="295"/>
      <c r="BQ161" s="326"/>
      <c r="BR161" s="1753"/>
      <c r="BS161" s="1817"/>
      <c r="BT161" s="1817"/>
      <c r="BU161" s="1817"/>
      <c r="BV161" s="1817"/>
      <c r="BW161" s="1817"/>
      <c r="BX161" s="1817"/>
      <c r="BY161" s="1818"/>
      <c r="BZ161" s="1818"/>
      <c r="CA161" s="1818"/>
      <c r="CB161" s="1818"/>
      <c r="CC161" s="1818"/>
      <c r="CD161" s="1818"/>
      <c r="CE161" s="1818"/>
      <c r="CF161" s="1818"/>
      <c r="CG161" s="1818"/>
      <c r="CH161" s="1818"/>
      <c r="CI161" s="1818"/>
      <c r="CJ161" s="1818"/>
      <c r="CK161" s="1818"/>
      <c r="CL161" s="1818"/>
      <c r="CM161" s="1818"/>
      <c r="CN161" s="1818"/>
      <c r="CO161" s="1818"/>
      <c r="CP161" s="1818"/>
      <c r="CQ161" s="1818"/>
      <c r="CR161" s="1818"/>
      <c r="CS161" s="1818"/>
      <c r="CT161" s="1818"/>
      <c r="CU161" s="1818"/>
      <c r="CV161" s="1818"/>
      <c r="CW161" s="1818"/>
      <c r="CX161" s="1818"/>
      <c r="CY161" s="1818"/>
      <c r="CZ161" s="1818"/>
    </row>
    <row r="162" s="135" customFormat="true" ht="15" customHeight="true" x14ac:dyDescent="0.2">
      <c r="A162" s="1217"/>
      <c r="B162" s="1327"/>
      <c r="C162" s="1166"/>
      <c r="D162" s="1167"/>
      <c r="E162" s="1167"/>
      <c r="F162" s="1167"/>
      <c r="G162" s="1200"/>
      <c r="H162" s="1192"/>
      <c r="I162" s="1167"/>
      <c r="J162" s="1167"/>
      <c r="K162" s="1167"/>
      <c r="L162" s="1173"/>
      <c r="M162" s="1182"/>
      <c r="N162" s="1167"/>
      <c r="O162" s="1167"/>
      <c r="P162" s="1167"/>
      <c r="Q162" s="1200"/>
      <c r="R162" s="1702"/>
      <c r="S162" s="298"/>
      <c r="T162" s="298"/>
      <c r="U162" s="298"/>
      <c r="V162" s="298"/>
      <c r="W162" s="298"/>
      <c r="X162" s="298"/>
      <c r="Y162" s="298"/>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606"/>
      <c r="BA162" s="371"/>
      <c r="BB162" s="159"/>
      <c r="BC162" s="325"/>
      <c r="BD162" s="295"/>
      <c r="BE162" s="295"/>
      <c r="BF162" s="295"/>
      <c r="BG162" s="326"/>
      <c r="BH162" s="336"/>
      <c r="BI162" s="295"/>
      <c r="BJ162" s="295"/>
      <c r="BK162" s="295"/>
      <c r="BL162" s="326"/>
      <c r="BM162" s="336"/>
      <c r="BN162" s="295"/>
      <c r="BO162" s="295"/>
      <c r="BP162" s="295"/>
      <c r="BQ162" s="326"/>
      <c r="BR162" s="1753"/>
      <c r="BS162" s="1817"/>
      <c r="BT162" s="1817"/>
      <c r="BU162" s="1817"/>
      <c r="BV162" s="1817"/>
      <c r="BW162" s="1817"/>
      <c r="BX162" s="1817"/>
      <c r="BY162" s="1818"/>
      <c r="BZ162" s="1818"/>
      <c r="CA162" s="1818"/>
      <c r="CB162" s="1818"/>
      <c r="CC162" s="1818"/>
      <c r="CD162" s="1818"/>
      <c r="CE162" s="1818"/>
      <c r="CF162" s="1818"/>
      <c r="CG162" s="1818"/>
      <c r="CH162" s="1818"/>
      <c r="CI162" s="1818"/>
      <c r="CJ162" s="1818"/>
      <c r="CK162" s="1818"/>
      <c r="CL162" s="1818"/>
      <c r="CM162" s="1818"/>
      <c r="CN162" s="1818"/>
      <c r="CO162" s="1818"/>
      <c r="CP162" s="1818"/>
      <c r="CQ162" s="1818"/>
      <c r="CR162" s="1818"/>
      <c r="CS162" s="1818"/>
      <c r="CT162" s="1818"/>
      <c r="CU162" s="1818"/>
      <c r="CV162" s="1818"/>
      <c r="CW162" s="1818"/>
      <c r="CX162" s="1818"/>
      <c r="CY162" s="1818"/>
      <c r="CZ162" s="1818"/>
    </row>
    <row r="163" s="135" customFormat="true" ht="15" customHeight="true" x14ac:dyDescent="0.2">
      <c r="A163" s="1208"/>
      <c r="B163" s="1328"/>
      <c r="C163" s="1288"/>
      <c r="D163" s="1289"/>
      <c r="E163" s="1289"/>
      <c r="F163" s="1289"/>
      <c r="G163" s="1290"/>
      <c r="H163" s="1291"/>
      <c r="I163" s="1289"/>
      <c r="J163" s="1289"/>
      <c r="K163" s="1289"/>
      <c r="L163" s="1292"/>
      <c r="M163" s="1293"/>
      <c r="N163" s="1289"/>
      <c r="O163" s="1289"/>
      <c r="P163" s="1289"/>
      <c r="Q163" s="1290"/>
      <c r="R163" s="1703"/>
      <c r="S163" s="298"/>
      <c r="T163" s="298"/>
      <c r="U163" s="298"/>
      <c r="V163" s="298"/>
      <c r="W163" s="298"/>
      <c r="X163" s="298"/>
      <c r="Y163" s="298"/>
      <c r="Z163" s="298"/>
      <c r="AA163" s="298"/>
      <c r="AB163" s="298"/>
      <c r="AC163" s="298"/>
      <c r="AD163" s="298"/>
      <c r="AE163" s="298"/>
      <c r="AF163" s="298"/>
      <c r="AG163" s="298"/>
      <c r="AH163" s="298"/>
      <c r="AI163" s="298"/>
      <c r="AJ163" s="298"/>
      <c r="AK163" s="298"/>
      <c r="AL163" s="298"/>
      <c r="AM163" s="298"/>
      <c r="AN163" s="298"/>
      <c r="AO163" s="298"/>
      <c r="AP163" s="298"/>
      <c r="AQ163" s="298"/>
      <c r="AR163" s="298"/>
      <c r="AS163" s="298"/>
      <c r="AT163" s="298"/>
      <c r="AU163" s="298"/>
      <c r="AV163" s="298"/>
      <c r="AW163" s="298"/>
      <c r="AX163" s="298"/>
      <c r="AY163" s="298"/>
      <c r="AZ163" s="606"/>
      <c r="BA163" s="371"/>
      <c r="BB163" s="159"/>
      <c r="BC163" s="325"/>
      <c r="BD163" s="295"/>
      <c r="BE163" s="295"/>
      <c r="BF163" s="295"/>
      <c r="BG163" s="326"/>
      <c r="BH163" s="336"/>
      <c r="BI163" s="295"/>
      <c r="BJ163" s="295"/>
      <c r="BK163" s="295"/>
      <c r="BL163" s="326"/>
      <c r="BM163" s="336"/>
      <c r="BN163" s="295"/>
      <c r="BO163" s="295"/>
      <c r="BP163" s="295"/>
      <c r="BQ163" s="326"/>
      <c r="BR163" s="1753"/>
      <c r="BS163" s="1817"/>
      <c r="BT163" s="1817"/>
      <c r="BU163" s="1817"/>
      <c r="BV163" s="1817"/>
      <c r="BW163" s="1817"/>
      <c r="BX163" s="1817"/>
      <c r="BY163" s="1818"/>
      <c r="BZ163" s="1818"/>
      <c r="CA163" s="1818"/>
      <c r="CB163" s="1818"/>
      <c r="CC163" s="1818"/>
      <c r="CD163" s="1818"/>
      <c r="CE163" s="1818"/>
      <c r="CF163" s="1818"/>
      <c r="CG163" s="1818"/>
      <c r="CH163" s="1818"/>
      <c r="CI163" s="1818"/>
      <c r="CJ163" s="1818"/>
      <c r="CK163" s="1818"/>
      <c r="CL163" s="1818"/>
      <c r="CM163" s="1818"/>
      <c r="CN163" s="1818"/>
      <c r="CO163" s="1818"/>
      <c r="CP163" s="1818"/>
      <c r="CQ163" s="1818"/>
      <c r="CR163" s="1818"/>
      <c r="CS163" s="1818"/>
      <c r="CT163" s="1818"/>
      <c r="CU163" s="1818"/>
      <c r="CV163" s="1818"/>
      <c r="CW163" s="1818"/>
      <c r="CX163" s="1818"/>
      <c r="CY163" s="1818"/>
      <c r="CZ163" s="1818"/>
    </row>
    <row r="164" s="135" customFormat="true" ht="15" customHeight="true" x14ac:dyDescent="0.2">
      <c r="A164" s="1209"/>
      <c r="B164" s="1329"/>
      <c r="C164" s="1294"/>
      <c r="D164" s="1295"/>
      <c r="E164" s="1295"/>
      <c r="F164" s="1295"/>
      <c r="G164" s="1296"/>
      <c r="H164" s="1297"/>
      <c r="I164" s="1295"/>
      <c r="J164" s="1295"/>
      <c r="K164" s="1295"/>
      <c r="L164" s="1298"/>
      <c r="M164" s="1299"/>
      <c r="N164" s="1295"/>
      <c r="O164" s="1295"/>
      <c r="P164" s="1295"/>
      <c r="Q164" s="1296"/>
      <c r="R164" s="1704"/>
      <c r="S164" s="298"/>
      <c r="T164" s="298"/>
      <c r="U164" s="298"/>
      <c r="V164" s="298"/>
      <c r="W164" s="298"/>
      <c r="X164" s="298"/>
      <c r="Y164" s="298"/>
      <c r="Z164" s="298"/>
      <c r="AA164" s="298"/>
      <c r="AB164" s="298"/>
      <c r="AC164" s="298"/>
      <c r="AD164" s="298"/>
      <c r="AE164" s="298"/>
      <c r="AF164" s="298"/>
      <c r="AG164" s="298"/>
      <c r="AH164" s="298"/>
      <c r="AI164" s="298"/>
      <c r="AJ164" s="298"/>
      <c r="AK164" s="298"/>
      <c r="AL164" s="298"/>
      <c r="AM164" s="298"/>
      <c r="AN164" s="298"/>
      <c r="AO164" s="298"/>
      <c r="AP164" s="298"/>
      <c r="AQ164" s="298"/>
      <c r="AR164" s="298"/>
      <c r="AS164" s="298"/>
      <c r="AT164" s="298"/>
      <c r="AU164" s="298"/>
      <c r="AV164" s="298"/>
      <c r="AW164" s="298"/>
      <c r="AX164" s="298"/>
      <c r="AY164" s="298"/>
      <c r="AZ164" s="606"/>
      <c r="BA164" s="371"/>
      <c r="BB164" s="159"/>
      <c r="BC164" s="325"/>
      <c r="BD164" s="295"/>
      <c r="BE164" s="295"/>
      <c r="BF164" s="295"/>
      <c r="BG164" s="326"/>
      <c r="BH164" s="336"/>
      <c r="BI164" s="295"/>
      <c r="BJ164" s="295"/>
      <c r="BK164" s="295"/>
      <c r="BL164" s="326"/>
      <c r="BM164" s="336"/>
      <c r="BN164" s="295"/>
      <c r="BO164" s="295"/>
      <c r="BP164" s="295"/>
      <c r="BQ164" s="326"/>
      <c r="BR164" s="1753"/>
      <c r="BS164" s="1817"/>
      <c r="BT164" s="1817"/>
      <c r="BU164" s="1817"/>
      <c r="BV164" s="1817"/>
      <c r="BW164" s="1817"/>
      <c r="BX164" s="1817"/>
      <c r="BY164" s="1818"/>
      <c r="BZ164" s="1818"/>
      <c r="CA164" s="1818"/>
      <c r="CB164" s="1818"/>
      <c r="CC164" s="1818"/>
      <c r="CD164" s="1818"/>
      <c r="CE164" s="1818"/>
      <c r="CF164" s="1818"/>
      <c r="CG164" s="1818"/>
      <c r="CH164" s="1818"/>
      <c r="CI164" s="1818"/>
      <c r="CJ164" s="1818"/>
      <c r="CK164" s="1818"/>
      <c r="CL164" s="1818"/>
      <c r="CM164" s="1818"/>
      <c r="CN164" s="1818"/>
      <c r="CO164" s="1818"/>
      <c r="CP164" s="1818"/>
      <c r="CQ164" s="1818"/>
      <c r="CR164" s="1818"/>
      <c r="CS164" s="1818"/>
      <c r="CT164" s="1818"/>
      <c r="CU164" s="1818"/>
      <c r="CV164" s="1818"/>
      <c r="CW164" s="1818"/>
      <c r="CX164" s="1818"/>
      <c r="CY164" s="1818"/>
      <c r="CZ164" s="1818"/>
    </row>
    <row r="165" s="135" customFormat="true" ht="15" customHeight="true" x14ac:dyDescent="0.2">
      <c r="A165" s="1209"/>
      <c r="B165" s="1329"/>
      <c r="C165" s="1294"/>
      <c r="D165" s="1295"/>
      <c r="E165" s="1295"/>
      <c r="F165" s="1295"/>
      <c r="G165" s="1296"/>
      <c r="H165" s="1297"/>
      <c r="I165" s="1295"/>
      <c r="J165" s="1295"/>
      <c r="K165" s="1295"/>
      <c r="L165" s="1298"/>
      <c r="M165" s="1299"/>
      <c r="N165" s="1295"/>
      <c r="O165" s="1295"/>
      <c r="P165" s="1295"/>
      <c r="Q165" s="1296"/>
      <c r="R165" s="1704"/>
      <c r="S165" s="298"/>
      <c r="T165" s="298"/>
      <c r="U165" s="298"/>
      <c r="V165" s="298"/>
      <c r="W165" s="298"/>
      <c r="X165" s="298"/>
      <c r="Y165" s="298"/>
      <c r="Z165" s="298"/>
      <c r="AA165" s="298"/>
      <c r="AB165" s="298"/>
      <c r="AC165" s="298"/>
      <c r="AD165" s="298"/>
      <c r="AE165" s="298"/>
      <c r="AF165" s="298"/>
      <c r="AG165" s="298"/>
      <c r="AH165" s="298"/>
      <c r="AI165" s="298"/>
      <c r="AJ165" s="298"/>
      <c r="AK165" s="298"/>
      <c r="AL165" s="298"/>
      <c r="AM165" s="298"/>
      <c r="AN165" s="298"/>
      <c r="AO165" s="298"/>
      <c r="AP165" s="298"/>
      <c r="AQ165" s="298"/>
      <c r="AR165" s="298"/>
      <c r="AS165" s="298"/>
      <c r="AT165" s="298"/>
      <c r="AU165" s="298"/>
      <c r="AV165" s="298"/>
      <c r="AW165" s="298"/>
      <c r="AX165" s="298"/>
      <c r="AY165" s="298"/>
      <c r="AZ165" s="606"/>
      <c r="BA165" s="371"/>
      <c r="BB165" s="159"/>
      <c r="BC165" s="325"/>
      <c r="BD165" s="295"/>
      <c r="BE165" s="295"/>
      <c r="BF165" s="295"/>
      <c r="BG165" s="326"/>
      <c r="BH165" s="336"/>
      <c r="BI165" s="295"/>
      <c r="BJ165" s="295"/>
      <c r="BK165" s="295"/>
      <c r="BL165" s="326"/>
      <c r="BM165" s="336"/>
      <c r="BN165" s="295"/>
      <c r="BO165" s="295"/>
      <c r="BP165" s="295"/>
      <c r="BQ165" s="326"/>
      <c r="BR165" s="1753"/>
      <c r="BS165" s="1817"/>
      <c r="BT165" s="1817"/>
      <c r="BU165" s="1817"/>
      <c r="BV165" s="1817"/>
      <c r="BW165" s="1817"/>
      <c r="BX165" s="1817"/>
      <c r="BY165" s="1818"/>
      <c r="BZ165" s="1818"/>
      <c r="CA165" s="1818"/>
      <c r="CB165" s="1818"/>
      <c r="CC165" s="1818"/>
      <c r="CD165" s="1818"/>
      <c r="CE165" s="1818"/>
      <c r="CF165" s="1818"/>
      <c r="CG165" s="1818"/>
      <c r="CH165" s="1818"/>
      <c r="CI165" s="1818"/>
      <c r="CJ165" s="1818"/>
      <c r="CK165" s="1818"/>
      <c r="CL165" s="1818"/>
      <c r="CM165" s="1818"/>
      <c r="CN165" s="1818"/>
      <c r="CO165" s="1818"/>
      <c r="CP165" s="1818"/>
      <c r="CQ165" s="1818"/>
      <c r="CR165" s="1818"/>
      <c r="CS165" s="1818"/>
      <c r="CT165" s="1818"/>
      <c r="CU165" s="1818"/>
      <c r="CV165" s="1818"/>
      <c r="CW165" s="1818"/>
      <c r="CX165" s="1818"/>
      <c r="CY165" s="1818"/>
      <c r="CZ165" s="1818"/>
    </row>
    <row r="166" s="135" customFormat="true" ht="15" customHeight="true" x14ac:dyDescent="0.2">
      <c r="A166" s="1209"/>
      <c r="B166" s="1329"/>
      <c r="C166" s="1294"/>
      <c r="D166" s="1295"/>
      <c r="E166" s="1295"/>
      <c r="F166" s="1295"/>
      <c r="G166" s="1296"/>
      <c r="H166" s="1297"/>
      <c r="I166" s="1295"/>
      <c r="J166" s="1295"/>
      <c r="K166" s="1295"/>
      <c r="L166" s="1298"/>
      <c r="M166" s="1299"/>
      <c r="N166" s="1295"/>
      <c r="O166" s="1295"/>
      <c r="P166" s="1295"/>
      <c r="Q166" s="1296"/>
      <c r="R166" s="1704"/>
      <c r="S166" s="298"/>
      <c r="T166" s="298"/>
      <c r="U166" s="298"/>
      <c r="V166" s="298"/>
      <c r="W166" s="298"/>
      <c r="X166" s="298"/>
      <c r="Y166" s="298"/>
      <c r="Z166" s="298"/>
      <c r="AA166" s="298"/>
      <c r="AB166" s="298"/>
      <c r="AC166" s="298"/>
      <c r="AD166" s="298"/>
      <c r="AE166" s="298"/>
      <c r="AF166" s="298"/>
      <c r="AG166" s="298"/>
      <c r="AH166" s="298"/>
      <c r="AI166" s="298"/>
      <c r="AJ166" s="298"/>
      <c r="AK166" s="298"/>
      <c r="AL166" s="298"/>
      <c r="AM166" s="298"/>
      <c r="AN166" s="298"/>
      <c r="AO166" s="298"/>
      <c r="AP166" s="298"/>
      <c r="AQ166" s="298"/>
      <c r="AR166" s="298"/>
      <c r="AS166" s="298"/>
      <c r="AT166" s="298"/>
      <c r="AU166" s="298"/>
      <c r="AV166" s="298"/>
      <c r="AW166" s="298"/>
      <c r="AX166" s="298"/>
      <c r="AY166" s="298"/>
      <c r="AZ166" s="606"/>
      <c r="BA166" s="371"/>
      <c r="BB166" s="159"/>
      <c r="BC166" s="325"/>
      <c r="BD166" s="295"/>
      <c r="BE166" s="295"/>
      <c r="BF166" s="295"/>
      <c r="BG166" s="326"/>
      <c r="BH166" s="336"/>
      <c r="BI166" s="295"/>
      <c r="BJ166" s="295"/>
      <c r="BK166" s="295"/>
      <c r="BL166" s="326"/>
      <c r="BM166" s="336"/>
      <c r="BN166" s="295"/>
      <c r="BO166" s="295"/>
      <c r="BP166" s="295"/>
      <c r="BQ166" s="326"/>
      <c r="BR166" s="1753"/>
      <c r="BS166" s="1817"/>
      <c r="BT166" s="1817"/>
      <c r="BU166" s="1817"/>
      <c r="BV166" s="1817"/>
      <c r="BW166" s="1817"/>
      <c r="BX166" s="1817"/>
      <c r="BY166" s="1818"/>
      <c r="BZ166" s="1818"/>
      <c r="CA166" s="1818"/>
      <c r="CB166" s="1818"/>
      <c r="CC166" s="1818"/>
      <c r="CD166" s="1818"/>
      <c r="CE166" s="1818"/>
      <c r="CF166" s="1818"/>
      <c r="CG166" s="1818"/>
      <c r="CH166" s="1818"/>
      <c r="CI166" s="1818"/>
      <c r="CJ166" s="1818"/>
      <c r="CK166" s="1818"/>
      <c r="CL166" s="1818"/>
      <c r="CM166" s="1818"/>
      <c r="CN166" s="1818"/>
      <c r="CO166" s="1818"/>
      <c r="CP166" s="1818"/>
      <c r="CQ166" s="1818"/>
      <c r="CR166" s="1818"/>
      <c r="CS166" s="1818"/>
      <c r="CT166" s="1818"/>
      <c r="CU166" s="1818"/>
      <c r="CV166" s="1818"/>
      <c r="CW166" s="1818"/>
      <c r="CX166" s="1818"/>
      <c r="CY166" s="1818"/>
      <c r="CZ166" s="1818"/>
    </row>
    <row r="167" s="135" customFormat="true" ht="15" customHeight="true" x14ac:dyDescent="0.2">
      <c r="A167" s="1209"/>
      <c r="B167" s="1329"/>
      <c r="C167" s="1294"/>
      <c r="D167" s="1295"/>
      <c r="E167" s="1295"/>
      <c r="F167" s="1295"/>
      <c r="G167" s="1296"/>
      <c r="H167" s="1297"/>
      <c r="I167" s="1295"/>
      <c r="J167" s="1295"/>
      <c r="K167" s="1295"/>
      <c r="L167" s="1298"/>
      <c r="M167" s="1299"/>
      <c r="N167" s="1295"/>
      <c r="O167" s="1295"/>
      <c r="P167" s="1295"/>
      <c r="Q167" s="1296"/>
      <c r="R167" s="1704"/>
      <c r="S167" s="298"/>
      <c r="T167" s="298"/>
      <c r="U167" s="298"/>
      <c r="V167" s="298"/>
      <c r="W167" s="298"/>
      <c r="X167" s="298"/>
      <c r="Y167" s="298"/>
      <c r="Z167" s="298"/>
      <c r="AA167" s="298"/>
      <c r="AB167" s="298"/>
      <c r="AC167" s="298"/>
      <c r="AD167" s="298"/>
      <c r="AE167" s="298"/>
      <c r="AF167" s="298"/>
      <c r="AG167" s="298"/>
      <c r="AH167" s="298"/>
      <c r="AI167" s="298"/>
      <c r="AJ167" s="298"/>
      <c r="AK167" s="298"/>
      <c r="AL167" s="298"/>
      <c r="AM167" s="298"/>
      <c r="AN167" s="298"/>
      <c r="AO167" s="298"/>
      <c r="AP167" s="298"/>
      <c r="AQ167" s="298"/>
      <c r="AR167" s="298"/>
      <c r="AS167" s="298"/>
      <c r="AT167" s="298"/>
      <c r="AU167" s="298"/>
      <c r="AV167" s="298"/>
      <c r="AW167" s="298"/>
      <c r="AX167" s="298"/>
      <c r="AY167" s="298"/>
      <c r="AZ167" s="606"/>
      <c r="BA167" s="371"/>
      <c r="BB167" s="159"/>
      <c r="BC167" s="325"/>
      <c r="BD167" s="295"/>
      <c r="BE167" s="295"/>
      <c r="BF167" s="295"/>
      <c r="BG167" s="326"/>
      <c r="BH167" s="336"/>
      <c r="BI167" s="295"/>
      <c r="BJ167" s="295"/>
      <c r="BK167" s="295"/>
      <c r="BL167" s="326"/>
      <c r="BM167" s="336"/>
      <c r="BN167" s="295"/>
      <c r="BO167" s="295"/>
      <c r="BP167" s="295"/>
      <c r="BQ167" s="326"/>
      <c r="BR167" s="1753"/>
      <c r="BS167" s="1817"/>
      <c r="BT167" s="1817"/>
      <c r="BU167" s="1817"/>
      <c r="BV167" s="1817"/>
      <c r="BW167" s="1817"/>
      <c r="BX167" s="1817"/>
      <c r="BY167" s="1818"/>
      <c r="BZ167" s="1818"/>
      <c r="CA167" s="1818"/>
      <c r="CB167" s="1818"/>
      <c r="CC167" s="1818"/>
      <c r="CD167" s="1818"/>
      <c r="CE167" s="1818"/>
      <c r="CF167" s="1818"/>
      <c r="CG167" s="1818"/>
      <c r="CH167" s="1818"/>
      <c r="CI167" s="1818"/>
      <c r="CJ167" s="1818"/>
      <c r="CK167" s="1818"/>
      <c r="CL167" s="1818"/>
      <c r="CM167" s="1818"/>
      <c r="CN167" s="1818"/>
      <c r="CO167" s="1818"/>
      <c r="CP167" s="1818"/>
      <c r="CQ167" s="1818"/>
      <c r="CR167" s="1818"/>
      <c r="CS167" s="1818"/>
      <c r="CT167" s="1818"/>
      <c r="CU167" s="1818"/>
      <c r="CV167" s="1818"/>
      <c r="CW167" s="1818"/>
      <c r="CX167" s="1818"/>
      <c r="CY167" s="1818"/>
      <c r="CZ167" s="1818"/>
    </row>
    <row r="168" s="135" customFormat="true" ht="15" customHeight="true" x14ac:dyDescent="0.2">
      <c r="A168" s="1210"/>
      <c r="B168" s="1330"/>
      <c r="C168" s="1300"/>
      <c r="D168" s="1301"/>
      <c r="E168" s="1301"/>
      <c r="F168" s="1301"/>
      <c r="G168" s="1302"/>
      <c r="H168" s="1303"/>
      <c r="I168" s="1301"/>
      <c r="J168" s="1301"/>
      <c r="K168" s="1301"/>
      <c r="L168" s="1304"/>
      <c r="M168" s="1305"/>
      <c r="N168" s="1301"/>
      <c r="O168" s="1301"/>
      <c r="P168" s="1301"/>
      <c r="Q168" s="1302"/>
      <c r="R168" s="1705"/>
      <c r="S168" s="298"/>
      <c r="T168" s="298"/>
      <c r="U168" s="298"/>
      <c r="V168" s="298"/>
      <c r="W168" s="298"/>
      <c r="X168" s="298"/>
      <c r="Y168" s="298"/>
      <c r="Z168" s="298"/>
      <c r="AA168" s="298"/>
      <c r="AB168" s="298"/>
      <c r="AC168" s="298"/>
      <c r="AD168" s="298"/>
      <c r="AE168" s="298"/>
      <c r="AF168" s="298"/>
      <c r="AG168" s="298"/>
      <c r="AH168" s="298"/>
      <c r="AI168" s="298"/>
      <c r="AJ168" s="298"/>
      <c r="AK168" s="298"/>
      <c r="AL168" s="298"/>
      <c r="AM168" s="298"/>
      <c r="AN168" s="298"/>
      <c r="AO168" s="298"/>
      <c r="AP168" s="298"/>
      <c r="AQ168" s="298"/>
      <c r="AR168" s="298"/>
      <c r="AS168" s="298"/>
      <c r="AT168" s="298"/>
      <c r="AU168" s="298"/>
      <c r="AV168" s="298"/>
      <c r="AW168" s="298"/>
      <c r="AX168" s="298"/>
      <c r="AY168" s="298"/>
      <c r="AZ168" s="606"/>
      <c r="BA168" s="371"/>
      <c r="BB168" s="159"/>
      <c r="BC168" s="325"/>
      <c r="BD168" s="295"/>
      <c r="BE168" s="295"/>
      <c r="BF168" s="295"/>
      <c r="BG168" s="326"/>
      <c r="BH168" s="336"/>
      <c r="BI168" s="295"/>
      <c r="BJ168" s="295"/>
      <c r="BK168" s="295"/>
      <c r="BL168" s="326"/>
      <c r="BM168" s="336"/>
      <c r="BN168" s="295"/>
      <c r="BO168" s="295"/>
      <c r="BP168" s="295"/>
      <c r="BQ168" s="326"/>
      <c r="BR168" s="1753"/>
      <c r="BS168" s="1817"/>
      <c r="BT168" s="1817"/>
      <c r="BU168" s="1817"/>
      <c r="BV168" s="1817"/>
      <c r="BW168" s="1817"/>
      <c r="BX168" s="1817"/>
      <c r="BY168" s="1818"/>
      <c r="BZ168" s="1818"/>
      <c r="CA168" s="1818"/>
      <c r="CB168" s="1818"/>
      <c r="CC168" s="1818"/>
      <c r="CD168" s="1818"/>
      <c r="CE168" s="1818"/>
      <c r="CF168" s="1818"/>
      <c r="CG168" s="1818"/>
      <c r="CH168" s="1818"/>
      <c r="CI168" s="1818"/>
      <c r="CJ168" s="1818"/>
      <c r="CK168" s="1818"/>
      <c r="CL168" s="1818"/>
      <c r="CM168" s="1818"/>
      <c r="CN168" s="1818"/>
      <c r="CO168" s="1818"/>
      <c r="CP168" s="1818"/>
      <c r="CQ168" s="1818"/>
      <c r="CR168" s="1818"/>
      <c r="CS168" s="1818"/>
      <c r="CT168" s="1818"/>
      <c r="CU168" s="1818"/>
      <c r="CV168" s="1818"/>
      <c r="CW168" s="1818"/>
      <c r="CX168" s="1818"/>
      <c r="CY168" s="1818"/>
      <c r="CZ168" s="1818"/>
    </row>
    <row r="169" s="378" customFormat="true" ht="15" customHeight="true" x14ac:dyDescent="0.2">
      <c r="A169" s="769"/>
      <c r="B169" s="789"/>
      <c r="C169" s="692"/>
      <c r="D169" s="693"/>
      <c r="E169" s="693"/>
      <c r="F169" s="693"/>
      <c r="G169" s="754"/>
      <c r="H169" s="737"/>
      <c r="I169" s="693"/>
      <c r="J169" s="693"/>
      <c r="K169" s="693"/>
      <c r="L169" s="706"/>
      <c r="M169" s="719"/>
      <c r="N169" s="693"/>
      <c r="O169" s="693"/>
      <c r="P169" s="693"/>
      <c r="Q169" s="754"/>
      <c r="R169" s="1706"/>
      <c r="S169" s="619"/>
      <c r="T169" s="619"/>
      <c r="U169" s="619"/>
      <c r="V169" s="619"/>
      <c r="W169" s="619"/>
      <c r="X169" s="619"/>
      <c r="Y169" s="619"/>
      <c r="Z169" s="619"/>
      <c r="AA169" s="619"/>
      <c r="AB169" s="1860"/>
      <c r="AC169" s="583"/>
      <c r="AD169" s="583"/>
      <c r="AE169" s="583"/>
      <c r="AF169" s="583"/>
      <c r="AG169" s="583"/>
      <c r="AH169" s="583"/>
      <c r="AI169" s="583"/>
      <c r="AJ169" s="583"/>
      <c r="AK169" s="583"/>
      <c r="AL169" s="583"/>
      <c r="AM169" s="583"/>
      <c r="AN169" s="583"/>
      <c r="AO169" s="583"/>
      <c r="AP169" s="583"/>
      <c r="AQ169" s="583"/>
      <c r="AR169" s="583"/>
      <c r="AS169" s="583"/>
      <c r="AT169" s="583"/>
      <c r="AU169" s="583"/>
      <c r="AV169" s="583"/>
      <c r="AW169" s="583"/>
      <c r="AX169" s="583"/>
      <c r="AY169" s="583"/>
      <c r="AZ169" s="208"/>
      <c r="BA169" s="371"/>
      <c r="BB169" s="159"/>
      <c r="BC169" s="325"/>
      <c r="BD169" s="295"/>
      <c r="BE169" s="295"/>
      <c r="BF169" s="295"/>
      <c r="BG169" s="326"/>
      <c r="BH169" s="336"/>
      <c r="BI169" s="295"/>
      <c r="BJ169" s="295"/>
      <c r="BK169" s="295"/>
      <c r="BL169" s="326"/>
      <c r="BM169" s="336"/>
      <c r="BN169" s="295"/>
      <c r="BO169" s="295"/>
      <c r="BP169" s="295"/>
      <c r="BQ169" s="326"/>
      <c r="BR169" s="1753"/>
      <c r="BS169" s="1817"/>
      <c r="BT169" s="1817"/>
      <c r="BU169" s="1817"/>
      <c r="BV169" s="1817"/>
      <c r="BW169" s="1817"/>
      <c r="BX169" s="1817"/>
      <c r="BY169" s="1818"/>
      <c r="BZ169" s="1818"/>
      <c r="CA169" s="1818"/>
      <c r="CB169" s="1818"/>
      <c r="CC169" s="1818"/>
      <c r="CD169" s="1818"/>
      <c r="CE169" s="1818"/>
      <c r="CF169" s="1818"/>
      <c r="CG169" s="1818"/>
      <c r="CH169" s="1818"/>
      <c r="CI169" s="1818"/>
      <c r="CJ169" s="1818"/>
      <c r="CK169" s="1818"/>
      <c r="CL169" s="1818"/>
      <c r="CM169" s="1818"/>
      <c r="CN169" s="1818"/>
      <c r="CO169" s="1818"/>
      <c r="CP169" s="1818"/>
      <c r="CQ169" s="1818"/>
      <c r="CR169" s="1818"/>
      <c r="CS169" s="1818"/>
      <c r="CT169" s="1818"/>
      <c r="CU169" s="1818"/>
      <c r="CV169" s="1818"/>
      <c r="CW169" s="1818"/>
      <c r="CX169" s="1818"/>
      <c r="CY169" s="1818"/>
      <c r="CZ169" s="1818"/>
    </row>
    <row r="170" s="378" customFormat="true" ht="15" customHeight="true" x14ac:dyDescent="0.2">
      <c r="A170" s="770"/>
      <c r="B170" s="790"/>
      <c r="C170" s="694"/>
      <c r="D170" s="695"/>
      <c r="E170" s="695"/>
      <c r="F170" s="695"/>
      <c r="G170" s="755"/>
      <c r="H170" s="738"/>
      <c r="I170" s="695"/>
      <c r="J170" s="695"/>
      <c r="K170" s="695"/>
      <c r="L170" s="707"/>
      <c r="M170" s="720"/>
      <c r="N170" s="695"/>
      <c r="O170" s="695"/>
      <c r="P170" s="695"/>
      <c r="Q170" s="755"/>
      <c r="R170" s="1707"/>
      <c r="S170" s="605"/>
      <c r="T170" s="605"/>
      <c r="U170" s="605"/>
      <c r="V170" s="605"/>
      <c r="W170" s="605"/>
      <c r="X170" s="605"/>
      <c r="Y170" s="605"/>
      <c r="Z170" s="605"/>
      <c r="AA170" s="605"/>
      <c r="AB170" s="1861"/>
      <c r="AC170" s="583"/>
      <c r="AD170" s="583"/>
      <c r="AE170" s="583"/>
      <c r="AF170" s="583"/>
      <c r="AG170" s="583"/>
      <c r="AH170" s="583"/>
      <c r="AI170" s="583"/>
      <c r="AJ170" s="583"/>
      <c r="AK170" s="583"/>
      <c r="AL170" s="583"/>
      <c r="AM170" s="583"/>
      <c r="AN170" s="583"/>
      <c r="AO170" s="583"/>
      <c r="AP170" s="583"/>
      <c r="AQ170" s="583"/>
      <c r="AR170" s="583"/>
      <c r="AS170" s="583"/>
      <c r="AT170" s="583"/>
      <c r="AU170" s="583"/>
      <c r="AV170" s="583"/>
      <c r="AW170" s="583"/>
      <c r="AX170" s="583"/>
      <c r="AY170" s="583"/>
      <c r="AZ170" s="208"/>
      <c r="BA170" s="371"/>
      <c r="BB170" s="159"/>
      <c r="BC170" s="325"/>
      <c r="BD170" s="295"/>
      <c r="BE170" s="295"/>
      <c r="BF170" s="295"/>
      <c r="BG170" s="326"/>
      <c r="BH170" s="336"/>
      <c r="BI170" s="295"/>
      <c r="BJ170" s="295"/>
      <c r="BK170" s="295"/>
      <c r="BL170" s="326"/>
      <c r="BM170" s="336"/>
      <c r="BN170" s="295"/>
      <c r="BO170" s="295"/>
      <c r="BP170" s="295"/>
      <c r="BQ170" s="326"/>
      <c r="BR170" s="1753"/>
      <c r="BS170" s="1817"/>
      <c r="BT170" s="1817"/>
      <c r="BU170" s="1817"/>
      <c r="BV170" s="1817"/>
      <c r="BW170" s="1817"/>
      <c r="BX170" s="1817"/>
      <c r="BY170" s="1818"/>
      <c r="BZ170" s="1818"/>
      <c r="CA170" s="1818"/>
      <c r="CB170" s="1818"/>
      <c r="CC170" s="1818"/>
      <c r="CD170" s="1818"/>
      <c r="CE170" s="1818"/>
      <c r="CF170" s="1818"/>
      <c r="CG170" s="1818"/>
      <c r="CH170" s="1818"/>
      <c r="CI170" s="1818"/>
      <c r="CJ170" s="1818"/>
      <c r="CK170" s="1818"/>
      <c r="CL170" s="1818"/>
      <c r="CM170" s="1818"/>
      <c r="CN170" s="1818"/>
      <c r="CO170" s="1818"/>
      <c r="CP170" s="1818"/>
      <c r="CQ170" s="1818"/>
      <c r="CR170" s="1818"/>
      <c r="CS170" s="1818"/>
      <c r="CT170" s="1818"/>
      <c r="CU170" s="1818"/>
      <c r="CV170" s="1818"/>
      <c r="CW170" s="1818"/>
      <c r="CX170" s="1818"/>
      <c r="CY170" s="1818"/>
      <c r="CZ170" s="1818"/>
    </row>
    <row r="171" s="378" customFormat="true" ht="15" customHeight="true" x14ac:dyDescent="0.2">
      <c r="A171" s="771"/>
      <c r="B171" s="791"/>
      <c r="C171" s="919"/>
      <c r="D171" s="920"/>
      <c r="E171" s="920"/>
      <c r="F171" s="920"/>
      <c r="G171" s="921"/>
      <c r="H171" s="922"/>
      <c r="I171" s="920"/>
      <c r="J171" s="920"/>
      <c r="K171" s="920"/>
      <c r="L171" s="923"/>
      <c r="M171" s="924"/>
      <c r="N171" s="920"/>
      <c r="O171" s="920"/>
      <c r="P171" s="920"/>
      <c r="Q171" s="921"/>
      <c r="R171" s="1708"/>
      <c r="S171" s="1862"/>
      <c r="T171" s="1862"/>
      <c r="U171" s="1862"/>
      <c r="V171" s="1862"/>
      <c r="W171" s="1862"/>
      <c r="X171" s="1862"/>
      <c r="Y171" s="1862"/>
      <c r="Z171" s="1862"/>
      <c r="AA171" s="1862"/>
      <c r="AB171" s="1863"/>
      <c r="AC171" s="583"/>
      <c r="AD171" s="583"/>
      <c r="AE171" s="583"/>
      <c r="AF171" s="583"/>
      <c r="AG171" s="583"/>
      <c r="AH171" s="583"/>
      <c r="AI171" s="583"/>
      <c r="AJ171" s="583"/>
      <c r="AK171" s="583"/>
      <c r="AL171" s="583"/>
      <c r="AM171" s="583"/>
      <c r="AN171" s="583"/>
      <c r="AO171" s="583"/>
      <c r="AP171" s="583"/>
      <c r="AQ171" s="583"/>
      <c r="AR171" s="583"/>
      <c r="AS171" s="583"/>
      <c r="AT171" s="583"/>
      <c r="AU171" s="583"/>
      <c r="AV171" s="583"/>
      <c r="AW171" s="583"/>
      <c r="AX171" s="583"/>
      <c r="AY171" s="583"/>
      <c r="AZ171" s="208"/>
      <c r="BA171" s="371"/>
      <c r="BB171" s="159"/>
      <c r="BC171" s="325"/>
      <c r="BD171" s="295"/>
      <c r="BE171" s="295"/>
      <c r="BF171" s="295"/>
      <c r="BG171" s="326"/>
      <c r="BH171" s="336"/>
      <c r="BI171" s="295"/>
      <c r="BJ171" s="295"/>
      <c r="BK171" s="295"/>
      <c r="BL171" s="326"/>
      <c r="BM171" s="336"/>
      <c r="BN171" s="295"/>
      <c r="BO171" s="295"/>
      <c r="BP171" s="295"/>
      <c r="BQ171" s="326"/>
      <c r="BR171" s="1753"/>
      <c r="BS171" s="1817"/>
      <c r="BT171" s="1817"/>
      <c r="BU171" s="1817"/>
      <c r="BV171" s="1817"/>
      <c r="BW171" s="1817"/>
      <c r="BX171" s="1817"/>
      <c r="BY171" s="1818"/>
      <c r="BZ171" s="1818"/>
      <c r="CA171" s="1818"/>
      <c r="CB171" s="1818"/>
      <c r="CC171" s="1818"/>
      <c r="CD171" s="1818"/>
      <c r="CE171" s="1818"/>
      <c r="CF171" s="1818"/>
      <c r="CG171" s="1818"/>
      <c r="CH171" s="1818"/>
      <c r="CI171" s="1818"/>
      <c r="CJ171" s="1818"/>
      <c r="CK171" s="1818"/>
      <c r="CL171" s="1818"/>
      <c r="CM171" s="1818"/>
      <c r="CN171" s="1818"/>
      <c r="CO171" s="1818"/>
      <c r="CP171" s="1818"/>
      <c r="CQ171" s="1818"/>
      <c r="CR171" s="1818"/>
      <c r="CS171" s="1818"/>
      <c r="CT171" s="1818"/>
      <c r="CU171" s="1818"/>
      <c r="CV171" s="1818"/>
      <c r="CW171" s="1818"/>
      <c r="CX171" s="1818"/>
      <c r="CY171" s="1818"/>
      <c r="CZ171" s="1818"/>
    </row>
    <row r="172" s="378" customFormat="true" ht="15" customHeight="true" x14ac:dyDescent="0.2">
      <c r="A172" s="1211"/>
      <c r="B172" s="1219"/>
      <c r="C172" s="925"/>
      <c r="D172" s="926"/>
      <c r="E172" s="926"/>
      <c r="F172" s="926"/>
      <c r="G172" s="927"/>
      <c r="H172" s="928"/>
      <c r="I172" s="926"/>
      <c r="J172" s="926"/>
      <c r="K172" s="926"/>
      <c r="L172" s="929"/>
      <c r="M172" s="930"/>
      <c r="N172" s="926"/>
      <c r="O172" s="926"/>
      <c r="P172" s="926"/>
      <c r="Q172" s="927"/>
      <c r="R172" s="1709"/>
      <c r="S172" s="1864"/>
      <c r="T172" s="1864"/>
      <c r="U172" s="1864"/>
      <c r="V172" s="1864"/>
      <c r="W172" s="1864"/>
      <c r="X172" s="1864"/>
      <c r="Y172" s="1864"/>
      <c r="Z172" s="1864"/>
      <c r="AA172" s="1864"/>
      <c r="AB172" s="1865"/>
      <c r="AC172" s="583"/>
      <c r="AD172" s="583"/>
      <c r="AE172" s="583"/>
      <c r="AF172" s="583"/>
      <c r="AG172" s="583"/>
      <c r="AH172" s="583"/>
      <c r="AI172" s="583"/>
      <c r="AJ172" s="583"/>
      <c r="AK172" s="583"/>
      <c r="AL172" s="583"/>
      <c r="AM172" s="583"/>
      <c r="AN172" s="583"/>
      <c r="AO172" s="583"/>
      <c r="AP172" s="583"/>
      <c r="AQ172" s="583"/>
      <c r="AR172" s="583"/>
      <c r="AS172" s="583"/>
      <c r="AT172" s="583"/>
      <c r="AU172" s="583"/>
      <c r="AV172" s="583"/>
      <c r="AW172" s="583"/>
      <c r="AX172" s="583"/>
      <c r="AY172" s="583"/>
      <c r="AZ172" s="208"/>
      <c r="BA172" s="371"/>
      <c r="BB172" s="159"/>
      <c r="BC172" s="325"/>
      <c r="BD172" s="295"/>
      <c r="BE172" s="295"/>
      <c r="BF172" s="295"/>
      <c r="BG172" s="326"/>
      <c r="BH172" s="336"/>
      <c r="BI172" s="295"/>
      <c r="BJ172" s="295"/>
      <c r="BK172" s="295"/>
      <c r="BL172" s="326"/>
      <c r="BM172" s="336"/>
      <c r="BN172" s="295"/>
      <c r="BO172" s="295"/>
      <c r="BP172" s="295"/>
      <c r="BQ172" s="326"/>
      <c r="BR172" s="1753"/>
      <c r="BS172" s="1817"/>
      <c r="BT172" s="1817"/>
      <c r="BU172" s="1817"/>
      <c r="BV172" s="1817"/>
      <c r="BW172" s="1817"/>
      <c r="BX172" s="1817"/>
      <c r="BY172" s="1818"/>
      <c r="BZ172" s="1818"/>
      <c r="CA172" s="1818"/>
      <c r="CB172" s="1818"/>
      <c r="CC172" s="1818"/>
      <c r="CD172" s="1818"/>
      <c r="CE172" s="1818"/>
      <c r="CF172" s="1818"/>
      <c r="CG172" s="1818"/>
      <c r="CH172" s="1818"/>
      <c r="CI172" s="1818"/>
      <c r="CJ172" s="1818"/>
      <c r="CK172" s="1818"/>
      <c r="CL172" s="1818"/>
      <c r="CM172" s="1818"/>
      <c r="CN172" s="1818"/>
      <c r="CO172" s="1818"/>
      <c r="CP172" s="1818"/>
      <c r="CQ172" s="1818"/>
      <c r="CR172" s="1818"/>
      <c r="CS172" s="1818"/>
      <c r="CT172" s="1818"/>
      <c r="CU172" s="1818"/>
      <c r="CV172" s="1818"/>
      <c r="CW172" s="1818"/>
      <c r="CX172" s="1818"/>
      <c r="CY172" s="1818"/>
      <c r="CZ172" s="1818"/>
    </row>
    <row r="173" s="378" customFormat="true" ht="15" customHeight="true" x14ac:dyDescent="0.2">
      <c r="A173" s="772"/>
      <c r="B173" s="792"/>
      <c r="C173" s="925"/>
      <c r="D173" s="926"/>
      <c r="E173" s="926"/>
      <c r="F173" s="926"/>
      <c r="G173" s="927"/>
      <c r="H173" s="928"/>
      <c r="I173" s="926"/>
      <c r="J173" s="926"/>
      <c r="K173" s="926"/>
      <c r="L173" s="929"/>
      <c r="M173" s="930"/>
      <c r="N173" s="926"/>
      <c r="O173" s="926"/>
      <c r="P173" s="926"/>
      <c r="Q173" s="927"/>
      <c r="R173" s="1709"/>
      <c r="S173" s="1864"/>
      <c r="T173" s="1864"/>
      <c r="U173" s="1864"/>
      <c r="V173" s="1864"/>
      <c r="W173" s="1864"/>
      <c r="X173" s="1864"/>
      <c r="Y173" s="1864"/>
      <c r="Z173" s="1864"/>
      <c r="AA173" s="1864"/>
      <c r="AB173" s="1865"/>
      <c r="AC173" s="583"/>
      <c r="AD173" s="583"/>
      <c r="AE173" s="583"/>
      <c r="AF173" s="583"/>
      <c r="AG173" s="583"/>
      <c r="AH173" s="583"/>
      <c r="AI173" s="583"/>
      <c r="AJ173" s="583"/>
      <c r="AK173" s="583"/>
      <c r="AL173" s="583"/>
      <c r="AM173" s="583"/>
      <c r="AN173" s="583"/>
      <c r="AO173" s="583"/>
      <c r="AP173" s="583"/>
      <c r="AQ173" s="583"/>
      <c r="AR173" s="583"/>
      <c r="AS173" s="583"/>
      <c r="AT173" s="583"/>
      <c r="AU173" s="583"/>
      <c r="AV173" s="583"/>
      <c r="AW173" s="583"/>
      <c r="AX173" s="583"/>
      <c r="AY173" s="583"/>
      <c r="AZ173" s="208"/>
      <c r="BA173" s="371"/>
      <c r="BB173" s="159"/>
      <c r="BC173" s="325"/>
      <c r="BD173" s="295"/>
      <c r="BE173" s="295"/>
      <c r="BF173" s="295"/>
      <c r="BG173" s="326"/>
      <c r="BH173" s="336"/>
      <c r="BI173" s="295"/>
      <c r="BJ173" s="295"/>
      <c r="BK173" s="295"/>
      <c r="BL173" s="326"/>
      <c r="BM173" s="336"/>
      <c r="BN173" s="295"/>
      <c r="BO173" s="295"/>
      <c r="BP173" s="295"/>
      <c r="BQ173" s="326"/>
      <c r="BR173" s="1753"/>
      <c r="BS173" s="1817"/>
      <c r="BT173" s="1817"/>
      <c r="BU173" s="1817"/>
      <c r="BV173" s="1817"/>
      <c r="BW173" s="1817"/>
      <c r="BX173" s="1817"/>
      <c r="BY173" s="1818"/>
      <c r="BZ173" s="1818"/>
      <c r="CA173" s="1818"/>
      <c r="CB173" s="1818"/>
      <c r="CC173" s="1818"/>
      <c r="CD173" s="1818"/>
      <c r="CE173" s="1818"/>
      <c r="CF173" s="1818"/>
      <c r="CG173" s="1818"/>
      <c r="CH173" s="1818"/>
      <c r="CI173" s="1818"/>
      <c r="CJ173" s="1818"/>
      <c r="CK173" s="1818"/>
      <c r="CL173" s="1818"/>
      <c r="CM173" s="1818"/>
      <c r="CN173" s="1818"/>
      <c r="CO173" s="1818"/>
      <c r="CP173" s="1818"/>
      <c r="CQ173" s="1818"/>
      <c r="CR173" s="1818"/>
      <c r="CS173" s="1818"/>
      <c r="CT173" s="1818"/>
      <c r="CU173" s="1818"/>
      <c r="CV173" s="1818"/>
      <c r="CW173" s="1818"/>
      <c r="CX173" s="1818"/>
      <c r="CY173" s="1818"/>
      <c r="CZ173" s="1818"/>
    </row>
    <row r="174" s="378" customFormat="true" ht="15" customHeight="true" x14ac:dyDescent="0.2">
      <c r="A174" s="772"/>
      <c r="B174" s="792"/>
      <c r="C174" s="925"/>
      <c r="D174" s="926"/>
      <c r="E174" s="926"/>
      <c r="F174" s="926"/>
      <c r="G174" s="927"/>
      <c r="H174" s="928"/>
      <c r="I174" s="926"/>
      <c r="J174" s="926"/>
      <c r="K174" s="926"/>
      <c r="L174" s="929"/>
      <c r="M174" s="930"/>
      <c r="N174" s="926"/>
      <c r="O174" s="926"/>
      <c r="P174" s="926"/>
      <c r="Q174" s="927"/>
      <c r="R174" s="1709"/>
      <c r="S174" s="1864"/>
      <c r="T174" s="1864"/>
      <c r="U174" s="1864"/>
      <c r="V174" s="1864"/>
      <c r="W174" s="1864"/>
      <c r="X174" s="1864"/>
      <c r="Y174" s="1864"/>
      <c r="Z174" s="1864"/>
      <c r="AA174" s="1864"/>
      <c r="AB174" s="1865"/>
      <c r="AC174" s="583"/>
      <c r="AD174" s="583"/>
      <c r="AE174" s="583"/>
      <c r="AF174" s="583"/>
      <c r="AG174" s="583"/>
      <c r="AH174" s="583"/>
      <c r="AI174" s="583"/>
      <c r="AJ174" s="583"/>
      <c r="AK174" s="583"/>
      <c r="AL174" s="583"/>
      <c r="AM174" s="583"/>
      <c r="AN174" s="583"/>
      <c r="AO174" s="583"/>
      <c r="AP174" s="583"/>
      <c r="AQ174" s="583"/>
      <c r="AR174" s="583"/>
      <c r="AS174" s="583"/>
      <c r="AT174" s="583"/>
      <c r="AU174" s="583"/>
      <c r="AV174" s="583"/>
      <c r="AW174" s="583"/>
      <c r="AX174" s="583"/>
      <c r="AY174" s="583"/>
      <c r="AZ174" s="208"/>
      <c r="BA174" s="371"/>
      <c r="BB174" s="159"/>
      <c r="BC174" s="325"/>
      <c r="BD174" s="295"/>
      <c r="BE174" s="295"/>
      <c r="BF174" s="295"/>
      <c r="BG174" s="326"/>
      <c r="BH174" s="336"/>
      <c r="BI174" s="295"/>
      <c r="BJ174" s="295"/>
      <c r="BK174" s="295"/>
      <c r="BL174" s="326"/>
      <c r="BM174" s="336"/>
      <c r="BN174" s="295"/>
      <c r="BO174" s="295"/>
      <c r="BP174" s="295"/>
      <c r="BQ174" s="326"/>
      <c r="BR174" s="1753"/>
      <c r="BS174" s="1817"/>
      <c r="BT174" s="1817"/>
      <c r="BU174" s="1817"/>
      <c r="BV174" s="1817"/>
      <c r="BW174" s="1817"/>
      <c r="BX174" s="1817"/>
      <c r="BY174" s="1818"/>
      <c r="BZ174" s="1818"/>
      <c r="CA174" s="1818"/>
      <c r="CB174" s="1818"/>
      <c r="CC174" s="1818"/>
      <c r="CD174" s="1818"/>
      <c r="CE174" s="1818"/>
      <c r="CF174" s="1818"/>
      <c r="CG174" s="1818"/>
      <c r="CH174" s="1818"/>
      <c r="CI174" s="1818"/>
      <c r="CJ174" s="1818"/>
      <c r="CK174" s="1818"/>
      <c r="CL174" s="1818"/>
      <c r="CM174" s="1818"/>
      <c r="CN174" s="1818"/>
      <c r="CO174" s="1818"/>
      <c r="CP174" s="1818"/>
      <c r="CQ174" s="1818"/>
      <c r="CR174" s="1818"/>
      <c r="CS174" s="1818"/>
      <c r="CT174" s="1818"/>
      <c r="CU174" s="1818"/>
      <c r="CV174" s="1818"/>
      <c r="CW174" s="1818"/>
      <c r="CX174" s="1818"/>
      <c r="CY174" s="1818"/>
      <c r="CZ174" s="1818"/>
    </row>
    <row r="175" s="378" customFormat="true" ht="15" customHeight="true" x14ac:dyDescent="0.2">
      <c r="A175" s="772"/>
      <c r="B175" s="792"/>
      <c r="C175" s="925"/>
      <c r="D175" s="926"/>
      <c r="E175" s="926"/>
      <c r="F175" s="926"/>
      <c r="G175" s="927"/>
      <c r="H175" s="928"/>
      <c r="I175" s="926"/>
      <c r="J175" s="926"/>
      <c r="K175" s="926"/>
      <c r="L175" s="929"/>
      <c r="M175" s="930"/>
      <c r="N175" s="926"/>
      <c r="O175" s="926"/>
      <c r="P175" s="926"/>
      <c r="Q175" s="927"/>
      <c r="R175" s="1709"/>
      <c r="S175" s="1864"/>
      <c r="T175" s="1864"/>
      <c r="U175" s="1864"/>
      <c r="V175" s="1864"/>
      <c r="W175" s="1864"/>
      <c r="X175" s="1864"/>
      <c r="Y175" s="1864"/>
      <c r="Z175" s="1864"/>
      <c r="AA175" s="1864"/>
      <c r="AB175" s="1865"/>
      <c r="AC175" s="583"/>
      <c r="AD175" s="583"/>
      <c r="AE175" s="583"/>
      <c r="AF175" s="583"/>
      <c r="AG175" s="583"/>
      <c r="AH175" s="583"/>
      <c r="AI175" s="583"/>
      <c r="AJ175" s="583"/>
      <c r="AK175" s="583"/>
      <c r="AL175" s="583"/>
      <c r="AM175" s="583"/>
      <c r="AN175" s="583"/>
      <c r="AO175" s="583"/>
      <c r="AP175" s="583"/>
      <c r="AQ175" s="583"/>
      <c r="AR175" s="583"/>
      <c r="AS175" s="583"/>
      <c r="AT175" s="583"/>
      <c r="AU175" s="583"/>
      <c r="AV175" s="583"/>
      <c r="AW175" s="583"/>
      <c r="AX175" s="583"/>
      <c r="AY175" s="583"/>
      <c r="AZ175" s="208"/>
      <c r="BA175" s="371"/>
      <c r="BB175" s="159"/>
      <c r="BC175" s="325"/>
      <c r="BD175" s="295"/>
      <c r="BE175" s="295"/>
      <c r="BF175" s="295"/>
      <c r="BG175" s="326"/>
      <c r="BH175" s="336"/>
      <c r="BI175" s="295"/>
      <c r="BJ175" s="295"/>
      <c r="BK175" s="295"/>
      <c r="BL175" s="326"/>
      <c r="BM175" s="336"/>
      <c r="BN175" s="295"/>
      <c r="BO175" s="295"/>
      <c r="BP175" s="295"/>
      <c r="BQ175" s="326"/>
      <c r="BR175" s="1753"/>
      <c r="BS175" s="1817"/>
      <c r="BT175" s="1817"/>
      <c r="BU175" s="1817"/>
      <c r="BV175" s="1817"/>
      <c r="BW175" s="1817"/>
      <c r="BX175" s="1817"/>
      <c r="BY175" s="1818"/>
      <c r="BZ175" s="1818"/>
      <c r="CA175" s="1818"/>
      <c r="CB175" s="1818"/>
      <c r="CC175" s="1818"/>
      <c r="CD175" s="1818"/>
      <c r="CE175" s="1818"/>
      <c r="CF175" s="1818"/>
      <c r="CG175" s="1818"/>
      <c r="CH175" s="1818"/>
      <c r="CI175" s="1818"/>
      <c r="CJ175" s="1818"/>
      <c r="CK175" s="1818"/>
      <c r="CL175" s="1818"/>
      <c r="CM175" s="1818"/>
      <c r="CN175" s="1818"/>
      <c r="CO175" s="1818"/>
      <c r="CP175" s="1818"/>
      <c r="CQ175" s="1818"/>
      <c r="CR175" s="1818"/>
      <c r="CS175" s="1818"/>
      <c r="CT175" s="1818"/>
      <c r="CU175" s="1818"/>
      <c r="CV175" s="1818"/>
      <c r="CW175" s="1818"/>
      <c r="CX175" s="1818"/>
      <c r="CY175" s="1818"/>
      <c r="CZ175" s="1818"/>
    </row>
    <row r="176" s="378" customFormat="true" ht="15" customHeight="true" x14ac:dyDescent="0.2">
      <c r="A176" s="772"/>
      <c r="B176" s="792"/>
      <c r="C176" s="925"/>
      <c r="D176" s="926"/>
      <c r="E176" s="926"/>
      <c r="F176" s="926"/>
      <c r="G176" s="927"/>
      <c r="H176" s="928"/>
      <c r="I176" s="926"/>
      <c r="J176" s="926"/>
      <c r="K176" s="926"/>
      <c r="L176" s="929"/>
      <c r="M176" s="930"/>
      <c r="N176" s="926"/>
      <c r="O176" s="926"/>
      <c r="P176" s="926"/>
      <c r="Q176" s="927"/>
      <c r="R176" s="1709"/>
      <c r="S176" s="1864"/>
      <c r="T176" s="1864"/>
      <c r="U176" s="1864"/>
      <c r="V176" s="1864"/>
      <c r="W176" s="1864"/>
      <c r="X176" s="1864"/>
      <c r="Y176" s="1864"/>
      <c r="Z176" s="1864"/>
      <c r="AA176" s="1864"/>
      <c r="AB176" s="1865"/>
      <c r="AC176" s="583"/>
      <c r="AD176" s="583"/>
      <c r="AE176" s="583"/>
      <c r="AF176" s="583"/>
      <c r="AG176" s="583"/>
      <c r="AH176" s="583"/>
      <c r="AI176" s="583"/>
      <c r="AJ176" s="583"/>
      <c r="AK176" s="583"/>
      <c r="AL176" s="583"/>
      <c r="AM176" s="583"/>
      <c r="AN176" s="583"/>
      <c r="AO176" s="583"/>
      <c r="AP176" s="583"/>
      <c r="AQ176" s="583"/>
      <c r="AR176" s="583"/>
      <c r="AS176" s="583"/>
      <c r="AT176" s="583"/>
      <c r="AU176" s="583"/>
      <c r="AV176" s="583"/>
      <c r="AW176" s="583"/>
      <c r="AX176" s="583"/>
      <c r="AY176" s="583"/>
      <c r="AZ176" s="208"/>
      <c r="BA176" s="371"/>
      <c r="BB176" s="159"/>
      <c r="BC176" s="325"/>
      <c r="BD176" s="295"/>
      <c r="BE176" s="295"/>
      <c r="BF176" s="295"/>
      <c r="BG176" s="326"/>
      <c r="BH176" s="336"/>
      <c r="BI176" s="295"/>
      <c r="BJ176" s="295"/>
      <c r="BK176" s="295"/>
      <c r="BL176" s="326"/>
      <c r="BM176" s="336"/>
      <c r="BN176" s="295"/>
      <c r="BO176" s="295"/>
      <c r="BP176" s="295"/>
      <c r="BQ176" s="326"/>
      <c r="BR176" s="1753"/>
      <c r="BS176" s="1817"/>
      <c r="BT176" s="1817"/>
      <c r="BU176" s="1817"/>
      <c r="BV176" s="1817"/>
      <c r="BW176" s="1817"/>
      <c r="BX176" s="1817"/>
      <c r="BY176" s="1818"/>
      <c r="BZ176" s="1818"/>
      <c r="CA176" s="1818"/>
      <c r="CB176" s="1818"/>
      <c r="CC176" s="1818"/>
      <c r="CD176" s="1818"/>
      <c r="CE176" s="1818"/>
      <c r="CF176" s="1818"/>
      <c r="CG176" s="1818"/>
      <c r="CH176" s="1818"/>
      <c r="CI176" s="1818"/>
      <c r="CJ176" s="1818"/>
      <c r="CK176" s="1818"/>
      <c r="CL176" s="1818"/>
      <c r="CM176" s="1818"/>
      <c r="CN176" s="1818"/>
      <c r="CO176" s="1818"/>
      <c r="CP176" s="1818"/>
      <c r="CQ176" s="1818"/>
      <c r="CR176" s="1818"/>
      <c r="CS176" s="1818"/>
      <c r="CT176" s="1818"/>
      <c r="CU176" s="1818"/>
      <c r="CV176" s="1818"/>
      <c r="CW176" s="1818"/>
      <c r="CX176" s="1818"/>
      <c r="CY176" s="1818"/>
      <c r="CZ176" s="1818"/>
    </row>
    <row r="177" s="378" customFormat="true" ht="15" customHeight="true" x14ac:dyDescent="0.2">
      <c r="A177" s="772"/>
      <c r="B177" s="792"/>
      <c r="C177" s="925"/>
      <c r="D177" s="926"/>
      <c r="E177" s="926"/>
      <c r="F177" s="926"/>
      <c r="G177" s="927"/>
      <c r="H177" s="928"/>
      <c r="I177" s="926"/>
      <c r="J177" s="926"/>
      <c r="K177" s="926"/>
      <c r="L177" s="929"/>
      <c r="M177" s="930"/>
      <c r="N177" s="926"/>
      <c r="O177" s="926"/>
      <c r="P177" s="926"/>
      <c r="Q177" s="927"/>
      <c r="R177" s="1709"/>
      <c r="S177" s="1864"/>
      <c r="T177" s="1864"/>
      <c r="U177" s="1864"/>
      <c r="V177" s="1864"/>
      <c r="W177" s="1864"/>
      <c r="X177" s="1864"/>
      <c r="Y177" s="1864"/>
      <c r="Z177" s="1864"/>
      <c r="AA177" s="1864"/>
      <c r="AB177" s="1865"/>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208"/>
      <c r="BA177" s="371"/>
      <c r="BB177" s="159"/>
      <c r="BC177" s="325"/>
      <c r="BD177" s="295"/>
      <c r="BE177" s="295"/>
      <c r="BF177" s="295"/>
      <c r="BG177" s="326"/>
      <c r="BH177" s="336"/>
      <c r="BI177" s="295"/>
      <c r="BJ177" s="295"/>
      <c r="BK177" s="295"/>
      <c r="BL177" s="326"/>
      <c r="BM177" s="336"/>
      <c r="BN177" s="295"/>
      <c r="BO177" s="295"/>
      <c r="BP177" s="295"/>
      <c r="BQ177" s="326"/>
      <c r="BR177" s="1753"/>
      <c r="BS177" s="1817"/>
      <c r="BT177" s="1817"/>
      <c r="BU177" s="1817"/>
      <c r="BV177" s="1817"/>
      <c r="BW177" s="1817"/>
      <c r="BX177" s="1817"/>
      <c r="BY177" s="1818"/>
      <c r="BZ177" s="1818"/>
      <c r="CA177" s="1818"/>
      <c r="CB177" s="1818"/>
      <c r="CC177" s="1818"/>
      <c r="CD177" s="1818"/>
      <c r="CE177" s="1818"/>
      <c r="CF177" s="1818"/>
      <c r="CG177" s="1818"/>
      <c r="CH177" s="1818"/>
      <c r="CI177" s="1818"/>
      <c r="CJ177" s="1818"/>
      <c r="CK177" s="1818"/>
      <c r="CL177" s="1818"/>
      <c r="CM177" s="1818"/>
      <c r="CN177" s="1818"/>
      <c r="CO177" s="1818"/>
      <c r="CP177" s="1818"/>
      <c r="CQ177" s="1818"/>
      <c r="CR177" s="1818"/>
      <c r="CS177" s="1818"/>
      <c r="CT177" s="1818"/>
      <c r="CU177" s="1818"/>
      <c r="CV177" s="1818"/>
      <c r="CW177" s="1818"/>
      <c r="CX177" s="1818"/>
      <c r="CY177" s="1818"/>
      <c r="CZ177" s="1818"/>
    </row>
    <row r="178" s="378" customFormat="true" ht="15" customHeight="true" x14ac:dyDescent="0.2">
      <c r="A178" s="772"/>
      <c r="B178" s="792"/>
      <c r="C178" s="925"/>
      <c r="D178" s="926"/>
      <c r="E178" s="926"/>
      <c r="F178" s="926"/>
      <c r="G178" s="927"/>
      <c r="H178" s="928"/>
      <c r="I178" s="926"/>
      <c r="J178" s="926"/>
      <c r="K178" s="926"/>
      <c r="L178" s="929"/>
      <c r="M178" s="930"/>
      <c r="N178" s="926"/>
      <c r="O178" s="926"/>
      <c r="P178" s="926"/>
      <c r="Q178" s="927"/>
      <c r="R178" s="1709"/>
      <c r="S178" s="1864"/>
      <c r="T178" s="1864"/>
      <c r="U178" s="1864"/>
      <c r="V178" s="1864"/>
      <c r="W178" s="1864"/>
      <c r="X178" s="1864"/>
      <c r="Y178" s="1864"/>
      <c r="Z178" s="1864"/>
      <c r="AA178" s="1864"/>
      <c r="AB178" s="1865"/>
      <c r="AC178" s="583"/>
      <c r="AD178" s="583"/>
      <c r="AE178" s="583"/>
      <c r="AF178" s="583"/>
      <c r="AG178" s="583"/>
      <c r="AH178" s="583"/>
      <c r="AI178" s="583"/>
      <c r="AJ178" s="583"/>
      <c r="AK178" s="583"/>
      <c r="AL178" s="583"/>
      <c r="AM178" s="583"/>
      <c r="AN178" s="583"/>
      <c r="AO178" s="583"/>
      <c r="AP178" s="583"/>
      <c r="AQ178" s="583"/>
      <c r="AR178" s="583"/>
      <c r="AS178" s="583"/>
      <c r="AT178" s="583"/>
      <c r="AU178" s="583"/>
      <c r="AV178" s="583"/>
      <c r="AW178" s="583"/>
      <c r="AX178" s="583"/>
      <c r="AY178" s="583"/>
      <c r="AZ178" s="208"/>
      <c r="BA178" s="371"/>
      <c r="BB178" s="159"/>
      <c r="BC178" s="325"/>
      <c r="BD178" s="295"/>
      <c r="BE178" s="295"/>
      <c r="BF178" s="295"/>
      <c r="BG178" s="326"/>
      <c r="BH178" s="336"/>
      <c r="BI178" s="295"/>
      <c r="BJ178" s="295"/>
      <c r="BK178" s="295"/>
      <c r="BL178" s="326"/>
      <c r="BM178" s="336"/>
      <c r="BN178" s="295"/>
      <c r="BO178" s="295"/>
      <c r="BP178" s="295"/>
      <c r="BQ178" s="326"/>
      <c r="BR178" s="1753"/>
      <c r="BS178" s="1817"/>
      <c r="BT178" s="1817"/>
      <c r="BU178" s="1817"/>
      <c r="BV178" s="1817"/>
      <c r="BW178" s="1817"/>
      <c r="BX178" s="1817"/>
      <c r="BY178" s="1818"/>
      <c r="BZ178" s="1818"/>
      <c r="CA178" s="1818"/>
      <c r="CB178" s="1818"/>
      <c r="CC178" s="1818"/>
      <c r="CD178" s="1818"/>
      <c r="CE178" s="1818"/>
      <c r="CF178" s="1818"/>
      <c r="CG178" s="1818"/>
      <c r="CH178" s="1818"/>
      <c r="CI178" s="1818"/>
      <c r="CJ178" s="1818"/>
      <c r="CK178" s="1818"/>
      <c r="CL178" s="1818"/>
      <c r="CM178" s="1818"/>
      <c r="CN178" s="1818"/>
      <c r="CO178" s="1818"/>
      <c r="CP178" s="1818"/>
      <c r="CQ178" s="1818"/>
      <c r="CR178" s="1818"/>
      <c r="CS178" s="1818"/>
      <c r="CT178" s="1818"/>
      <c r="CU178" s="1818"/>
      <c r="CV178" s="1818"/>
      <c r="CW178" s="1818"/>
      <c r="CX178" s="1818"/>
      <c r="CY178" s="1818"/>
      <c r="CZ178" s="1818"/>
    </row>
    <row r="179" s="378" customFormat="true" ht="15" customHeight="true" x14ac:dyDescent="0.2">
      <c r="A179" s="772"/>
      <c r="B179" s="792"/>
      <c r="C179" s="925"/>
      <c r="D179" s="926"/>
      <c r="E179" s="926"/>
      <c r="F179" s="926"/>
      <c r="G179" s="927"/>
      <c r="H179" s="928"/>
      <c r="I179" s="926"/>
      <c r="J179" s="926"/>
      <c r="K179" s="926"/>
      <c r="L179" s="929"/>
      <c r="M179" s="930"/>
      <c r="N179" s="926"/>
      <c r="O179" s="926"/>
      <c r="P179" s="926"/>
      <c r="Q179" s="927"/>
      <c r="R179" s="1709"/>
      <c r="S179" s="1864"/>
      <c r="T179" s="1864"/>
      <c r="U179" s="1864"/>
      <c r="V179" s="1864"/>
      <c r="W179" s="1864"/>
      <c r="X179" s="1864"/>
      <c r="Y179" s="1864"/>
      <c r="Z179" s="1864"/>
      <c r="AA179" s="1864"/>
      <c r="AB179" s="1865"/>
      <c r="AC179" s="583"/>
      <c r="AD179" s="583"/>
      <c r="AE179" s="583"/>
      <c r="AF179" s="583"/>
      <c r="AG179" s="583"/>
      <c r="AH179" s="583"/>
      <c r="AI179" s="583"/>
      <c r="AJ179" s="583"/>
      <c r="AK179" s="583"/>
      <c r="AL179" s="583"/>
      <c r="AM179" s="583"/>
      <c r="AN179" s="583"/>
      <c r="AO179" s="583"/>
      <c r="AP179" s="583"/>
      <c r="AQ179" s="583"/>
      <c r="AR179" s="583"/>
      <c r="AS179" s="583"/>
      <c r="AT179" s="583"/>
      <c r="AU179" s="583"/>
      <c r="AV179" s="583"/>
      <c r="AW179" s="583"/>
      <c r="AX179" s="583"/>
      <c r="AY179" s="583"/>
      <c r="AZ179" s="208"/>
      <c r="BA179" s="371"/>
      <c r="BB179" s="159"/>
      <c r="BC179" s="325"/>
      <c r="BD179" s="295"/>
      <c r="BE179" s="295"/>
      <c r="BF179" s="295"/>
      <c r="BG179" s="326"/>
      <c r="BH179" s="336"/>
      <c r="BI179" s="295"/>
      <c r="BJ179" s="295"/>
      <c r="BK179" s="295"/>
      <c r="BL179" s="326"/>
      <c r="BM179" s="336"/>
      <c r="BN179" s="295"/>
      <c r="BO179" s="295"/>
      <c r="BP179" s="295"/>
      <c r="BQ179" s="326"/>
      <c r="BR179" s="1753"/>
      <c r="BS179" s="1817"/>
      <c r="BT179" s="1817"/>
      <c r="BU179" s="1817"/>
      <c r="BV179" s="1817"/>
      <c r="BW179" s="1817"/>
      <c r="BX179" s="1817"/>
      <c r="BY179" s="1818"/>
      <c r="BZ179" s="1818"/>
      <c r="CA179" s="1818"/>
      <c r="CB179" s="1818"/>
      <c r="CC179" s="1818"/>
      <c r="CD179" s="1818"/>
      <c r="CE179" s="1818"/>
      <c r="CF179" s="1818"/>
      <c r="CG179" s="1818"/>
      <c r="CH179" s="1818"/>
      <c r="CI179" s="1818"/>
      <c r="CJ179" s="1818"/>
      <c r="CK179" s="1818"/>
      <c r="CL179" s="1818"/>
      <c r="CM179" s="1818"/>
      <c r="CN179" s="1818"/>
      <c r="CO179" s="1818"/>
      <c r="CP179" s="1818"/>
      <c r="CQ179" s="1818"/>
      <c r="CR179" s="1818"/>
      <c r="CS179" s="1818"/>
      <c r="CT179" s="1818"/>
      <c r="CU179" s="1818"/>
      <c r="CV179" s="1818"/>
      <c r="CW179" s="1818"/>
      <c r="CX179" s="1818"/>
      <c r="CY179" s="1818"/>
      <c r="CZ179" s="1818"/>
    </row>
    <row r="180" s="378" customFormat="true" ht="15" customHeight="true" x14ac:dyDescent="0.2">
      <c r="A180" s="772"/>
      <c r="B180" s="792"/>
      <c r="C180" s="925"/>
      <c r="D180" s="926"/>
      <c r="E180" s="926"/>
      <c r="F180" s="926"/>
      <c r="G180" s="927"/>
      <c r="H180" s="928"/>
      <c r="I180" s="926"/>
      <c r="J180" s="926"/>
      <c r="K180" s="926"/>
      <c r="L180" s="929"/>
      <c r="M180" s="930"/>
      <c r="N180" s="926"/>
      <c r="O180" s="926"/>
      <c r="P180" s="926"/>
      <c r="Q180" s="927"/>
      <c r="R180" s="1709"/>
      <c r="S180" s="1864"/>
      <c r="T180" s="1864"/>
      <c r="U180" s="1864"/>
      <c r="V180" s="1864"/>
      <c r="W180" s="1864"/>
      <c r="X180" s="1864"/>
      <c r="Y180" s="1864"/>
      <c r="Z180" s="1864"/>
      <c r="AA180" s="1864"/>
      <c r="AB180" s="1865"/>
      <c r="AC180" s="583"/>
      <c r="AD180" s="583"/>
      <c r="AE180" s="583"/>
      <c r="AF180" s="583"/>
      <c r="AG180" s="583"/>
      <c r="AH180" s="583"/>
      <c r="AI180" s="583"/>
      <c r="AJ180" s="583"/>
      <c r="AK180" s="583"/>
      <c r="AL180" s="583"/>
      <c r="AM180" s="583"/>
      <c r="AN180" s="583"/>
      <c r="AO180" s="583"/>
      <c r="AP180" s="583"/>
      <c r="AQ180" s="583"/>
      <c r="AR180" s="583"/>
      <c r="AS180" s="583"/>
      <c r="AT180" s="583"/>
      <c r="AU180" s="583"/>
      <c r="AV180" s="583"/>
      <c r="AW180" s="583"/>
      <c r="AX180" s="583"/>
      <c r="AY180" s="583"/>
      <c r="AZ180" s="208"/>
      <c r="BA180" s="371"/>
      <c r="BB180" s="159"/>
      <c r="BC180" s="325"/>
      <c r="BD180" s="295"/>
      <c r="BE180" s="295"/>
      <c r="BF180" s="295"/>
      <c r="BG180" s="326"/>
      <c r="BH180" s="336"/>
      <c r="BI180" s="295"/>
      <c r="BJ180" s="295"/>
      <c r="BK180" s="295"/>
      <c r="BL180" s="326"/>
      <c r="BM180" s="336"/>
      <c r="BN180" s="295"/>
      <c r="BO180" s="295"/>
      <c r="BP180" s="295"/>
      <c r="BQ180" s="326"/>
      <c r="BR180" s="1753"/>
      <c r="BS180" s="1817"/>
      <c r="BT180" s="1817"/>
      <c r="BU180" s="1817"/>
      <c r="BV180" s="1817"/>
      <c r="BW180" s="1817"/>
      <c r="BX180" s="1817"/>
      <c r="BY180" s="1818"/>
      <c r="BZ180" s="1818"/>
      <c r="CA180" s="1818"/>
      <c r="CB180" s="1818"/>
      <c r="CC180" s="1818"/>
      <c r="CD180" s="1818"/>
      <c r="CE180" s="1818"/>
      <c r="CF180" s="1818"/>
      <c r="CG180" s="1818"/>
      <c r="CH180" s="1818"/>
      <c r="CI180" s="1818"/>
      <c r="CJ180" s="1818"/>
      <c r="CK180" s="1818"/>
      <c r="CL180" s="1818"/>
      <c r="CM180" s="1818"/>
      <c r="CN180" s="1818"/>
      <c r="CO180" s="1818"/>
      <c r="CP180" s="1818"/>
      <c r="CQ180" s="1818"/>
      <c r="CR180" s="1818"/>
      <c r="CS180" s="1818"/>
      <c r="CT180" s="1818"/>
      <c r="CU180" s="1818"/>
      <c r="CV180" s="1818"/>
      <c r="CW180" s="1818"/>
      <c r="CX180" s="1818"/>
      <c r="CY180" s="1818"/>
      <c r="CZ180" s="1818"/>
    </row>
    <row r="181" s="378" customFormat="true" ht="15" customHeight="true" x14ac:dyDescent="0.2">
      <c r="A181" s="772"/>
      <c r="B181" s="792"/>
      <c r="C181" s="925"/>
      <c r="D181" s="926"/>
      <c r="E181" s="926"/>
      <c r="F181" s="926"/>
      <c r="G181" s="927"/>
      <c r="H181" s="928"/>
      <c r="I181" s="926"/>
      <c r="J181" s="926"/>
      <c r="K181" s="926"/>
      <c r="L181" s="929"/>
      <c r="M181" s="930"/>
      <c r="N181" s="926"/>
      <c r="O181" s="926"/>
      <c r="P181" s="926"/>
      <c r="Q181" s="927"/>
      <c r="R181" s="1709"/>
      <c r="S181" s="1864"/>
      <c r="T181" s="1864"/>
      <c r="U181" s="1864"/>
      <c r="V181" s="1864"/>
      <c r="W181" s="1864"/>
      <c r="X181" s="1864"/>
      <c r="Y181" s="1864"/>
      <c r="Z181" s="1864"/>
      <c r="AA181" s="1864"/>
      <c r="AB181" s="1865"/>
      <c r="AC181" s="583"/>
      <c r="AD181" s="583"/>
      <c r="AE181" s="583"/>
      <c r="AF181" s="583"/>
      <c r="AG181" s="583"/>
      <c r="AH181" s="583"/>
      <c r="AI181" s="583"/>
      <c r="AJ181" s="583"/>
      <c r="AK181" s="583"/>
      <c r="AL181" s="583"/>
      <c r="AM181" s="583"/>
      <c r="AN181" s="583"/>
      <c r="AO181" s="583"/>
      <c r="AP181" s="583"/>
      <c r="AQ181" s="583"/>
      <c r="AR181" s="583"/>
      <c r="AS181" s="583"/>
      <c r="AT181" s="583"/>
      <c r="AU181" s="583"/>
      <c r="AV181" s="583"/>
      <c r="AW181" s="583"/>
      <c r="AX181" s="583"/>
      <c r="AY181" s="583"/>
      <c r="AZ181" s="208"/>
      <c r="BA181" s="371"/>
      <c r="BB181" s="159"/>
      <c r="BC181" s="325"/>
      <c r="BD181" s="295"/>
      <c r="BE181" s="295"/>
      <c r="BF181" s="295"/>
      <c r="BG181" s="326"/>
      <c r="BH181" s="336"/>
      <c r="BI181" s="295"/>
      <c r="BJ181" s="295"/>
      <c r="BK181" s="295"/>
      <c r="BL181" s="326"/>
      <c r="BM181" s="336"/>
      <c r="BN181" s="295"/>
      <c r="BO181" s="295"/>
      <c r="BP181" s="295"/>
      <c r="BQ181" s="326"/>
      <c r="BR181" s="1753"/>
      <c r="BS181" s="1817"/>
      <c r="BT181" s="1817"/>
      <c r="BU181" s="1817"/>
      <c r="BV181" s="1817"/>
      <c r="BW181" s="1817"/>
      <c r="BX181" s="1817"/>
      <c r="BY181" s="1818"/>
      <c r="BZ181" s="1818"/>
      <c r="CA181" s="1818"/>
      <c r="CB181" s="1818"/>
      <c r="CC181" s="1818"/>
      <c r="CD181" s="1818"/>
      <c r="CE181" s="1818"/>
      <c r="CF181" s="1818"/>
      <c r="CG181" s="1818"/>
      <c r="CH181" s="1818"/>
      <c r="CI181" s="1818"/>
      <c r="CJ181" s="1818"/>
      <c r="CK181" s="1818"/>
      <c r="CL181" s="1818"/>
      <c r="CM181" s="1818"/>
      <c r="CN181" s="1818"/>
      <c r="CO181" s="1818"/>
      <c r="CP181" s="1818"/>
      <c r="CQ181" s="1818"/>
      <c r="CR181" s="1818"/>
      <c r="CS181" s="1818"/>
      <c r="CT181" s="1818"/>
      <c r="CU181" s="1818"/>
      <c r="CV181" s="1818"/>
      <c r="CW181" s="1818"/>
      <c r="CX181" s="1818"/>
      <c r="CY181" s="1818"/>
      <c r="CZ181" s="1818"/>
    </row>
    <row r="182" s="378" customFormat="true" ht="15" customHeight="true" x14ac:dyDescent="0.2">
      <c r="A182" s="772"/>
      <c r="B182" s="792"/>
      <c r="C182" s="925"/>
      <c r="D182" s="926"/>
      <c r="E182" s="926"/>
      <c r="F182" s="926"/>
      <c r="G182" s="927"/>
      <c r="H182" s="928"/>
      <c r="I182" s="926"/>
      <c r="J182" s="926"/>
      <c r="K182" s="926"/>
      <c r="L182" s="929"/>
      <c r="M182" s="930"/>
      <c r="N182" s="926"/>
      <c r="O182" s="926"/>
      <c r="P182" s="926"/>
      <c r="Q182" s="927"/>
      <c r="R182" s="1709"/>
      <c r="S182" s="1864"/>
      <c r="T182" s="1864"/>
      <c r="U182" s="1864"/>
      <c r="V182" s="1864"/>
      <c r="W182" s="1864"/>
      <c r="X182" s="1864"/>
      <c r="Y182" s="1864"/>
      <c r="Z182" s="1864"/>
      <c r="AA182" s="1864"/>
      <c r="AB182" s="1865"/>
      <c r="AC182" s="583"/>
      <c r="AD182" s="583"/>
      <c r="AE182" s="583"/>
      <c r="AF182" s="583"/>
      <c r="AG182" s="583"/>
      <c r="AH182" s="583"/>
      <c r="AI182" s="583"/>
      <c r="AJ182" s="583"/>
      <c r="AK182" s="583"/>
      <c r="AL182" s="583"/>
      <c r="AM182" s="583"/>
      <c r="AN182" s="583"/>
      <c r="AO182" s="583"/>
      <c r="AP182" s="583"/>
      <c r="AQ182" s="583"/>
      <c r="AR182" s="583"/>
      <c r="AS182" s="583"/>
      <c r="AT182" s="583"/>
      <c r="AU182" s="583"/>
      <c r="AV182" s="583"/>
      <c r="AW182" s="583"/>
      <c r="AX182" s="583"/>
      <c r="AY182" s="583"/>
      <c r="AZ182" s="208"/>
      <c r="BA182" s="371"/>
      <c r="BB182" s="159"/>
      <c r="BC182" s="325"/>
      <c r="BD182" s="295"/>
      <c r="BE182" s="295"/>
      <c r="BF182" s="295"/>
      <c r="BG182" s="326"/>
      <c r="BH182" s="336"/>
      <c r="BI182" s="295"/>
      <c r="BJ182" s="295"/>
      <c r="BK182" s="295"/>
      <c r="BL182" s="326"/>
      <c r="BM182" s="336"/>
      <c r="BN182" s="295"/>
      <c r="BO182" s="295"/>
      <c r="BP182" s="295"/>
      <c r="BQ182" s="326"/>
      <c r="BR182" s="1753"/>
      <c r="BS182" s="1817"/>
      <c r="BT182" s="1817"/>
      <c r="BU182" s="1817"/>
      <c r="BV182" s="1817"/>
      <c r="BW182" s="1817"/>
      <c r="BX182" s="1817"/>
      <c r="BY182" s="1818"/>
      <c r="BZ182" s="1818"/>
      <c r="CA182" s="1818"/>
      <c r="CB182" s="1818"/>
      <c r="CC182" s="1818"/>
      <c r="CD182" s="1818"/>
      <c r="CE182" s="1818"/>
      <c r="CF182" s="1818"/>
      <c r="CG182" s="1818"/>
      <c r="CH182" s="1818"/>
      <c r="CI182" s="1818"/>
      <c r="CJ182" s="1818"/>
      <c r="CK182" s="1818"/>
      <c r="CL182" s="1818"/>
      <c r="CM182" s="1818"/>
      <c r="CN182" s="1818"/>
      <c r="CO182" s="1818"/>
      <c r="CP182" s="1818"/>
      <c r="CQ182" s="1818"/>
      <c r="CR182" s="1818"/>
      <c r="CS182" s="1818"/>
      <c r="CT182" s="1818"/>
      <c r="CU182" s="1818"/>
      <c r="CV182" s="1818"/>
      <c r="CW182" s="1818"/>
      <c r="CX182" s="1818"/>
      <c r="CY182" s="1818"/>
      <c r="CZ182" s="1818"/>
    </row>
    <row r="183" s="378" customFormat="true" ht="15" customHeight="true" x14ac:dyDescent="0.2">
      <c r="A183" s="772"/>
      <c r="B183" s="792"/>
      <c r="C183" s="925"/>
      <c r="D183" s="926"/>
      <c r="E183" s="926"/>
      <c r="F183" s="926"/>
      <c r="G183" s="927"/>
      <c r="H183" s="928"/>
      <c r="I183" s="926"/>
      <c r="J183" s="926"/>
      <c r="K183" s="926"/>
      <c r="L183" s="929"/>
      <c r="M183" s="930"/>
      <c r="N183" s="926"/>
      <c r="O183" s="926"/>
      <c r="P183" s="926"/>
      <c r="Q183" s="927"/>
      <c r="R183" s="1709"/>
      <c r="S183" s="1864"/>
      <c r="T183" s="1864"/>
      <c r="U183" s="1864"/>
      <c r="V183" s="1864"/>
      <c r="W183" s="1864"/>
      <c r="X183" s="1864"/>
      <c r="Y183" s="1864"/>
      <c r="Z183" s="1864"/>
      <c r="AA183" s="1864"/>
      <c r="AB183" s="1865"/>
      <c r="AC183" s="583"/>
      <c r="AD183" s="583"/>
      <c r="AE183" s="583"/>
      <c r="AF183" s="583"/>
      <c r="AG183" s="583"/>
      <c r="AH183" s="583"/>
      <c r="AI183" s="583"/>
      <c r="AJ183" s="583"/>
      <c r="AK183" s="583"/>
      <c r="AL183" s="583"/>
      <c r="AM183" s="583"/>
      <c r="AN183" s="583"/>
      <c r="AO183" s="583"/>
      <c r="AP183" s="583"/>
      <c r="AQ183" s="583"/>
      <c r="AR183" s="583"/>
      <c r="AS183" s="583"/>
      <c r="AT183" s="583"/>
      <c r="AU183" s="583"/>
      <c r="AV183" s="583"/>
      <c r="AW183" s="583"/>
      <c r="AX183" s="583"/>
      <c r="AY183" s="583"/>
      <c r="AZ183" s="208"/>
      <c r="BA183" s="371"/>
      <c r="BB183" s="159"/>
      <c r="BC183" s="325"/>
      <c r="BD183" s="295"/>
      <c r="BE183" s="295"/>
      <c r="BF183" s="295"/>
      <c r="BG183" s="326"/>
      <c r="BH183" s="336"/>
      <c r="BI183" s="295"/>
      <c r="BJ183" s="295"/>
      <c r="BK183" s="295"/>
      <c r="BL183" s="326"/>
      <c r="BM183" s="336"/>
      <c r="BN183" s="295"/>
      <c r="BO183" s="295"/>
      <c r="BP183" s="295"/>
      <c r="BQ183" s="326"/>
      <c r="BR183" s="1753"/>
      <c r="BS183" s="1817"/>
      <c r="BT183" s="1817"/>
      <c r="BU183" s="1817"/>
      <c r="BV183" s="1817"/>
      <c r="BW183" s="1817"/>
      <c r="BX183" s="1817"/>
      <c r="BY183" s="1818"/>
      <c r="BZ183" s="1818"/>
      <c r="CA183" s="1818"/>
      <c r="CB183" s="1818"/>
      <c r="CC183" s="1818"/>
      <c r="CD183" s="1818"/>
      <c r="CE183" s="1818"/>
      <c r="CF183" s="1818"/>
      <c r="CG183" s="1818"/>
      <c r="CH183" s="1818"/>
      <c r="CI183" s="1818"/>
      <c r="CJ183" s="1818"/>
      <c r="CK183" s="1818"/>
      <c r="CL183" s="1818"/>
      <c r="CM183" s="1818"/>
      <c r="CN183" s="1818"/>
      <c r="CO183" s="1818"/>
      <c r="CP183" s="1818"/>
      <c r="CQ183" s="1818"/>
      <c r="CR183" s="1818"/>
      <c r="CS183" s="1818"/>
      <c r="CT183" s="1818"/>
      <c r="CU183" s="1818"/>
      <c r="CV183" s="1818"/>
      <c r="CW183" s="1818"/>
      <c r="CX183" s="1818"/>
      <c r="CY183" s="1818"/>
      <c r="CZ183" s="1818"/>
    </row>
    <row r="184" s="378" customFormat="true" ht="15" customHeight="true" x14ac:dyDescent="0.2">
      <c r="A184" s="772"/>
      <c r="B184" s="792"/>
      <c r="C184" s="925"/>
      <c r="D184" s="926"/>
      <c r="E184" s="926"/>
      <c r="F184" s="926"/>
      <c r="G184" s="927"/>
      <c r="H184" s="928"/>
      <c r="I184" s="926"/>
      <c r="J184" s="926"/>
      <c r="K184" s="926"/>
      <c r="L184" s="929"/>
      <c r="M184" s="930"/>
      <c r="N184" s="926"/>
      <c r="O184" s="926"/>
      <c r="P184" s="926"/>
      <c r="Q184" s="927"/>
      <c r="R184" s="1709"/>
      <c r="S184" s="1864"/>
      <c r="T184" s="1864"/>
      <c r="U184" s="1864"/>
      <c r="V184" s="1864"/>
      <c r="W184" s="1864"/>
      <c r="X184" s="1864"/>
      <c r="Y184" s="1864"/>
      <c r="Z184" s="1864"/>
      <c r="AA184" s="1864"/>
      <c r="AB184" s="1865"/>
      <c r="AC184" s="583"/>
      <c r="AD184" s="583"/>
      <c r="AE184" s="583"/>
      <c r="AF184" s="583"/>
      <c r="AG184" s="583"/>
      <c r="AH184" s="583"/>
      <c r="AI184" s="583"/>
      <c r="AJ184" s="583"/>
      <c r="AK184" s="583"/>
      <c r="AL184" s="583"/>
      <c r="AM184" s="583"/>
      <c r="AN184" s="583"/>
      <c r="AO184" s="583"/>
      <c r="AP184" s="583"/>
      <c r="AQ184" s="583"/>
      <c r="AR184" s="583"/>
      <c r="AS184" s="583"/>
      <c r="AT184" s="583"/>
      <c r="AU184" s="583"/>
      <c r="AV184" s="583"/>
      <c r="AW184" s="583"/>
      <c r="AX184" s="583"/>
      <c r="AY184" s="583"/>
      <c r="AZ184" s="208"/>
      <c r="BA184" s="371"/>
      <c r="BB184" s="159"/>
      <c r="BC184" s="325"/>
      <c r="BD184" s="295"/>
      <c r="BE184" s="295"/>
      <c r="BF184" s="295"/>
      <c r="BG184" s="326"/>
      <c r="BH184" s="336"/>
      <c r="BI184" s="295"/>
      <c r="BJ184" s="295"/>
      <c r="BK184" s="295"/>
      <c r="BL184" s="326"/>
      <c r="BM184" s="336"/>
      <c r="BN184" s="295"/>
      <c r="BO184" s="295"/>
      <c r="BP184" s="295"/>
      <c r="BQ184" s="326"/>
      <c r="BR184" s="1753"/>
      <c r="BS184" s="1817"/>
      <c r="BT184" s="1817"/>
      <c r="BU184" s="1817"/>
      <c r="BV184" s="1817"/>
      <c r="BW184" s="1817"/>
      <c r="BX184" s="1817"/>
      <c r="BY184" s="1818"/>
      <c r="BZ184" s="1818"/>
      <c r="CA184" s="1818"/>
      <c r="CB184" s="1818"/>
      <c r="CC184" s="1818"/>
      <c r="CD184" s="1818"/>
      <c r="CE184" s="1818"/>
      <c r="CF184" s="1818"/>
      <c r="CG184" s="1818"/>
      <c r="CH184" s="1818"/>
      <c r="CI184" s="1818"/>
      <c r="CJ184" s="1818"/>
      <c r="CK184" s="1818"/>
      <c r="CL184" s="1818"/>
      <c r="CM184" s="1818"/>
      <c r="CN184" s="1818"/>
      <c r="CO184" s="1818"/>
      <c r="CP184" s="1818"/>
      <c r="CQ184" s="1818"/>
      <c r="CR184" s="1818"/>
      <c r="CS184" s="1818"/>
      <c r="CT184" s="1818"/>
      <c r="CU184" s="1818"/>
      <c r="CV184" s="1818"/>
      <c r="CW184" s="1818"/>
      <c r="CX184" s="1818"/>
      <c r="CY184" s="1818"/>
      <c r="CZ184" s="1818"/>
    </row>
    <row r="185" s="378" customFormat="true" ht="15" customHeight="true" x14ac:dyDescent="0.2">
      <c r="A185" s="772"/>
      <c r="B185" s="792"/>
      <c r="C185" s="925"/>
      <c r="D185" s="926"/>
      <c r="E185" s="926"/>
      <c r="F185" s="926"/>
      <c r="G185" s="927"/>
      <c r="H185" s="928"/>
      <c r="I185" s="926"/>
      <c r="J185" s="926"/>
      <c r="K185" s="926"/>
      <c r="L185" s="929"/>
      <c r="M185" s="930"/>
      <c r="N185" s="926"/>
      <c r="O185" s="926"/>
      <c r="P185" s="926"/>
      <c r="Q185" s="927"/>
      <c r="R185" s="1709"/>
      <c r="S185" s="1864"/>
      <c r="T185" s="1864"/>
      <c r="U185" s="1864"/>
      <c r="V185" s="1864"/>
      <c r="W185" s="1864"/>
      <c r="X185" s="1864"/>
      <c r="Y185" s="1864"/>
      <c r="Z185" s="1864"/>
      <c r="AA185" s="1864"/>
      <c r="AB185" s="1865"/>
      <c r="AC185" s="583"/>
      <c r="AD185" s="583"/>
      <c r="AE185" s="583"/>
      <c r="AF185" s="583"/>
      <c r="AG185" s="583"/>
      <c r="AH185" s="583"/>
      <c r="AI185" s="583"/>
      <c r="AJ185" s="583"/>
      <c r="AK185" s="583"/>
      <c r="AL185" s="583"/>
      <c r="AM185" s="583"/>
      <c r="AN185" s="583"/>
      <c r="AO185" s="583"/>
      <c r="AP185" s="583"/>
      <c r="AQ185" s="583"/>
      <c r="AR185" s="583"/>
      <c r="AS185" s="583"/>
      <c r="AT185" s="583"/>
      <c r="AU185" s="583"/>
      <c r="AV185" s="583"/>
      <c r="AW185" s="583"/>
      <c r="AX185" s="583"/>
      <c r="AY185" s="583"/>
      <c r="AZ185" s="208"/>
      <c r="BA185" s="371"/>
      <c r="BB185" s="159"/>
      <c r="BC185" s="325"/>
      <c r="BD185" s="295"/>
      <c r="BE185" s="295"/>
      <c r="BF185" s="295"/>
      <c r="BG185" s="326"/>
      <c r="BH185" s="336"/>
      <c r="BI185" s="295"/>
      <c r="BJ185" s="295"/>
      <c r="BK185" s="295"/>
      <c r="BL185" s="326"/>
      <c r="BM185" s="336"/>
      <c r="BN185" s="295"/>
      <c r="BO185" s="295"/>
      <c r="BP185" s="295"/>
      <c r="BQ185" s="326"/>
      <c r="BR185" s="1753"/>
      <c r="BS185" s="1817"/>
      <c r="BT185" s="1817"/>
      <c r="BU185" s="1817"/>
      <c r="BV185" s="1817"/>
      <c r="BW185" s="1817"/>
      <c r="BX185" s="1817"/>
      <c r="BY185" s="1818"/>
      <c r="BZ185" s="1818"/>
      <c r="CA185" s="1818"/>
      <c r="CB185" s="1818"/>
      <c r="CC185" s="1818"/>
      <c r="CD185" s="1818"/>
      <c r="CE185" s="1818"/>
      <c r="CF185" s="1818"/>
      <c r="CG185" s="1818"/>
      <c r="CH185" s="1818"/>
      <c r="CI185" s="1818"/>
      <c r="CJ185" s="1818"/>
      <c r="CK185" s="1818"/>
      <c r="CL185" s="1818"/>
      <c r="CM185" s="1818"/>
      <c r="CN185" s="1818"/>
      <c r="CO185" s="1818"/>
      <c r="CP185" s="1818"/>
      <c r="CQ185" s="1818"/>
      <c r="CR185" s="1818"/>
      <c r="CS185" s="1818"/>
      <c r="CT185" s="1818"/>
      <c r="CU185" s="1818"/>
      <c r="CV185" s="1818"/>
      <c r="CW185" s="1818"/>
      <c r="CX185" s="1818"/>
      <c r="CY185" s="1818"/>
      <c r="CZ185" s="1818"/>
    </row>
    <row r="186" s="378" customFormat="true" ht="15" customHeight="true" x14ac:dyDescent="0.2">
      <c r="A186" s="772"/>
      <c r="B186" s="792"/>
      <c r="C186" s="925"/>
      <c r="D186" s="926"/>
      <c r="E186" s="926"/>
      <c r="F186" s="926"/>
      <c r="G186" s="927"/>
      <c r="H186" s="928"/>
      <c r="I186" s="926"/>
      <c r="J186" s="926"/>
      <c r="K186" s="926"/>
      <c r="L186" s="929"/>
      <c r="M186" s="930"/>
      <c r="N186" s="926"/>
      <c r="O186" s="926"/>
      <c r="P186" s="926"/>
      <c r="Q186" s="927"/>
      <c r="R186" s="1709"/>
      <c r="S186" s="1864"/>
      <c r="T186" s="1864"/>
      <c r="U186" s="1864"/>
      <c r="V186" s="1864"/>
      <c r="W186" s="1864"/>
      <c r="X186" s="1864"/>
      <c r="Y186" s="1864"/>
      <c r="Z186" s="1864"/>
      <c r="AA186" s="1864"/>
      <c r="AB186" s="1865"/>
      <c r="AC186" s="583"/>
      <c r="AD186" s="583"/>
      <c r="AE186" s="583"/>
      <c r="AF186" s="583"/>
      <c r="AG186" s="583"/>
      <c r="AH186" s="583"/>
      <c r="AI186" s="583"/>
      <c r="AJ186" s="583"/>
      <c r="AK186" s="583"/>
      <c r="AL186" s="583"/>
      <c r="AM186" s="583"/>
      <c r="AN186" s="583"/>
      <c r="AO186" s="583"/>
      <c r="AP186" s="583"/>
      <c r="AQ186" s="583"/>
      <c r="AR186" s="583"/>
      <c r="AS186" s="583"/>
      <c r="AT186" s="583"/>
      <c r="AU186" s="583"/>
      <c r="AV186" s="583"/>
      <c r="AW186" s="583"/>
      <c r="AX186" s="583"/>
      <c r="AY186" s="583"/>
      <c r="AZ186" s="208"/>
      <c r="BA186" s="371"/>
      <c r="BB186" s="159"/>
      <c r="BC186" s="325"/>
      <c r="BD186" s="295"/>
      <c r="BE186" s="295"/>
      <c r="BF186" s="295"/>
      <c r="BG186" s="326"/>
      <c r="BH186" s="336"/>
      <c r="BI186" s="295"/>
      <c r="BJ186" s="295"/>
      <c r="BK186" s="295"/>
      <c r="BL186" s="326"/>
      <c r="BM186" s="336"/>
      <c r="BN186" s="295"/>
      <c r="BO186" s="295"/>
      <c r="BP186" s="295"/>
      <c r="BQ186" s="326"/>
      <c r="BR186" s="1753"/>
      <c r="BS186" s="1817"/>
      <c r="BT186" s="1817"/>
      <c r="BU186" s="1817"/>
      <c r="BV186" s="1817"/>
      <c r="BW186" s="1817"/>
      <c r="BX186" s="1817"/>
      <c r="BY186" s="1818"/>
      <c r="BZ186" s="1818"/>
      <c r="CA186" s="1818"/>
      <c r="CB186" s="1818"/>
      <c r="CC186" s="1818"/>
      <c r="CD186" s="1818"/>
      <c r="CE186" s="1818"/>
      <c r="CF186" s="1818"/>
      <c r="CG186" s="1818"/>
      <c r="CH186" s="1818"/>
      <c r="CI186" s="1818"/>
      <c r="CJ186" s="1818"/>
      <c r="CK186" s="1818"/>
      <c r="CL186" s="1818"/>
      <c r="CM186" s="1818"/>
      <c r="CN186" s="1818"/>
      <c r="CO186" s="1818"/>
      <c r="CP186" s="1818"/>
      <c r="CQ186" s="1818"/>
      <c r="CR186" s="1818"/>
      <c r="CS186" s="1818"/>
      <c r="CT186" s="1818"/>
      <c r="CU186" s="1818"/>
      <c r="CV186" s="1818"/>
      <c r="CW186" s="1818"/>
      <c r="CX186" s="1818"/>
      <c r="CY186" s="1818"/>
      <c r="CZ186" s="1818"/>
    </row>
    <row r="187" s="378" customFormat="true" ht="15" customHeight="true" x14ac:dyDescent="0.2">
      <c r="A187" s="772"/>
      <c r="B187" s="792"/>
      <c r="C187" s="925"/>
      <c r="D187" s="926"/>
      <c r="E187" s="926"/>
      <c r="F187" s="926"/>
      <c r="G187" s="927"/>
      <c r="H187" s="928"/>
      <c r="I187" s="926"/>
      <c r="J187" s="926"/>
      <c r="K187" s="926"/>
      <c r="L187" s="929"/>
      <c r="M187" s="930"/>
      <c r="N187" s="926"/>
      <c r="O187" s="926"/>
      <c r="P187" s="926"/>
      <c r="Q187" s="927"/>
      <c r="R187" s="1709"/>
      <c r="S187" s="1864"/>
      <c r="T187" s="1864"/>
      <c r="U187" s="1864"/>
      <c r="V187" s="1864"/>
      <c r="W187" s="1864"/>
      <c r="X187" s="1864"/>
      <c r="Y187" s="1864"/>
      <c r="Z187" s="1864"/>
      <c r="AA187" s="1864"/>
      <c r="AB187" s="1865"/>
      <c r="AC187" s="583"/>
      <c r="AD187" s="583"/>
      <c r="AE187" s="583"/>
      <c r="AF187" s="583"/>
      <c r="AG187" s="583"/>
      <c r="AH187" s="583"/>
      <c r="AI187" s="583"/>
      <c r="AJ187" s="583"/>
      <c r="AK187" s="583"/>
      <c r="AL187" s="583"/>
      <c r="AM187" s="583"/>
      <c r="AN187" s="583"/>
      <c r="AO187" s="583"/>
      <c r="AP187" s="583"/>
      <c r="AQ187" s="583"/>
      <c r="AR187" s="583"/>
      <c r="AS187" s="583"/>
      <c r="AT187" s="583"/>
      <c r="AU187" s="583"/>
      <c r="AV187" s="583"/>
      <c r="AW187" s="583"/>
      <c r="AX187" s="583"/>
      <c r="AY187" s="583"/>
      <c r="AZ187" s="208"/>
      <c r="BA187" s="371"/>
      <c r="BB187" s="159"/>
      <c r="BC187" s="325"/>
      <c r="BD187" s="295"/>
      <c r="BE187" s="295"/>
      <c r="BF187" s="295"/>
      <c r="BG187" s="326"/>
      <c r="BH187" s="336"/>
      <c r="BI187" s="295"/>
      <c r="BJ187" s="295"/>
      <c r="BK187" s="295"/>
      <c r="BL187" s="326"/>
      <c r="BM187" s="336"/>
      <c r="BN187" s="295"/>
      <c r="BO187" s="295"/>
      <c r="BP187" s="295"/>
      <c r="BQ187" s="326"/>
      <c r="BR187" s="1753"/>
      <c r="BS187" s="1817"/>
      <c r="BT187" s="1817"/>
      <c r="BU187" s="1817"/>
      <c r="BV187" s="1817"/>
      <c r="BW187" s="1817"/>
      <c r="BX187" s="1817"/>
      <c r="BY187" s="1818"/>
      <c r="BZ187" s="1818"/>
      <c r="CA187" s="1818"/>
      <c r="CB187" s="1818"/>
      <c r="CC187" s="1818"/>
      <c r="CD187" s="1818"/>
      <c r="CE187" s="1818"/>
      <c r="CF187" s="1818"/>
      <c r="CG187" s="1818"/>
      <c r="CH187" s="1818"/>
      <c r="CI187" s="1818"/>
      <c r="CJ187" s="1818"/>
      <c r="CK187" s="1818"/>
      <c r="CL187" s="1818"/>
      <c r="CM187" s="1818"/>
      <c r="CN187" s="1818"/>
      <c r="CO187" s="1818"/>
      <c r="CP187" s="1818"/>
      <c r="CQ187" s="1818"/>
      <c r="CR187" s="1818"/>
      <c r="CS187" s="1818"/>
      <c r="CT187" s="1818"/>
      <c r="CU187" s="1818"/>
      <c r="CV187" s="1818"/>
      <c r="CW187" s="1818"/>
      <c r="CX187" s="1818"/>
      <c r="CY187" s="1818"/>
      <c r="CZ187" s="1818"/>
    </row>
    <row r="188" s="378" customFormat="true" ht="15" customHeight="true" x14ac:dyDescent="0.2">
      <c r="A188" s="772"/>
      <c r="B188" s="792"/>
      <c r="C188" s="925"/>
      <c r="D188" s="926"/>
      <c r="E188" s="926"/>
      <c r="F188" s="926"/>
      <c r="G188" s="927"/>
      <c r="H188" s="928"/>
      <c r="I188" s="926"/>
      <c r="J188" s="926"/>
      <c r="K188" s="926"/>
      <c r="L188" s="929"/>
      <c r="M188" s="930"/>
      <c r="N188" s="926"/>
      <c r="O188" s="926"/>
      <c r="P188" s="926"/>
      <c r="Q188" s="927"/>
      <c r="R188" s="1709"/>
      <c r="S188" s="1864"/>
      <c r="T188" s="1864"/>
      <c r="U188" s="1864"/>
      <c r="V188" s="1864"/>
      <c r="W188" s="1864"/>
      <c r="X188" s="1864"/>
      <c r="Y188" s="1864"/>
      <c r="Z188" s="1864"/>
      <c r="AA188" s="1864"/>
      <c r="AB188" s="1865"/>
      <c r="AC188" s="583"/>
      <c r="AD188" s="583"/>
      <c r="AE188" s="583"/>
      <c r="AF188" s="583"/>
      <c r="AG188" s="583"/>
      <c r="AH188" s="583"/>
      <c r="AI188" s="583"/>
      <c r="AJ188" s="583"/>
      <c r="AK188" s="583"/>
      <c r="AL188" s="583"/>
      <c r="AM188" s="583"/>
      <c r="AN188" s="583"/>
      <c r="AO188" s="583"/>
      <c r="AP188" s="583"/>
      <c r="AQ188" s="583"/>
      <c r="AR188" s="583"/>
      <c r="AS188" s="583"/>
      <c r="AT188" s="583"/>
      <c r="AU188" s="583"/>
      <c r="AV188" s="583"/>
      <c r="AW188" s="583"/>
      <c r="AX188" s="583"/>
      <c r="AY188" s="583"/>
      <c r="AZ188" s="208"/>
      <c r="BA188" s="371"/>
      <c r="BB188" s="159"/>
      <c r="BC188" s="325"/>
      <c r="BD188" s="295"/>
      <c r="BE188" s="295"/>
      <c r="BF188" s="295"/>
      <c r="BG188" s="326"/>
      <c r="BH188" s="336"/>
      <c r="BI188" s="295"/>
      <c r="BJ188" s="295"/>
      <c r="BK188" s="295"/>
      <c r="BL188" s="326"/>
      <c r="BM188" s="336"/>
      <c r="BN188" s="295"/>
      <c r="BO188" s="295"/>
      <c r="BP188" s="295"/>
      <c r="BQ188" s="326"/>
      <c r="BR188" s="1753"/>
      <c r="BS188" s="1817"/>
      <c r="BT188" s="1817"/>
      <c r="BU188" s="1817"/>
      <c r="BV188" s="1817"/>
      <c r="BW188" s="1817"/>
      <c r="BX188" s="1817"/>
      <c r="BY188" s="1818"/>
      <c r="BZ188" s="1818"/>
      <c r="CA188" s="1818"/>
      <c r="CB188" s="1818"/>
      <c r="CC188" s="1818"/>
      <c r="CD188" s="1818"/>
      <c r="CE188" s="1818"/>
      <c r="CF188" s="1818"/>
      <c r="CG188" s="1818"/>
      <c r="CH188" s="1818"/>
      <c r="CI188" s="1818"/>
      <c r="CJ188" s="1818"/>
      <c r="CK188" s="1818"/>
      <c r="CL188" s="1818"/>
      <c r="CM188" s="1818"/>
      <c r="CN188" s="1818"/>
      <c r="CO188" s="1818"/>
      <c r="CP188" s="1818"/>
      <c r="CQ188" s="1818"/>
      <c r="CR188" s="1818"/>
      <c r="CS188" s="1818"/>
      <c r="CT188" s="1818"/>
      <c r="CU188" s="1818"/>
      <c r="CV188" s="1818"/>
      <c r="CW188" s="1818"/>
      <c r="CX188" s="1818"/>
      <c r="CY188" s="1818"/>
      <c r="CZ188" s="1818"/>
    </row>
    <row r="189" s="378" customFormat="true" ht="15" customHeight="true" x14ac:dyDescent="0.2">
      <c r="A189" s="772"/>
      <c r="B189" s="792"/>
      <c r="C189" s="925"/>
      <c r="D189" s="926"/>
      <c r="E189" s="926"/>
      <c r="F189" s="926"/>
      <c r="G189" s="927"/>
      <c r="H189" s="928"/>
      <c r="I189" s="926"/>
      <c r="J189" s="926"/>
      <c r="K189" s="926"/>
      <c r="L189" s="929"/>
      <c r="M189" s="930"/>
      <c r="N189" s="926"/>
      <c r="O189" s="926"/>
      <c r="P189" s="926"/>
      <c r="Q189" s="927"/>
      <c r="R189" s="1709"/>
      <c r="S189" s="1864"/>
      <c r="T189" s="1864"/>
      <c r="U189" s="1864"/>
      <c r="V189" s="1864"/>
      <c r="W189" s="1864"/>
      <c r="X189" s="1864"/>
      <c r="Y189" s="1864"/>
      <c r="Z189" s="1864"/>
      <c r="AA189" s="1864"/>
      <c r="AB189" s="1865"/>
      <c r="AC189" s="583"/>
      <c r="AD189" s="583"/>
      <c r="AE189" s="583"/>
      <c r="AF189" s="583"/>
      <c r="AG189" s="583"/>
      <c r="AH189" s="583"/>
      <c r="AI189" s="583"/>
      <c r="AJ189" s="583"/>
      <c r="AK189" s="583"/>
      <c r="AL189" s="583"/>
      <c r="AM189" s="583"/>
      <c r="AN189" s="583"/>
      <c r="AO189" s="583"/>
      <c r="AP189" s="583"/>
      <c r="AQ189" s="583"/>
      <c r="AR189" s="583"/>
      <c r="AS189" s="583"/>
      <c r="AT189" s="583"/>
      <c r="AU189" s="583"/>
      <c r="AV189" s="583"/>
      <c r="AW189" s="583"/>
      <c r="AX189" s="583"/>
      <c r="AY189" s="583"/>
      <c r="AZ189" s="208"/>
      <c r="BA189" s="371"/>
      <c r="BB189" s="159"/>
      <c r="BC189" s="325"/>
      <c r="BD189" s="295"/>
      <c r="BE189" s="295"/>
      <c r="BF189" s="295"/>
      <c r="BG189" s="326"/>
      <c r="BH189" s="336"/>
      <c r="BI189" s="295"/>
      <c r="BJ189" s="295"/>
      <c r="BK189" s="295"/>
      <c r="BL189" s="326"/>
      <c r="BM189" s="336"/>
      <c r="BN189" s="295"/>
      <c r="BO189" s="295"/>
      <c r="BP189" s="295"/>
      <c r="BQ189" s="326"/>
      <c r="BR189" s="1753"/>
      <c r="BS189" s="1817"/>
      <c r="BT189" s="1817"/>
      <c r="BU189" s="1817"/>
      <c r="BV189" s="1817"/>
      <c r="BW189" s="1817"/>
      <c r="BX189" s="1817"/>
      <c r="BY189" s="1818"/>
      <c r="BZ189" s="1818"/>
      <c r="CA189" s="1818"/>
      <c r="CB189" s="1818"/>
      <c r="CC189" s="1818"/>
      <c r="CD189" s="1818"/>
      <c r="CE189" s="1818"/>
      <c r="CF189" s="1818"/>
      <c r="CG189" s="1818"/>
      <c r="CH189" s="1818"/>
      <c r="CI189" s="1818"/>
      <c r="CJ189" s="1818"/>
      <c r="CK189" s="1818"/>
      <c r="CL189" s="1818"/>
      <c r="CM189" s="1818"/>
      <c r="CN189" s="1818"/>
      <c r="CO189" s="1818"/>
      <c r="CP189" s="1818"/>
      <c r="CQ189" s="1818"/>
      <c r="CR189" s="1818"/>
      <c r="CS189" s="1818"/>
      <c r="CT189" s="1818"/>
      <c r="CU189" s="1818"/>
      <c r="CV189" s="1818"/>
      <c r="CW189" s="1818"/>
      <c r="CX189" s="1818"/>
      <c r="CY189" s="1818"/>
      <c r="CZ189" s="1818"/>
    </row>
    <row r="190" s="378" customFormat="true" ht="15" customHeight="true" x14ac:dyDescent="0.2">
      <c r="A190" s="772"/>
      <c r="B190" s="792"/>
      <c r="C190" s="925"/>
      <c r="D190" s="926"/>
      <c r="E190" s="926"/>
      <c r="F190" s="926"/>
      <c r="G190" s="927"/>
      <c r="H190" s="928"/>
      <c r="I190" s="926"/>
      <c r="J190" s="926"/>
      <c r="K190" s="926"/>
      <c r="L190" s="929"/>
      <c r="M190" s="930"/>
      <c r="N190" s="926"/>
      <c r="O190" s="926"/>
      <c r="P190" s="926"/>
      <c r="Q190" s="927"/>
      <c r="R190" s="1709"/>
      <c r="S190" s="1864"/>
      <c r="T190" s="1864"/>
      <c r="U190" s="1864"/>
      <c r="V190" s="1864"/>
      <c r="W190" s="1864"/>
      <c r="X190" s="1864"/>
      <c r="Y190" s="1864"/>
      <c r="Z190" s="1864"/>
      <c r="AA190" s="1864"/>
      <c r="AB190" s="1865"/>
      <c r="AC190" s="583"/>
      <c r="AD190" s="583"/>
      <c r="AE190" s="583"/>
      <c r="AF190" s="583"/>
      <c r="AG190" s="583"/>
      <c r="AH190" s="583"/>
      <c r="AI190" s="583"/>
      <c r="AJ190" s="583"/>
      <c r="AK190" s="583"/>
      <c r="AL190" s="583"/>
      <c r="AM190" s="583"/>
      <c r="AN190" s="583"/>
      <c r="AO190" s="583"/>
      <c r="AP190" s="583"/>
      <c r="AQ190" s="583"/>
      <c r="AR190" s="583"/>
      <c r="AS190" s="583"/>
      <c r="AT190" s="583"/>
      <c r="AU190" s="583"/>
      <c r="AV190" s="583"/>
      <c r="AW190" s="583"/>
      <c r="AX190" s="583"/>
      <c r="AY190" s="583"/>
      <c r="AZ190" s="208"/>
      <c r="BA190" s="371"/>
      <c r="BB190" s="159"/>
      <c r="BC190" s="325"/>
      <c r="BD190" s="295"/>
      <c r="BE190" s="295"/>
      <c r="BF190" s="295"/>
      <c r="BG190" s="326"/>
      <c r="BH190" s="336"/>
      <c r="BI190" s="295"/>
      <c r="BJ190" s="295"/>
      <c r="BK190" s="295"/>
      <c r="BL190" s="326"/>
      <c r="BM190" s="336"/>
      <c r="BN190" s="295"/>
      <c r="BO190" s="295"/>
      <c r="BP190" s="295"/>
      <c r="BQ190" s="326"/>
      <c r="BR190" s="1753"/>
      <c r="BS190" s="1817"/>
      <c r="BT190" s="1817"/>
      <c r="BU190" s="1817"/>
      <c r="BV190" s="1817"/>
      <c r="BW190" s="1817"/>
      <c r="BX190" s="1817"/>
      <c r="BY190" s="1818"/>
      <c r="BZ190" s="1818"/>
      <c r="CA190" s="1818"/>
      <c r="CB190" s="1818"/>
      <c r="CC190" s="1818"/>
      <c r="CD190" s="1818"/>
      <c r="CE190" s="1818"/>
      <c r="CF190" s="1818"/>
      <c r="CG190" s="1818"/>
      <c r="CH190" s="1818"/>
      <c r="CI190" s="1818"/>
      <c r="CJ190" s="1818"/>
      <c r="CK190" s="1818"/>
      <c r="CL190" s="1818"/>
      <c r="CM190" s="1818"/>
      <c r="CN190" s="1818"/>
      <c r="CO190" s="1818"/>
      <c r="CP190" s="1818"/>
      <c r="CQ190" s="1818"/>
      <c r="CR190" s="1818"/>
      <c r="CS190" s="1818"/>
      <c r="CT190" s="1818"/>
      <c r="CU190" s="1818"/>
      <c r="CV190" s="1818"/>
      <c r="CW190" s="1818"/>
      <c r="CX190" s="1818"/>
      <c r="CY190" s="1818"/>
      <c r="CZ190" s="1818"/>
    </row>
    <row r="191" s="378" customFormat="true" ht="15" customHeight="true" x14ac:dyDescent="0.2">
      <c r="A191" s="772"/>
      <c r="B191" s="792"/>
      <c r="C191" s="925"/>
      <c r="D191" s="926"/>
      <c r="E191" s="926"/>
      <c r="F191" s="926"/>
      <c r="G191" s="927"/>
      <c r="H191" s="928"/>
      <c r="I191" s="926"/>
      <c r="J191" s="926"/>
      <c r="K191" s="926"/>
      <c r="L191" s="929"/>
      <c r="M191" s="930"/>
      <c r="N191" s="926"/>
      <c r="O191" s="926"/>
      <c r="P191" s="926"/>
      <c r="Q191" s="927"/>
      <c r="R191" s="1709"/>
      <c r="S191" s="1864"/>
      <c r="T191" s="1864"/>
      <c r="U191" s="1864"/>
      <c r="V191" s="1864"/>
      <c r="W191" s="1864"/>
      <c r="X191" s="1864"/>
      <c r="Y191" s="1864"/>
      <c r="Z191" s="1864"/>
      <c r="AA191" s="1864"/>
      <c r="AB191" s="1865"/>
      <c r="AC191" s="583"/>
      <c r="AD191" s="583"/>
      <c r="AE191" s="583"/>
      <c r="AF191" s="583"/>
      <c r="AG191" s="583"/>
      <c r="AH191" s="583"/>
      <c r="AI191" s="583"/>
      <c r="AJ191" s="583"/>
      <c r="AK191" s="583"/>
      <c r="AL191" s="583"/>
      <c r="AM191" s="583"/>
      <c r="AN191" s="583"/>
      <c r="AO191" s="583"/>
      <c r="AP191" s="583"/>
      <c r="AQ191" s="583"/>
      <c r="AR191" s="583"/>
      <c r="AS191" s="583"/>
      <c r="AT191" s="583"/>
      <c r="AU191" s="583"/>
      <c r="AV191" s="583"/>
      <c r="AW191" s="583"/>
      <c r="AX191" s="583"/>
      <c r="AY191" s="583"/>
      <c r="AZ191" s="208"/>
      <c r="BA191" s="371"/>
      <c r="BB191" s="159"/>
      <c r="BC191" s="325"/>
      <c r="BD191" s="295"/>
      <c r="BE191" s="295"/>
      <c r="BF191" s="295"/>
      <c r="BG191" s="326"/>
      <c r="BH191" s="336"/>
      <c r="BI191" s="295"/>
      <c r="BJ191" s="295"/>
      <c r="BK191" s="295"/>
      <c r="BL191" s="326"/>
      <c r="BM191" s="336"/>
      <c r="BN191" s="295"/>
      <c r="BO191" s="295"/>
      <c r="BP191" s="295"/>
      <c r="BQ191" s="326"/>
      <c r="BR191" s="1753"/>
      <c r="BS191" s="1817"/>
      <c r="BT191" s="1817"/>
      <c r="BU191" s="1817"/>
      <c r="BV191" s="1817"/>
      <c r="BW191" s="1817"/>
      <c r="BX191" s="1817"/>
      <c r="BY191" s="1818"/>
      <c r="BZ191" s="1818"/>
      <c r="CA191" s="1818"/>
      <c r="CB191" s="1818"/>
      <c r="CC191" s="1818"/>
      <c r="CD191" s="1818"/>
      <c r="CE191" s="1818"/>
      <c r="CF191" s="1818"/>
      <c r="CG191" s="1818"/>
      <c r="CH191" s="1818"/>
      <c r="CI191" s="1818"/>
      <c r="CJ191" s="1818"/>
      <c r="CK191" s="1818"/>
      <c r="CL191" s="1818"/>
      <c r="CM191" s="1818"/>
      <c r="CN191" s="1818"/>
      <c r="CO191" s="1818"/>
      <c r="CP191" s="1818"/>
      <c r="CQ191" s="1818"/>
      <c r="CR191" s="1818"/>
      <c r="CS191" s="1818"/>
      <c r="CT191" s="1818"/>
      <c r="CU191" s="1818"/>
      <c r="CV191" s="1818"/>
      <c r="CW191" s="1818"/>
      <c r="CX191" s="1818"/>
      <c r="CY191" s="1818"/>
      <c r="CZ191" s="1818"/>
    </row>
    <row r="192" s="378" customFormat="true" ht="15" customHeight="true" x14ac:dyDescent="0.2">
      <c r="A192" s="773"/>
      <c r="B192" s="793"/>
      <c r="C192" s="931"/>
      <c r="D192" s="932"/>
      <c r="E192" s="932"/>
      <c r="F192" s="932"/>
      <c r="G192" s="933"/>
      <c r="H192" s="934"/>
      <c r="I192" s="932"/>
      <c r="J192" s="932"/>
      <c r="K192" s="932"/>
      <c r="L192" s="935"/>
      <c r="M192" s="936"/>
      <c r="N192" s="932"/>
      <c r="O192" s="932"/>
      <c r="P192" s="932"/>
      <c r="Q192" s="933"/>
      <c r="R192" s="1710"/>
      <c r="S192" s="1866"/>
      <c r="T192" s="1866"/>
      <c r="U192" s="1866"/>
      <c r="V192" s="1866"/>
      <c r="W192" s="1866"/>
      <c r="X192" s="1866"/>
      <c r="Y192" s="1866"/>
      <c r="Z192" s="1866"/>
      <c r="AA192" s="1866"/>
      <c r="AB192" s="1867"/>
      <c r="AC192" s="583"/>
      <c r="AD192" s="583"/>
      <c r="AE192" s="583"/>
      <c r="AF192" s="583"/>
      <c r="AG192" s="583"/>
      <c r="AH192" s="583"/>
      <c r="AI192" s="583"/>
      <c r="AJ192" s="583"/>
      <c r="AK192" s="583"/>
      <c r="AL192" s="583"/>
      <c r="AM192" s="583"/>
      <c r="AN192" s="583"/>
      <c r="AO192" s="583"/>
      <c r="AP192" s="583"/>
      <c r="AQ192" s="583"/>
      <c r="AR192" s="583"/>
      <c r="AS192" s="583"/>
      <c r="AT192" s="583"/>
      <c r="AU192" s="583"/>
      <c r="AV192" s="583"/>
      <c r="AW192" s="583"/>
      <c r="AX192" s="583"/>
      <c r="AY192" s="583"/>
      <c r="AZ192" s="208"/>
      <c r="BA192" s="371"/>
      <c r="BB192" s="159"/>
      <c r="BC192" s="325"/>
      <c r="BD192" s="295"/>
      <c r="BE192" s="295"/>
      <c r="BF192" s="295"/>
      <c r="BG192" s="326"/>
      <c r="BH192" s="336"/>
      <c r="BI192" s="295"/>
      <c r="BJ192" s="295"/>
      <c r="BK192" s="295"/>
      <c r="BL192" s="326"/>
      <c r="BM192" s="336"/>
      <c r="BN192" s="295"/>
      <c r="BO192" s="295"/>
      <c r="BP192" s="295"/>
      <c r="BQ192" s="326"/>
      <c r="BR192" s="1753"/>
      <c r="BS192" s="1817"/>
      <c r="BT192" s="1817"/>
      <c r="BU192" s="1817"/>
      <c r="BV192" s="1817"/>
      <c r="BW192" s="1817"/>
      <c r="BX192" s="1817"/>
      <c r="BY192" s="1818"/>
      <c r="BZ192" s="1818"/>
      <c r="CA192" s="1818"/>
      <c r="CB192" s="1818"/>
      <c r="CC192" s="1818"/>
      <c r="CD192" s="1818"/>
      <c r="CE192" s="1818"/>
      <c r="CF192" s="1818"/>
      <c r="CG192" s="1818"/>
      <c r="CH192" s="1818"/>
      <c r="CI192" s="1818"/>
      <c r="CJ192" s="1818"/>
      <c r="CK192" s="1818"/>
      <c r="CL192" s="1818"/>
      <c r="CM192" s="1818"/>
      <c r="CN192" s="1818"/>
      <c r="CO192" s="1818"/>
      <c r="CP192" s="1818"/>
      <c r="CQ192" s="1818"/>
      <c r="CR192" s="1818"/>
      <c r="CS192" s="1818"/>
      <c r="CT192" s="1818"/>
      <c r="CU192" s="1818"/>
      <c r="CV192" s="1818"/>
      <c r="CW192" s="1818"/>
      <c r="CX192" s="1818"/>
      <c r="CY192" s="1818"/>
      <c r="CZ192" s="1818"/>
    </row>
    <row r="193" s="378" customFormat="true" ht="15" customHeight="true" x14ac:dyDescent="0.2">
      <c r="A193" s="678"/>
      <c r="B193" s="794"/>
      <c r="C193" s="859"/>
      <c r="D193" s="851"/>
      <c r="E193" s="851"/>
      <c r="F193" s="851"/>
      <c r="G193" s="852"/>
      <c r="H193" s="860"/>
      <c r="I193" s="851"/>
      <c r="J193" s="851"/>
      <c r="K193" s="851"/>
      <c r="L193" s="861"/>
      <c r="M193" s="859"/>
      <c r="N193" s="851"/>
      <c r="O193" s="851"/>
      <c r="P193" s="851"/>
      <c r="Q193" s="852"/>
      <c r="R193" s="1689"/>
      <c r="S193" s="583"/>
      <c r="T193" s="583"/>
      <c r="U193" s="583"/>
      <c r="V193" s="583"/>
      <c r="W193" s="583"/>
      <c r="X193" s="583"/>
      <c r="Y193" s="583"/>
      <c r="Z193" s="583"/>
      <c r="AA193" s="583"/>
      <c r="AB193" s="583"/>
      <c r="AC193" s="583"/>
      <c r="AD193" s="583"/>
      <c r="AE193" s="583"/>
      <c r="AF193" s="583"/>
      <c r="AG193" s="583"/>
      <c r="AH193" s="583"/>
      <c r="AI193" s="583"/>
      <c r="AJ193" s="583"/>
      <c r="AK193" s="583"/>
      <c r="AL193" s="583"/>
      <c r="AM193" s="583"/>
      <c r="AN193" s="583"/>
      <c r="AO193" s="583"/>
      <c r="AP193" s="583"/>
      <c r="AQ193" s="583"/>
      <c r="AR193" s="583"/>
      <c r="AS193" s="583"/>
      <c r="AT193" s="583"/>
      <c r="AU193" s="583"/>
      <c r="AV193" s="583"/>
      <c r="AW193" s="583"/>
      <c r="AX193" s="583"/>
      <c r="AY193" s="583"/>
      <c r="AZ193" s="208"/>
      <c r="BA193" s="371"/>
      <c r="BB193" s="159"/>
      <c r="BC193" s="325"/>
      <c r="BD193" s="295"/>
      <c r="BE193" s="295"/>
      <c r="BF193" s="295"/>
      <c r="BG193" s="326"/>
      <c r="BH193" s="336"/>
      <c r="BI193" s="295"/>
      <c r="BJ193" s="295"/>
      <c r="BK193" s="295"/>
      <c r="BL193" s="326"/>
      <c r="BM193" s="336"/>
      <c r="BN193" s="295"/>
      <c r="BO193" s="295"/>
      <c r="BP193" s="295"/>
      <c r="BQ193" s="326"/>
      <c r="BR193" s="1753"/>
      <c r="BS193" s="1817"/>
      <c r="BT193" s="1817"/>
      <c r="BU193" s="1817"/>
      <c r="BV193" s="1817"/>
      <c r="BW193" s="1817"/>
      <c r="BX193" s="1817"/>
      <c r="BY193" s="1818"/>
      <c r="BZ193" s="1818"/>
      <c r="CA193" s="1818"/>
      <c r="CB193" s="1818"/>
      <c r="CC193" s="1818"/>
      <c r="CD193" s="1818"/>
      <c r="CE193" s="1818"/>
      <c r="CF193" s="1818"/>
      <c r="CG193" s="1818"/>
      <c r="CH193" s="1818"/>
      <c r="CI193" s="1818"/>
      <c r="CJ193" s="1818"/>
      <c r="CK193" s="1818"/>
      <c r="CL193" s="1818"/>
      <c r="CM193" s="1818"/>
      <c r="CN193" s="1818"/>
      <c r="CO193" s="1818"/>
      <c r="CP193" s="1818"/>
      <c r="CQ193" s="1818"/>
      <c r="CR193" s="1818"/>
      <c r="CS193" s="1818"/>
      <c r="CT193" s="1818"/>
      <c r="CU193" s="1818"/>
      <c r="CV193" s="1818"/>
      <c r="CW193" s="1818"/>
      <c r="CX193" s="1818"/>
      <c r="CY193" s="1818"/>
      <c r="CZ193" s="1818"/>
    </row>
    <row r="194" s="131" customFormat="true" ht="15" customHeight="true" x14ac:dyDescent="0.2">
      <c r="A194" s="679"/>
      <c r="B194" s="795"/>
      <c r="C194" s="859"/>
      <c r="D194" s="851"/>
      <c r="E194" s="851"/>
      <c r="F194" s="851"/>
      <c r="G194" s="852"/>
      <c r="H194" s="860"/>
      <c r="I194" s="851"/>
      <c r="J194" s="851"/>
      <c r="K194" s="851"/>
      <c r="L194" s="861"/>
      <c r="M194" s="859"/>
      <c r="N194" s="851"/>
      <c r="O194" s="851"/>
      <c r="P194" s="851"/>
      <c r="Q194" s="852"/>
      <c r="R194" s="1689"/>
      <c r="S194" s="583"/>
      <c r="T194" s="583"/>
      <c r="U194" s="583"/>
      <c r="V194" s="583"/>
      <c r="W194" s="583"/>
      <c r="X194" s="583"/>
      <c r="Y194" s="583"/>
      <c r="Z194" s="583"/>
      <c r="AA194" s="583"/>
      <c r="AB194" s="583"/>
      <c r="AC194" s="583"/>
      <c r="AD194" s="583"/>
      <c r="AE194" s="583"/>
      <c r="AF194" s="583"/>
      <c r="AG194" s="583"/>
      <c r="AH194" s="583"/>
      <c r="AI194" s="583"/>
      <c r="AJ194" s="583"/>
      <c r="AK194" s="583"/>
      <c r="AL194" s="583"/>
      <c r="AM194" s="583"/>
      <c r="AN194" s="583"/>
      <c r="AO194" s="583"/>
      <c r="AP194" s="583"/>
      <c r="AQ194" s="583"/>
      <c r="AR194" s="583"/>
      <c r="AS194" s="583"/>
      <c r="AT194" s="583"/>
      <c r="AU194" s="583"/>
      <c r="AV194" s="583"/>
      <c r="AW194" s="583"/>
      <c r="AX194" s="583"/>
      <c r="AY194" s="583"/>
      <c r="AZ194" s="208"/>
      <c r="BA194" s="371"/>
      <c r="BB194" s="159"/>
      <c r="BC194" s="325"/>
      <c r="BD194" s="295"/>
      <c r="BE194" s="295"/>
      <c r="BF194" s="295"/>
      <c r="BG194" s="326"/>
      <c r="BH194" s="336"/>
      <c r="BI194" s="295"/>
      <c r="BJ194" s="295"/>
      <c r="BK194" s="295"/>
      <c r="BL194" s="326"/>
      <c r="BM194" s="336"/>
      <c r="BN194" s="295"/>
      <c r="BO194" s="295"/>
      <c r="BP194" s="295"/>
      <c r="BQ194" s="326"/>
      <c r="BR194" s="1753"/>
      <c r="BS194" s="1817"/>
      <c r="BT194" s="1817"/>
      <c r="BU194" s="1817"/>
      <c r="BV194" s="1817"/>
      <c r="BW194" s="1817"/>
      <c r="BX194" s="1817"/>
      <c r="BY194" s="1818"/>
      <c r="BZ194" s="1818"/>
      <c r="CA194" s="1818"/>
      <c r="CB194" s="1818"/>
      <c r="CC194" s="1818"/>
      <c r="CD194" s="1818"/>
      <c r="CE194" s="1818"/>
      <c r="CF194" s="1818"/>
      <c r="CG194" s="1818"/>
      <c r="CH194" s="1818"/>
      <c r="CI194" s="1818"/>
      <c r="CJ194" s="1818"/>
      <c r="CK194" s="1818"/>
      <c r="CL194" s="1818"/>
      <c r="CM194" s="1818"/>
      <c r="CN194" s="1818"/>
      <c r="CO194" s="1818"/>
      <c r="CP194" s="1818"/>
      <c r="CQ194" s="1818"/>
      <c r="CR194" s="1818"/>
      <c r="CS194" s="1818"/>
      <c r="CT194" s="1818"/>
      <c r="CU194" s="1818"/>
      <c r="CV194" s="1818"/>
      <c r="CW194" s="1818"/>
      <c r="CX194" s="1818"/>
      <c r="CY194" s="1818"/>
      <c r="CZ194" s="1818"/>
    </row>
    <row r="195" s="131" customFormat="true" ht="15" customHeight="true" x14ac:dyDescent="0.2">
      <c r="A195" s="679"/>
      <c r="B195" s="795"/>
      <c r="C195" s="859"/>
      <c r="D195" s="851"/>
      <c r="E195" s="851"/>
      <c r="F195" s="851"/>
      <c r="G195" s="852"/>
      <c r="H195" s="860"/>
      <c r="I195" s="851"/>
      <c r="J195" s="851"/>
      <c r="K195" s="851"/>
      <c r="L195" s="861"/>
      <c r="M195" s="859"/>
      <c r="N195" s="851"/>
      <c r="O195" s="851"/>
      <c r="P195" s="851"/>
      <c r="Q195" s="852"/>
      <c r="R195" s="1689"/>
      <c r="S195" s="583"/>
      <c r="T195" s="583"/>
      <c r="U195" s="583"/>
      <c r="V195" s="583"/>
      <c r="W195" s="583"/>
      <c r="X195" s="583"/>
      <c r="Y195" s="583"/>
      <c r="Z195" s="583"/>
      <c r="AA195" s="583"/>
      <c r="AB195" s="583"/>
      <c r="AC195" s="583"/>
      <c r="AD195" s="583"/>
      <c r="AE195" s="583"/>
      <c r="AF195" s="583"/>
      <c r="AG195" s="583"/>
      <c r="AH195" s="583"/>
      <c r="AI195" s="583"/>
      <c r="AJ195" s="583"/>
      <c r="AK195" s="583"/>
      <c r="AL195" s="583"/>
      <c r="AM195" s="583"/>
      <c r="AN195" s="583"/>
      <c r="AO195" s="583"/>
      <c r="AP195" s="583"/>
      <c r="AQ195" s="583"/>
      <c r="AR195" s="583"/>
      <c r="AS195" s="583"/>
      <c r="AT195" s="583"/>
      <c r="AU195" s="583"/>
      <c r="AV195" s="583"/>
      <c r="AW195" s="583"/>
      <c r="AX195" s="583"/>
      <c r="AY195" s="583"/>
      <c r="AZ195" s="208"/>
      <c r="BA195" s="371"/>
      <c r="BB195" s="159"/>
      <c r="BC195" s="325"/>
      <c r="BD195" s="295"/>
      <c r="BE195" s="295"/>
      <c r="BF195" s="295"/>
      <c r="BG195" s="326"/>
      <c r="BH195" s="336"/>
      <c r="BI195" s="295"/>
      <c r="BJ195" s="295"/>
      <c r="BK195" s="295"/>
      <c r="BL195" s="326"/>
      <c r="BM195" s="336"/>
      <c r="BN195" s="295"/>
      <c r="BO195" s="295"/>
      <c r="BP195" s="295"/>
      <c r="BQ195" s="326"/>
      <c r="BR195" s="1753"/>
      <c r="BS195" s="1817"/>
      <c r="BT195" s="1817"/>
      <c r="BU195" s="1817"/>
      <c r="BV195" s="1817"/>
      <c r="BW195" s="1817"/>
      <c r="BX195" s="1817"/>
      <c r="BY195" s="1818"/>
      <c r="BZ195" s="1818"/>
      <c r="CA195" s="1818"/>
      <c r="CB195" s="1818"/>
      <c r="CC195" s="1818"/>
      <c r="CD195" s="1818"/>
      <c r="CE195" s="1818"/>
      <c r="CF195" s="1818"/>
      <c r="CG195" s="1818"/>
      <c r="CH195" s="1818"/>
      <c r="CI195" s="1818"/>
      <c r="CJ195" s="1818"/>
      <c r="CK195" s="1818"/>
      <c r="CL195" s="1818"/>
      <c r="CM195" s="1818"/>
      <c r="CN195" s="1818"/>
      <c r="CO195" s="1818"/>
      <c r="CP195" s="1818"/>
      <c r="CQ195" s="1818"/>
      <c r="CR195" s="1818"/>
      <c r="CS195" s="1818"/>
      <c r="CT195" s="1818"/>
      <c r="CU195" s="1818"/>
      <c r="CV195" s="1818"/>
      <c r="CW195" s="1818"/>
      <c r="CX195" s="1818"/>
      <c r="CY195" s="1818"/>
      <c r="CZ195" s="1818"/>
    </row>
    <row r="196" s="131" customFormat="true" ht="15" customHeight="true" x14ac:dyDescent="0.2">
      <c r="A196" s="679"/>
      <c r="B196" s="795"/>
      <c r="C196" s="859"/>
      <c r="D196" s="851"/>
      <c r="E196" s="851"/>
      <c r="F196" s="851"/>
      <c r="G196" s="852"/>
      <c r="H196" s="860"/>
      <c r="I196" s="851"/>
      <c r="J196" s="851"/>
      <c r="K196" s="851"/>
      <c r="L196" s="861"/>
      <c r="M196" s="859"/>
      <c r="N196" s="851"/>
      <c r="O196" s="851"/>
      <c r="P196" s="851"/>
      <c r="Q196" s="852"/>
      <c r="R196" s="1689"/>
      <c r="S196" s="583"/>
      <c r="T196" s="583"/>
      <c r="U196" s="583"/>
      <c r="V196" s="583"/>
      <c r="W196" s="583"/>
      <c r="X196" s="583"/>
      <c r="Y196" s="583"/>
      <c r="Z196" s="583"/>
      <c r="AA196" s="583"/>
      <c r="AB196" s="583"/>
      <c r="AC196" s="583"/>
      <c r="AD196" s="583"/>
      <c r="AE196" s="583"/>
      <c r="AF196" s="583"/>
      <c r="AG196" s="583"/>
      <c r="AH196" s="583"/>
      <c r="AI196" s="583"/>
      <c r="AJ196" s="583"/>
      <c r="AK196" s="583"/>
      <c r="AL196" s="583"/>
      <c r="AM196" s="583"/>
      <c r="AN196" s="583"/>
      <c r="AO196" s="583"/>
      <c r="AP196" s="583"/>
      <c r="AQ196" s="583"/>
      <c r="AR196" s="583"/>
      <c r="AS196" s="583"/>
      <c r="AT196" s="583"/>
      <c r="AU196" s="583"/>
      <c r="AV196" s="583"/>
      <c r="AW196" s="583"/>
      <c r="AX196" s="583"/>
      <c r="AY196" s="583"/>
      <c r="AZ196" s="208"/>
      <c r="BA196" s="371"/>
      <c r="BB196" s="159"/>
      <c r="BC196" s="325"/>
      <c r="BD196" s="295"/>
      <c r="BE196" s="295"/>
      <c r="BF196" s="295"/>
      <c r="BG196" s="326"/>
      <c r="BH196" s="336"/>
      <c r="BI196" s="295"/>
      <c r="BJ196" s="295"/>
      <c r="BK196" s="295"/>
      <c r="BL196" s="326"/>
      <c r="BM196" s="336"/>
      <c r="BN196" s="295"/>
      <c r="BO196" s="295"/>
      <c r="BP196" s="295"/>
      <c r="BQ196" s="326"/>
      <c r="BR196" s="1753"/>
      <c r="BS196" s="1817"/>
      <c r="BT196" s="1817"/>
      <c r="BU196" s="1817"/>
      <c r="BV196" s="1817"/>
      <c r="BW196" s="1817"/>
      <c r="BX196" s="1817"/>
      <c r="BY196" s="1818"/>
      <c r="BZ196" s="1818"/>
      <c r="CA196" s="1818"/>
      <c r="CB196" s="1818"/>
      <c r="CC196" s="1818"/>
      <c r="CD196" s="1818"/>
      <c r="CE196" s="1818"/>
      <c r="CF196" s="1818"/>
      <c r="CG196" s="1818"/>
      <c r="CH196" s="1818"/>
      <c r="CI196" s="1818"/>
      <c r="CJ196" s="1818"/>
      <c r="CK196" s="1818"/>
      <c r="CL196" s="1818"/>
      <c r="CM196" s="1818"/>
      <c r="CN196" s="1818"/>
      <c r="CO196" s="1818"/>
      <c r="CP196" s="1818"/>
      <c r="CQ196" s="1818"/>
      <c r="CR196" s="1818"/>
      <c r="CS196" s="1818"/>
      <c r="CT196" s="1818"/>
      <c r="CU196" s="1818"/>
      <c r="CV196" s="1818"/>
      <c r="CW196" s="1818"/>
      <c r="CX196" s="1818"/>
      <c r="CY196" s="1818"/>
      <c r="CZ196" s="1818"/>
    </row>
    <row r="197" s="131" customFormat="true" ht="15" customHeight="true" x14ac:dyDescent="0.2">
      <c r="A197" s="679"/>
      <c r="B197" s="795"/>
      <c r="C197" s="859"/>
      <c r="D197" s="851"/>
      <c r="E197" s="851"/>
      <c r="F197" s="851"/>
      <c r="G197" s="852"/>
      <c r="H197" s="860"/>
      <c r="I197" s="851"/>
      <c r="J197" s="851"/>
      <c r="K197" s="851"/>
      <c r="L197" s="861"/>
      <c r="M197" s="859"/>
      <c r="N197" s="851"/>
      <c r="O197" s="851"/>
      <c r="P197" s="851"/>
      <c r="Q197" s="852"/>
      <c r="R197" s="1689"/>
      <c r="S197" s="583"/>
      <c r="T197" s="583"/>
      <c r="U197" s="583"/>
      <c r="V197" s="583"/>
      <c r="W197" s="583"/>
      <c r="X197" s="583"/>
      <c r="Y197" s="583"/>
      <c r="Z197" s="583"/>
      <c r="AA197" s="583"/>
      <c r="AB197" s="583"/>
      <c r="AC197" s="583"/>
      <c r="AD197" s="583"/>
      <c r="AE197" s="583"/>
      <c r="AF197" s="583"/>
      <c r="AG197" s="583"/>
      <c r="AH197" s="583"/>
      <c r="AI197" s="583"/>
      <c r="AJ197" s="583"/>
      <c r="AK197" s="583"/>
      <c r="AL197" s="583"/>
      <c r="AM197" s="583"/>
      <c r="AN197" s="583"/>
      <c r="AO197" s="583"/>
      <c r="AP197" s="583"/>
      <c r="AQ197" s="583"/>
      <c r="AR197" s="583"/>
      <c r="AS197" s="583"/>
      <c r="AT197" s="583"/>
      <c r="AU197" s="583"/>
      <c r="AV197" s="583"/>
      <c r="AW197" s="583"/>
      <c r="AX197" s="583"/>
      <c r="AY197" s="583"/>
      <c r="AZ197" s="208"/>
      <c r="BA197" s="371"/>
      <c r="BB197" s="159"/>
      <c r="BC197" s="325"/>
      <c r="BD197" s="295"/>
      <c r="BE197" s="295"/>
      <c r="BF197" s="295"/>
      <c r="BG197" s="326"/>
      <c r="BH197" s="336"/>
      <c r="BI197" s="295"/>
      <c r="BJ197" s="295"/>
      <c r="BK197" s="295"/>
      <c r="BL197" s="326"/>
      <c r="BM197" s="336"/>
      <c r="BN197" s="295"/>
      <c r="BO197" s="295"/>
      <c r="BP197" s="295"/>
      <c r="BQ197" s="326"/>
      <c r="BR197" s="1753"/>
      <c r="BS197" s="1817"/>
      <c r="BT197" s="1817"/>
      <c r="BU197" s="1817"/>
      <c r="BV197" s="1817"/>
      <c r="BW197" s="1817"/>
      <c r="BX197" s="1817"/>
      <c r="BY197" s="1818"/>
      <c r="BZ197" s="1818"/>
      <c r="CA197" s="1818"/>
      <c r="CB197" s="1818"/>
      <c r="CC197" s="1818"/>
      <c r="CD197" s="1818"/>
      <c r="CE197" s="1818"/>
      <c r="CF197" s="1818"/>
      <c r="CG197" s="1818"/>
      <c r="CH197" s="1818"/>
      <c r="CI197" s="1818"/>
      <c r="CJ197" s="1818"/>
      <c r="CK197" s="1818"/>
      <c r="CL197" s="1818"/>
      <c r="CM197" s="1818"/>
      <c r="CN197" s="1818"/>
      <c r="CO197" s="1818"/>
      <c r="CP197" s="1818"/>
      <c r="CQ197" s="1818"/>
      <c r="CR197" s="1818"/>
      <c r="CS197" s="1818"/>
      <c r="CT197" s="1818"/>
      <c r="CU197" s="1818"/>
      <c r="CV197" s="1818"/>
      <c r="CW197" s="1818"/>
      <c r="CX197" s="1818"/>
      <c r="CY197" s="1818"/>
      <c r="CZ197" s="1818"/>
    </row>
    <row r="198" s="131" customFormat="true" ht="15" customHeight="true" x14ac:dyDescent="0.2">
      <c r="A198" s="679"/>
      <c r="B198" s="795"/>
      <c r="C198" s="859"/>
      <c r="D198" s="851"/>
      <c r="E198" s="851"/>
      <c r="F198" s="851"/>
      <c r="G198" s="852"/>
      <c r="H198" s="860"/>
      <c r="I198" s="851"/>
      <c r="J198" s="851"/>
      <c r="K198" s="851"/>
      <c r="L198" s="861"/>
      <c r="M198" s="859"/>
      <c r="N198" s="851"/>
      <c r="O198" s="851"/>
      <c r="P198" s="851"/>
      <c r="Q198" s="852"/>
      <c r="R198" s="1689"/>
      <c r="S198" s="583"/>
      <c r="T198" s="583"/>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208"/>
      <c r="BA198" s="371"/>
      <c r="BB198" s="159"/>
      <c r="BC198" s="325"/>
      <c r="BD198" s="295"/>
      <c r="BE198" s="295"/>
      <c r="BF198" s="295"/>
      <c r="BG198" s="326"/>
      <c r="BH198" s="336"/>
      <c r="BI198" s="295"/>
      <c r="BJ198" s="295"/>
      <c r="BK198" s="295"/>
      <c r="BL198" s="326"/>
      <c r="BM198" s="336"/>
      <c r="BN198" s="295"/>
      <c r="BO198" s="295"/>
      <c r="BP198" s="295"/>
      <c r="BQ198" s="326"/>
      <c r="BR198" s="1753"/>
      <c r="BS198" s="1817"/>
      <c r="BT198" s="1817"/>
      <c r="BU198" s="1817"/>
      <c r="BV198" s="1817"/>
      <c r="BW198" s="1817"/>
      <c r="BX198" s="1817"/>
      <c r="BY198" s="1818"/>
      <c r="BZ198" s="1818"/>
      <c r="CA198" s="1818"/>
      <c r="CB198" s="1818"/>
      <c r="CC198" s="1818"/>
      <c r="CD198" s="1818"/>
      <c r="CE198" s="1818"/>
      <c r="CF198" s="1818"/>
      <c r="CG198" s="1818"/>
      <c r="CH198" s="1818"/>
      <c r="CI198" s="1818"/>
      <c r="CJ198" s="1818"/>
      <c r="CK198" s="1818"/>
      <c r="CL198" s="1818"/>
      <c r="CM198" s="1818"/>
      <c r="CN198" s="1818"/>
      <c r="CO198" s="1818"/>
      <c r="CP198" s="1818"/>
      <c r="CQ198" s="1818"/>
      <c r="CR198" s="1818"/>
      <c r="CS198" s="1818"/>
      <c r="CT198" s="1818"/>
      <c r="CU198" s="1818"/>
      <c r="CV198" s="1818"/>
      <c r="CW198" s="1818"/>
      <c r="CX198" s="1818"/>
      <c r="CY198" s="1818"/>
      <c r="CZ198" s="1818"/>
    </row>
    <row r="199" s="131" customFormat="true" ht="15" customHeight="true" x14ac:dyDescent="0.2">
      <c r="A199" s="679"/>
      <c r="B199" s="795"/>
      <c r="C199" s="859"/>
      <c r="D199" s="851"/>
      <c r="E199" s="851"/>
      <c r="F199" s="851"/>
      <c r="G199" s="852"/>
      <c r="H199" s="860"/>
      <c r="I199" s="851"/>
      <c r="J199" s="851"/>
      <c r="K199" s="851"/>
      <c r="L199" s="861"/>
      <c r="M199" s="859"/>
      <c r="N199" s="851"/>
      <c r="O199" s="851"/>
      <c r="P199" s="851"/>
      <c r="Q199" s="852"/>
      <c r="R199" s="1689"/>
      <c r="S199" s="583"/>
      <c r="T199" s="583"/>
      <c r="U199" s="583"/>
      <c r="V199" s="583"/>
      <c r="W199" s="583"/>
      <c r="X199" s="583"/>
      <c r="Y199" s="583"/>
      <c r="Z199" s="583"/>
      <c r="AA199" s="583"/>
      <c r="AB199" s="583"/>
      <c r="AC199" s="583"/>
      <c r="AD199" s="583"/>
      <c r="AE199" s="583"/>
      <c r="AF199" s="583"/>
      <c r="AG199" s="583"/>
      <c r="AH199" s="583"/>
      <c r="AI199" s="583"/>
      <c r="AJ199" s="583"/>
      <c r="AK199" s="583"/>
      <c r="AL199" s="583"/>
      <c r="AM199" s="583"/>
      <c r="AN199" s="583"/>
      <c r="AO199" s="583"/>
      <c r="AP199" s="583"/>
      <c r="AQ199" s="583"/>
      <c r="AR199" s="583"/>
      <c r="AS199" s="583"/>
      <c r="AT199" s="583"/>
      <c r="AU199" s="583"/>
      <c r="AV199" s="583"/>
      <c r="AW199" s="583"/>
      <c r="AX199" s="583"/>
      <c r="AY199" s="583"/>
      <c r="AZ199" s="208"/>
      <c r="BA199" s="371"/>
      <c r="BB199" s="159"/>
      <c r="BC199" s="325"/>
      <c r="BD199" s="295"/>
      <c r="BE199" s="295"/>
      <c r="BF199" s="295"/>
      <c r="BG199" s="326"/>
      <c r="BH199" s="336"/>
      <c r="BI199" s="295"/>
      <c r="BJ199" s="295"/>
      <c r="BK199" s="295"/>
      <c r="BL199" s="326"/>
      <c r="BM199" s="336"/>
      <c r="BN199" s="295"/>
      <c r="BO199" s="295"/>
      <c r="BP199" s="295"/>
      <c r="BQ199" s="326"/>
      <c r="BR199" s="1753"/>
      <c r="BS199" s="1817"/>
      <c r="BT199" s="1817"/>
      <c r="BU199" s="1817"/>
      <c r="BV199" s="1817"/>
      <c r="BW199" s="1817"/>
      <c r="BX199" s="1817"/>
      <c r="BY199" s="1818"/>
      <c r="BZ199" s="1818"/>
      <c r="CA199" s="1818"/>
      <c r="CB199" s="1818"/>
      <c r="CC199" s="1818"/>
      <c r="CD199" s="1818"/>
      <c r="CE199" s="1818"/>
      <c r="CF199" s="1818"/>
      <c r="CG199" s="1818"/>
      <c r="CH199" s="1818"/>
      <c r="CI199" s="1818"/>
      <c r="CJ199" s="1818"/>
      <c r="CK199" s="1818"/>
      <c r="CL199" s="1818"/>
      <c r="CM199" s="1818"/>
      <c r="CN199" s="1818"/>
      <c r="CO199" s="1818"/>
      <c r="CP199" s="1818"/>
      <c r="CQ199" s="1818"/>
      <c r="CR199" s="1818"/>
      <c r="CS199" s="1818"/>
      <c r="CT199" s="1818"/>
      <c r="CU199" s="1818"/>
      <c r="CV199" s="1818"/>
      <c r="CW199" s="1818"/>
      <c r="CX199" s="1818"/>
      <c r="CY199" s="1818"/>
      <c r="CZ199" s="1818"/>
    </row>
    <row r="200" s="131" customFormat="true" ht="15" customHeight="true" x14ac:dyDescent="0.2">
      <c r="A200" s="679"/>
      <c r="B200" s="795"/>
      <c r="C200" s="859"/>
      <c r="D200" s="851"/>
      <c r="E200" s="851"/>
      <c r="F200" s="851"/>
      <c r="G200" s="852"/>
      <c r="H200" s="860"/>
      <c r="I200" s="851"/>
      <c r="J200" s="851"/>
      <c r="K200" s="851"/>
      <c r="L200" s="861"/>
      <c r="M200" s="859"/>
      <c r="N200" s="851"/>
      <c r="O200" s="851"/>
      <c r="P200" s="851"/>
      <c r="Q200" s="852"/>
      <c r="R200" s="1689"/>
      <c r="S200" s="583"/>
      <c r="T200" s="583"/>
      <c r="U200" s="583"/>
      <c r="V200" s="583"/>
      <c r="W200" s="583"/>
      <c r="X200" s="583"/>
      <c r="Y200" s="583"/>
      <c r="Z200" s="583"/>
      <c r="AA200" s="583"/>
      <c r="AB200" s="583"/>
      <c r="AC200" s="583"/>
      <c r="AD200" s="583"/>
      <c r="AE200" s="583"/>
      <c r="AF200" s="583"/>
      <c r="AG200" s="583"/>
      <c r="AH200" s="583"/>
      <c r="AI200" s="583"/>
      <c r="AJ200" s="583"/>
      <c r="AK200" s="583"/>
      <c r="AL200" s="583"/>
      <c r="AM200" s="583"/>
      <c r="AN200" s="583"/>
      <c r="AO200" s="583"/>
      <c r="AP200" s="583"/>
      <c r="AQ200" s="583"/>
      <c r="AR200" s="583"/>
      <c r="AS200" s="583"/>
      <c r="AT200" s="583"/>
      <c r="AU200" s="583"/>
      <c r="AV200" s="583"/>
      <c r="AW200" s="583"/>
      <c r="AX200" s="583"/>
      <c r="AY200" s="583"/>
      <c r="AZ200" s="208"/>
      <c r="BA200" s="371"/>
      <c r="BB200" s="159"/>
      <c r="BC200" s="325"/>
      <c r="BD200" s="295"/>
      <c r="BE200" s="295"/>
      <c r="BF200" s="295"/>
      <c r="BG200" s="326"/>
      <c r="BH200" s="336"/>
      <c r="BI200" s="295"/>
      <c r="BJ200" s="295"/>
      <c r="BK200" s="295"/>
      <c r="BL200" s="326"/>
      <c r="BM200" s="336"/>
      <c r="BN200" s="295"/>
      <c r="BO200" s="295"/>
      <c r="BP200" s="295"/>
      <c r="BQ200" s="326"/>
      <c r="BR200" s="1753"/>
      <c r="BS200" s="1817"/>
      <c r="BT200" s="1817"/>
      <c r="BU200" s="1817"/>
      <c r="BV200" s="1817"/>
      <c r="BW200" s="1817"/>
      <c r="BX200" s="1817"/>
      <c r="BY200" s="1818"/>
      <c r="BZ200" s="1818"/>
      <c r="CA200" s="1818"/>
      <c r="CB200" s="1818"/>
      <c r="CC200" s="1818"/>
      <c r="CD200" s="1818"/>
      <c r="CE200" s="1818"/>
      <c r="CF200" s="1818"/>
      <c r="CG200" s="1818"/>
      <c r="CH200" s="1818"/>
      <c r="CI200" s="1818"/>
      <c r="CJ200" s="1818"/>
      <c r="CK200" s="1818"/>
      <c r="CL200" s="1818"/>
      <c r="CM200" s="1818"/>
      <c r="CN200" s="1818"/>
      <c r="CO200" s="1818"/>
      <c r="CP200" s="1818"/>
      <c r="CQ200" s="1818"/>
      <c r="CR200" s="1818"/>
      <c r="CS200" s="1818"/>
      <c r="CT200" s="1818"/>
      <c r="CU200" s="1818"/>
      <c r="CV200" s="1818"/>
      <c r="CW200" s="1818"/>
      <c r="CX200" s="1818"/>
      <c r="CY200" s="1818"/>
      <c r="CZ200" s="1818"/>
    </row>
    <row r="201" s="131" customFormat="true" ht="15" customHeight="true" x14ac:dyDescent="0.2">
      <c r="A201" s="679"/>
      <c r="B201" s="795"/>
      <c r="C201" s="859"/>
      <c r="D201" s="851"/>
      <c r="E201" s="851"/>
      <c r="F201" s="851"/>
      <c r="G201" s="852"/>
      <c r="H201" s="860"/>
      <c r="I201" s="851"/>
      <c r="J201" s="851"/>
      <c r="K201" s="851"/>
      <c r="L201" s="861"/>
      <c r="M201" s="859"/>
      <c r="N201" s="851"/>
      <c r="O201" s="851"/>
      <c r="P201" s="851"/>
      <c r="Q201" s="852"/>
      <c r="R201" s="1689"/>
      <c r="S201" s="583"/>
      <c r="T201" s="583"/>
      <c r="U201" s="583"/>
      <c r="V201" s="583"/>
      <c r="W201" s="583"/>
      <c r="X201" s="583"/>
      <c r="Y201" s="583"/>
      <c r="Z201" s="583"/>
      <c r="AA201" s="583"/>
      <c r="AB201" s="583"/>
      <c r="AC201" s="583"/>
      <c r="AD201" s="583"/>
      <c r="AE201" s="583"/>
      <c r="AF201" s="583"/>
      <c r="AG201" s="583"/>
      <c r="AH201" s="583"/>
      <c r="AI201" s="583"/>
      <c r="AJ201" s="583"/>
      <c r="AK201" s="583"/>
      <c r="AL201" s="583"/>
      <c r="AM201" s="583"/>
      <c r="AN201" s="583"/>
      <c r="AO201" s="583"/>
      <c r="AP201" s="583"/>
      <c r="AQ201" s="583"/>
      <c r="AR201" s="583"/>
      <c r="AS201" s="583"/>
      <c r="AT201" s="583"/>
      <c r="AU201" s="583"/>
      <c r="AV201" s="583"/>
      <c r="AW201" s="583"/>
      <c r="AX201" s="583"/>
      <c r="AY201" s="583"/>
      <c r="AZ201" s="208"/>
      <c r="BA201" s="371"/>
      <c r="BB201" s="159"/>
      <c r="BC201" s="325"/>
      <c r="BD201" s="295"/>
      <c r="BE201" s="295"/>
      <c r="BF201" s="295"/>
      <c r="BG201" s="326"/>
      <c r="BH201" s="336"/>
      <c r="BI201" s="295"/>
      <c r="BJ201" s="295"/>
      <c r="BK201" s="295"/>
      <c r="BL201" s="326"/>
      <c r="BM201" s="336"/>
      <c r="BN201" s="295"/>
      <c r="BO201" s="295"/>
      <c r="BP201" s="295"/>
      <c r="BQ201" s="326"/>
      <c r="BR201" s="1753"/>
      <c r="BS201" s="1817"/>
      <c r="BT201" s="1817"/>
      <c r="BU201" s="1817"/>
      <c r="BV201" s="1817"/>
      <c r="BW201" s="1817"/>
      <c r="BX201" s="1817"/>
      <c r="BY201" s="1818"/>
      <c r="BZ201" s="1818"/>
      <c r="CA201" s="1818"/>
      <c r="CB201" s="1818"/>
      <c r="CC201" s="1818"/>
      <c r="CD201" s="1818"/>
      <c r="CE201" s="1818"/>
      <c r="CF201" s="1818"/>
      <c r="CG201" s="1818"/>
      <c r="CH201" s="1818"/>
      <c r="CI201" s="1818"/>
      <c r="CJ201" s="1818"/>
      <c r="CK201" s="1818"/>
      <c r="CL201" s="1818"/>
      <c r="CM201" s="1818"/>
      <c r="CN201" s="1818"/>
      <c r="CO201" s="1818"/>
      <c r="CP201" s="1818"/>
      <c r="CQ201" s="1818"/>
      <c r="CR201" s="1818"/>
      <c r="CS201" s="1818"/>
      <c r="CT201" s="1818"/>
      <c r="CU201" s="1818"/>
      <c r="CV201" s="1818"/>
      <c r="CW201" s="1818"/>
      <c r="CX201" s="1818"/>
      <c r="CY201" s="1818"/>
      <c r="CZ201" s="1818"/>
    </row>
    <row r="202" s="620" customFormat="true" ht="15" customHeight="true" x14ac:dyDescent="0.2">
      <c r="A202" s="2258"/>
      <c r="B202" s="1331"/>
      <c r="C202" s="1278"/>
      <c r="D202" s="1283"/>
      <c r="E202" s="1283"/>
      <c r="F202" s="1283"/>
      <c r="G202" s="1284"/>
      <c r="H202" s="1285"/>
      <c r="I202" s="1283"/>
      <c r="J202" s="1283"/>
      <c r="K202" s="1283"/>
      <c r="L202" s="1286"/>
      <c r="M202" s="1287"/>
      <c r="N202" s="1283"/>
      <c r="O202" s="1283"/>
      <c r="P202" s="1283"/>
      <c r="Q202" s="1284"/>
      <c r="R202" s="1711"/>
      <c r="S202" s="298"/>
      <c r="T202" s="298"/>
      <c r="U202" s="298"/>
      <c r="V202" s="298"/>
      <c r="W202" s="298"/>
      <c r="X202" s="298"/>
      <c r="Y202" s="298"/>
      <c r="Z202" s="298"/>
      <c r="AA202" s="298"/>
      <c r="AB202" s="298"/>
      <c r="AC202" s="298"/>
      <c r="AD202" s="298"/>
      <c r="AE202" s="298"/>
      <c r="AF202" s="298"/>
      <c r="AG202" s="298"/>
      <c r="AH202" s="298"/>
      <c r="AI202" s="298"/>
      <c r="AJ202" s="298"/>
      <c r="AK202" s="298"/>
      <c r="AL202" s="298"/>
      <c r="AM202" s="298"/>
      <c r="AN202" s="298"/>
      <c r="AO202" s="298"/>
      <c r="AP202" s="298"/>
      <c r="AQ202" s="298"/>
      <c r="AR202" s="298"/>
      <c r="AS202" s="298"/>
      <c r="AT202" s="298"/>
      <c r="AU202" s="298"/>
      <c r="AV202" s="298"/>
      <c r="AW202" s="298"/>
      <c r="AX202" s="298"/>
      <c r="AY202" s="298"/>
      <c r="AZ202" s="606"/>
      <c r="BA202" s="371"/>
      <c r="BB202" s="159"/>
      <c r="BC202" s="325"/>
      <c r="BD202" s="295"/>
      <c r="BE202" s="295"/>
      <c r="BF202" s="295"/>
      <c r="BG202" s="326"/>
      <c r="BH202" s="336"/>
      <c r="BI202" s="295"/>
      <c r="BJ202" s="295"/>
      <c r="BK202" s="295"/>
      <c r="BL202" s="326"/>
      <c r="BM202" s="336"/>
      <c r="BN202" s="295"/>
      <c r="BO202" s="295"/>
      <c r="BP202" s="295"/>
      <c r="BQ202" s="326"/>
      <c r="BR202" s="1753"/>
      <c r="BS202" s="1817"/>
      <c r="BT202" s="1817"/>
      <c r="BU202" s="1817"/>
      <c r="BV202" s="1817"/>
      <c r="BW202" s="1817"/>
      <c r="BX202" s="1817"/>
      <c r="BY202" s="1818"/>
      <c r="BZ202" s="1818"/>
      <c r="CA202" s="1818"/>
      <c r="CB202" s="1818"/>
      <c r="CC202" s="1818"/>
      <c r="CD202" s="1818"/>
      <c r="CE202" s="1818"/>
      <c r="CF202" s="1818"/>
      <c r="CG202" s="1818"/>
      <c r="CH202" s="1818"/>
      <c r="CI202" s="1818"/>
      <c r="CJ202" s="1818"/>
      <c r="CK202" s="1818"/>
      <c r="CL202" s="1818"/>
      <c r="CM202" s="1818"/>
      <c r="CN202" s="1818"/>
      <c r="CO202" s="1818"/>
      <c r="CP202" s="1818"/>
      <c r="CQ202" s="1818"/>
      <c r="CR202" s="1818"/>
      <c r="CS202" s="1818"/>
      <c r="CT202" s="1818"/>
      <c r="CU202" s="1818"/>
      <c r="CV202" s="1818"/>
      <c r="CW202" s="1818"/>
      <c r="CX202" s="1818"/>
      <c r="CY202" s="1818"/>
      <c r="CZ202" s="1818"/>
    </row>
    <row r="203" s="620" customFormat="true" ht="15" customHeight="true" x14ac:dyDescent="0.2">
      <c r="A203" s="2259"/>
      <c r="B203" s="1332"/>
      <c r="C203" s="1306"/>
      <c r="D203" s="1307"/>
      <c r="E203" s="1307"/>
      <c r="F203" s="1307"/>
      <c r="G203" s="1308"/>
      <c r="H203" s="1309"/>
      <c r="I203" s="1307"/>
      <c r="J203" s="1307"/>
      <c r="K203" s="1307"/>
      <c r="L203" s="1310"/>
      <c r="M203" s="1311"/>
      <c r="N203" s="1307"/>
      <c r="O203" s="1307"/>
      <c r="P203" s="1307"/>
      <c r="Q203" s="1308"/>
      <c r="R203" s="1712"/>
      <c r="S203" s="298"/>
      <c r="T203" s="298"/>
      <c r="U203" s="298"/>
      <c r="V203" s="298"/>
      <c r="W203" s="298"/>
      <c r="X203" s="298"/>
      <c r="Y203" s="298"/>
      <c r="Z203" s="298"/>
      <c r="AA203" s="298"/>
      <c r="AB203" s="298"/>
      <c r="AC203" s="298"/>
      <c r="AD203" s="298"/>
      <c r="AE203" s="298"/>
      <c r="AF203" s="298"/>
      <c r="AG203" s="298"/>
      <c r="AH203" s="298"/>
      <c r="AI203" s="298"/>
      <c r="AJ203" s="298"/>
      <c r="AK203" s="298"/>
      <c r="AL203" s="298"/>
      <c r="AM203" s="298"/>
      <c r="AN203" s="298"/>
      <c r="AO203" s="298"/>
      <c r="AP203" s="298"/>
      <c r="AQ203" s="298"/>
      <c r="AR203" s="298"/>
      <c r="AS203" s="298"/>
      <c r="AT203" s="298"/>
      <c r="AU203" s="298"/>
      <c r="AV203" s="298"/>
      <c r="AW203" s="298"/>
      <c r="AX203" s="298"/>
      <c r="AY203" s="298"/>
      <c r="AZ203" s="606"/>
      <c r="BA203" s="371"/>
      <c r="BB203" s="159"/>
      <c r="BC203" s="325"/>
      <c r="BD203" s="295"/>
      <c r="BE203" s="295"/>
      <c r="BF203" s="295"/>
      <c r="BG203" s="326"/>
      <c r="BH203" s="336"/>
      <c r="BI203" s="295"/>
      <c r="BJ203" s="295"/>
      <c r="BK203" s="295"/>
      <c r="BL203" s="326"/>
      <c r="BM203" s="336"/>
      <c r="BN203" s="295"/>
      <c r="BO203" s="295"/>
      <c r="BP203" s="295"/>
      <c r="BQ203" s="326"/>
      <c r="BR203" s="1753"/>
      <c r="BS203" s="1817"/>
      <c r="BT203" s="1817"/>
      <c r="BU203" s="1817"/>
      <c r="BV203" s="1817"/>
      <c r="BW203" s="1817"/>
      <c r="BX203" s="1817"/>
      <c r="BY203" s="1818"/>
      <c r="BZ203" s="1818"/>
      <c r="CA203" s="1818"/>
      <c r="CB203" s="1818"/>
      <c r="CC203" s="1818"/>
      <c r="CD203" s="1818"/>
      <c r="CE203" s="1818"/>
      <c r="CF203" s="1818"/>
      <c r="CG203" s="1818"/>
      <c r="CH203" s="1818"/>
      <c r="CI203" s="1818"/>
      <c r="CJ203" s="1818"/>
      <c r="CK203" s="1818"/>
      <c r="CL203" s="1818"/>
      <c r="CM203" s="1818"/>
      <c r="CN203" s="1818"/>
      <c r="CO203" s="1818"/>
      <c r="CP203" s="1818"/>
      <c r="CQ203" s="1818"/>
      <c r="CR203" s="1818"/>
      <c r="CS203" s="1818"/>
      <c r="CT203" s="1818"/>
      <c r="CU203" s="1818"/>
      <c r="CV203" s="1818"/>
      <c r="CW203" s="1818"/>
      <c r="CX203" s="1818"/>
      <c r="CY203" s="1818"/>
      <c r="CZ203" s="1818"/>
    </row>
    <row r="204" s="604" customFormat="true" ht="15" customHeight="true" x14ac:dyDescent="0.2">
      <c r="A204" s="774"/>
      <c r="B204" s="796"/>
      <c r="C204" s="943"/>
      <c r="D204" s="944"/>
      <c r="E204" s="944"/>
      <c r="F204" s="944"/>
      <c r="G204" s="945"/>
      <c r="H204" s="946"/>
      <c r="I204" s="944"/>
      <c r="J204" s="944"/>
      <c r="K204" s="944"/>
      <c r="L204" s="947"/>
      <c r="M204" s="943"/>
      <c r="N204" s="944"/>
      <c r="O204" s="944"/>
      <c r="P204" s="944"/>
      <c r="Q204" s="945"/>
      <c r="R204" s="1713"/>
      <c r="S204" s="1868"/>
      <c r="T204" s="1868"/>
      <c r="U204" s="1868"/>
      <c r="V204" s="583"/>
      <c r="W204" s="583"/>
      <c r="X204" s="583"/>
      <c r="Y204" s="583"/>
      <c r="Z204" s="583"/>
      <c r="AA204" s="583"/>
      <c r="AB204" s="583"/>
      <c r="AC204" s="583"/>
      <c r="AD204" s="583"/>
      <c r="AE204" s="583"/>
      <c r="AF204" s="583"/>
      <c r="AG204" s="583"/>
      <c r="AH204" s="583"/>
      <c r="AI204" s="583"/>
      <c r="AJ204" s="583"/>
      <c r="AK204" s="583"/>
      <c r="AL204" s="583"/>
      <c r="AM204" s="583"/>
      <c r="AN204" s="583"/>
      <c r="AO204" s="583"/>
      <c r="AP204" s="583"/>
      <c r="AQ204" s="583"/>
      <c r="AR204" s="583"/>
      <c r="AS204" s="583"/>
      <c r="AT204" s="583"/>
      <c r="AU204" s="583"/>
      <c r="AV204" s="583"/>
      <c r="AW204" s="583"/>
      <c r="AX204" s="583"/>
      <c r="AY204" s="583"/>
      <c r="AZ204" s="208"/>
      <c r="BA204" s="371"/>
      <c r="BB204" s="159"/>
      <c r="BC204" s="325"/>
      <c r="BD204" s="295"/>
      <c r="BE204" s="295"/>
      <c r="BF204" s="295"/>
      <c r="BG204" s="326"/>
      <c r="BH204" s="336"/>
      <c r="BI204" s="295"/>
      <c r="BJ204" s="295"/>
      <c r="BK204" s="295"/>
      <c r="BL204" s="326"/>
      <c r="BM204" s="336"/>
      <c r="BN204" s="295"/>
      <c r="BO204" s="295"/>
      <c r="BP204" s="295"/>
      <c r="BQ204" s="326"/>
      <c r="BR204" s="1753"/>
      <c r="BS204" s="1817"/>
      <c r="BT204" s="1817"/>
      <c r="BU204" s="1817"/>
      <c r="BV204" s="1817"/>
      <c r="BW204" s="1817"/>
      <c r="BX204" s="1817"/>
      <c r="BY204" s="1818"/>
      <c r="BZ204" s="1818"/>
      <c r="CA204" s="1818"/>
      <c r="CB204" s="1818"/>
      <c r="CC204" s="1818"/>
      <c r="CD204" s="1818"/>
      <c r="CE204" s="1818"/>
      <c r="CF204" s="1818"/>
      <c r="CG204" s="1818"/>
      <c r="CH204" s="1818"/>
      <c r="CI204" s="1818"/>
      <c r="CJ204" s="1818"/>
      <c r="CK204" s="1818"/>
      <c r="CL204" s="1818"/>
      <c r="CM204" s="1818"/>
      <c r="CN204" s="1818"/>
      <c r="CO204" s="1818"/>
      <c r="CP204" s="1818"/>
      <c r="CQ204" s="1818"/>
      <c r="CR204" s="1818"/>
      <c r="CS204" s="1818"/>
      <c r="CT204" s="1818"/>
      <c r="CU204" s="1818"/>
      <c r="CV204" s="1818"/>
      <c r="CW204" s="1818"/>
      <c r="CX204" s="1818"/>
      <c r="CY204" s="1818"/>
      <c r="CZ204" s="1818"/>
    </row>
    <row r="205" s="131" customFormat="true" ht="15" customHeight="true" x14ac:dyDescent="0.2">
      <c r="A205" s="680"/>
      <c r="B205" s="797"/>
      <c r="C205" s="948"/>
      <c r="D205" s="872"/>
      <c r="E205" s="872"/>
      <c r="F205" s="872"/>
      <c r="G205" s="873"/>
      <c r="H205" s="949"/>
      <c r="I205" s="872"/>
      <c r="J205" s="872"/>
      <c r="K205" s="872"/>
      <c r="L205" s="950"/>
      <c r="M205" s="948"/>
      <c r="N205" s="872"/>
      <c r="O205" s="872"/>
      <c r="P205" s="872"/>
      <c r="Q205" s="873"/>
      <c r="R205" s="1714"/>
      <c r="S205" s="583"/>
      <c r="T205" s="583"/>
      <c r="U205" s="583"/>
      <c r="V205" s="583"/>
      <c r="W205" s="583"/>
      <c r="X205" s="583"/>
      <c r="Y205" s="583"/>
      <c r="Z205" s="583"/>
      <c r="AA205" s="583"/>
      <c r="AB205" s="583"/>
      <c r="AC205" s="583"/>
      <c r="AD205" s="583"/>
      <c r="AE205" s="583"/>
      <c r="AF205" s="583"/>
      <c r="AG205" s="583"/>
      <c r="AH205" s="583"/>
      <c r="AI205" s="583"/>
      <c r="AJ205" s="583"/>
      <c r="AK205" s="583"/>
      <c r="AL205" s="583"/>
      <c r="AM205" s="583"/>
      <c r="AN205" s="583"/>
      <c r="AO205" s="583"/>
      <c r="AP205" s="583"/>
      <c r="AQ205" s="583"/>
      <c r="AR205" s="583"/>
      <c r="AS205" s="583"/>
      <c r="AT205" s="583"/>
      <c r="AU205" s="583"/>
      <c r="AV205" s="583"/>
      <c r="AW205" s="583"/>
      <c r="AX205" s="583"/>
      <c r="AY205" s="583"/>
      <c r="AZ205" s="208"/>
      <c r="BA205" s="371"/>
      <c r="BB205" s="159"/>
      <c r="BC205" s="343"/>
      <c r="BD205" s="341"/>
      <c r="BE205" s="341"/>
      <c r="BF205" s="341"/>
      <c r="BG205" s="342"/>
      <c r="BH205" s="340"/>
      <c r="BI205" s="341"/>
      <c r="BJ205" s="341"/>
      <c r="BK205" s="341"/>
      <c r="BL205" s="342"/>
      <c r="BM205" s="340"/>
      <c r="BN205" s="341"/>
      <c r="BO205" s="341"/>
      <c r="BP205" s="341"/>
      <c r="BQ205" s="342"/>
      <c r="BR205" s="1754"/>
      <c r="BS205" s="1817"/>
      <c r="BT205" s="1817"/>
      <c r="BU205" s="1817"/>
      <c r="BV205" s="1817"/>
      <c r="BW205" s="1817"/>
      <c r="BX205" s="1817"/>
      <c r="BY205" s="1818"/>
      <c r="BZ205" s="1818"/>
      <c r="CA205" s="1818"/>
      <c r="CB205" s="1818"/>
      <c r="CC205" s="1818"/>
      <c r="CD205" s="1818"/>
      <c r="CE205" s="1818"/>
      <c r="CF205" s="1818"/>
      <c r="CG205" s="1818"/>
      <c r="CH205" s="1818"/>
      <c r="CI205" s="1818"/>
      <c r="CJ205" s="1818"/>
      <c r="CK205" s="1818"/>
      <c r="CL205" s="1818"/>
      <c r="CM205" s="1818"/>
      <c r="CN205" s="1818"/>
      <c r="CO205" s="1818"/>
      <c r="CP205" s="1818"/>
      <c r="CQ205" s="1818"/>
      <c r="CR205" s="1818"/>
      <c r="CS205" s="1818"/>
      <c r="CT205" s="1818"/>
      <c r="CU205" s="1818"/>
      <c r="CV205" s="1818"/>
      <c r="CW205" s="1818"/>
      <c r="CX205" s="1818"/>
      <c r="CY205" s="1818"/>
      <c r="CZ205" s="1818"/>
    </row>
    <row r="206" s="131" customFormat="true" ht="250.15" customHeight="true" x14ac:dyDescent="0.2">
      <c r="B206" s="133"/>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2"/>
      <c r="BS206" s="207"/>
      <c r="BT206" s="207"/>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S207" s="203"/>
      <c r="BT207" s="203"/>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82" t="str">
        <f>A1026</f>
        <v>Jamaica</v>
      </c>
      <c r="B208" s="208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S208" s="203"/>
      <c r="BT208" s="203"/>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2007</v>
      </c>
      <c r="B209" s="139"/>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S209" s="203"/>
      <c r="BT209" s="203"/>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S210" s="203"/>
      <c r="BT210" s="203"/>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S211" s="203"/>
      <c r="BT211" s="203"/>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S212" s="203"/>
      <c r="BT212" s="203"/>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S213" s="203"/>
      <c r="BT213" s="203"/>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S214" s="203"/>
      <c r="BT214" s="203"/>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SLC07</v>
      </c>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S215" s="203"/>
      <c r="BT215" s="203"/>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1"/>
      <c r="B216" s="609"/>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S216" s="203"/>
      <c r="BT216" s="203"/>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1"/>
      <c r="B217" s="610"/>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S217" s="203"/>
      <c r="BT217" s="203"/>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1"/>
      <c r="B218" s="609"/>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S218" s="203"/>
      <c r="BT218" s="203"/>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2"/>
      <c r="B219" s="61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S219" s="203"/>
      <c r="BT219" s="203"/>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135" customFormat="true" ht="15" customHeight="true" x14ac:dyDescent="0.2">
      <c r="A220" s="114" t="s">
        <v>86</v>
      </c>
      <c r="B220" s="198"/>
      <c r="C220" s="2084" t="s">
        <v>114</v>
      </c>
      <c r="D220" s="2085"/>
      <c r="E220" s="2085"/>
      <c r="F220" s="2085"/>
      <c r="G220" s="2086"/>
      <c r="H220" s="2236" t="s">
        <v>38</v>
      </c>
      <c r="I220" s="2237"/>
      <c r="J220" s="2237"/>
      <c r="K220" s="2237"/>
      <c r="L220" s="2238"/>
      <c r="M220" s="2239" t="s">
        <v>37</v>
      </c>
      <c r="N220" s="2240"/>
      <c r="O220" s="2240"/>
      <c r="P220" s="2240"/>
      <c r="Q220" s="2241"/>
      <c r="R220" s="1651" t="s">
        <v>137</v>
      </c>
      <c r="S220" s="298"/>
      <c r="T220" s="298"/>
      <c r="U220" s="298"/>
      <c r="V220" s="298"/>
      <c r="W220" s="298"/>
      <c r="X220" s="298"/>
      <c r="Y220" s="298"/>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AZ220" s="606"/>
      <c r="BA220" s="209" t="s">
        <v>128</v>
      </c>
      <c r="BB220" s="114" t="s">
        <v>86</v>
      </c>
      <c r="BC220" s="2197" t="s">
        <v>114</v>
      </c>
      <c r="BD220" s="2198"/>
      <c r="BE220" s="2198"/>
      <c r="BF220" s="2198"/>
      <c r="BG220" s="2199"/>
      <c r="BH220" s="2200" t="s">
        <v>38</v>
      </c>
      <c r="BI220" s="2198"/>
      <c r="BJ220" s="2198"/>
      <c r="BK220" s="2198"/>
      <c r="BL220" s="2199"/>
      <c r="BM220" s="2200" t="s">
        <v>37</v>
      </c>
      <c r="BN220" s="2198"/>
      <c r="BO220" s="2198"/>
      <c r="BP220" s="2198"/>
      <c r="BQ220" s="2201"/>
      <c r="BR220" s="1666" t="s">
        <v>137</v>
      </c>
      <c r="BS220" s="1819"/>
      <c r="BT220" s="1819"/>
      <c r="BU220" s="1819"/>
      <c r="BV220" s="1819"/>
      <c r="BW220" s="1819"/>
      <c r="BX220" s="1819"/>
      <c r="BY220" s="1820"/>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135" customFormat="true" ht="12.75" x14ac:dyDescent="0.2">
      <c r="A221" s="182" t="s">
        <v>87</v>
      </c>
      <c r="B221" s="239"/>
      <c r="C221" s="277" t="s">
        <v>0</v>
      </c>
      <c r="D221" s="278" t="s">
        <v>1</v>
      </c>
      <c r="E221" s="278" t="s">
        <v>2</v>
      </c>
      <c r="F221" s="278" t="s">
        <v>3</v>
      </c>
      <c r="G221" s="279" t="s">
        <v>4</v>
      </c>
      <c r="H221" s="1193" t="s">
        <v>0</v>
      </c>
      <c r="I221" s="1162" t="s">
        <v>1</v>
      </c>
      <c r="J221" s="1162" t="s">
        <v>2</v>
      </c>
      <c r="K221" s="1162" t="s">
        <v>3</v>
      </c>
      <c r="L221" s="1163" t="s">
        <v>4</v>
      </c>
      <c r="M221" s="1183" t="s">
        <v>0</v>
      </c>
      <c r="N221" s="1162" t="s">
        <v>1</v>
      </c>
      <c r="O221" s="1162" t="s">
        <v>2</v>
      </c>
      <c r="P221" s="1162" t="s">
        <v>3</v>
      </c>
      <c r="Q221" s="1205" t="s">
        <v>4</v>
      </c>
      <c r="R221" s="744" t="s">
        <v>147</v>
      </c>
      <c r="S221" s="298"/>
      <c r="T221" s="298"/>
      <c r="U221" s="298"/>
      <c r="V221" s="298"/>
      <c r="W221" s="298"/>
      <c r="X221" s="298"/>
      <c r="Y221" s="298"/>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AZ221" s="606"/>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1755" t="s">
        <v>147</v>
      </c>
      <c r="BS221" s="1821"/>
      <c r="BT221" s="1821"/>
      <c r="BU221" s="1821"/>
      <c r="BV221" s="1821"/>
      <c r="BW221" s="1821"/>
      <c r="BX221" s="1821"/>
      <c r="BY221" s="1822"/>
      <c r="BZ221" s="1822"/>
      <c r="CA221" s="1822"/>
      <c r="CB221" s="1822"/>
      <c r="CC221" s="1822"/>
      <c r="CD221" s="1822"/>
      <c r="CE221" s="1822"/>
      <c r="CF221" s="1822"/>
      <c r="CG221" s="1822"/>
      <c r="CH221" s="1822"/>
      <c r="CI221" s="1822"/>
      <c r="CJ221" s="1822"/>
      <c r="CK221" s="1822"/>
      <c r="CL221" s="1822"/>
      <c r="CM221" s="1822"/>
      <c r="CN221" s="1822"/>
      <c r="CO221" s="1822"/>
      <c r="CP221" s="1822"/>
      <c r="CQ221" s="1822"/>
      <c r="CR221" s="1822"/>
      <c r="CS221" s="1822"/>
      <c r="CT221" s="1822"/>
      <c r="CU221" s="1822"/>
      <c r="CV221" s="1822"/>
      <c r="CW221" s="1822"/>
      <c r="CX221" s="1822"/>
      <c r="CY221" s="1822"/>
      <c r="CZ221" s="1822"/>
    </row>
    <row r="222" s="135" customFormat="true" ht="15" customHeight="true" x14ac:dyDescent="0.2">
      <c r="A222" s="2242" t="s">
        <v>36</v>
      </c>
      <c r="B222" s="1333" t="s">
        <v>15</v>
      </c>
      <c r="C222" s="1014" t="s">
        <v>35</v>
      </c>
      <c r="D222" s="1026" t="s">
        <v>35</v>
      </c>
      <c r="E222" s="1026" t="s">
        <v>35</v>
      </c>
      <c r="F222" s="1026" t="s">
        <v>35</v>
      </c>
      <c r="G222" s="1038" t="s">
        <v>35</v>
      </c>
      <c r="H222" s="1050" t="s">
        <v>35</v>
      </c>
      <c r="I222" s="1026" t="s">
        <v>35</v>
      </c>
      <c r="J222" s="1026" t="s">
        <v>35</v>
      </c>
      <c r="K222" s="1026" t="s">
        <v>35</v>
      </c>
      <c r="L222" s="1062" t="s">
        <v>35</v>
      </c>
      <c r="M222" s="1014" t="s">
        <v>35</v>
      </c>
      <c r="N222" s="1026" t="s">
        <v>35</v>
      </c>
      <c r="O222" s="1026" t="s">
        <v>35</v>
      </c>
      <c r="P222" s="1026" t="s">
        <v>35</v>
      </c>
      <c r="Q222" s="1038" t="s">
        <v>35</v>
      </c>
      <c r="R222" s="1715" t="s">
        <v>35</v>
      </c>
      <c r="S222" s="298"/>
      <c r="T222" s="298"/>
      <c r="U222" s="298"/>
      <c r="V222" s="298"/>
      <c r="W222" s="298"/>
      <c r="X222" s="298"/>
      <c r="Y222" s="298"/>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AZ222" s="606"/>
      <c r="BA222" s="2202" t="s">
        <v>36</v>
      </c>
      <c r="BB222" s="160" t="s">
        <v>15</v>
      </c>
      <c r="BC222" s="1080" t="s">
        <v>35</v>
      </c>
      <c r="BD222" s="1100" t="s">
        <v>35</v>
      </c>
      <c r="BE222" s="1100" t="s">
        <v>35</v>
      </c>
      <c r="BF222" s="1100" t="s">
        <v>35</v>
      </c>
      <c r="BG222" s="1121" t="s">
        <v>35</v>
      </c>
      <c r="BH222" s="1142" t="s">
        <v>35</v>
      </c>
      <c r="BI222" s="1100" t="s">
        <v>35</v>
      </c>
      <c r="BJ222" s="1100" t="s">
        <v>35</v>
      </c>
      <c r="BK222" s="1100" t="s">
        <v>35</v>
      </c>
      <c r="BL222" s="1121" t="s">
        <v>35</v>
      </c>
      <c r="BM222" s="1142" t="s">
        <v>35</v>
      </c>
      <c r="BN222" s="1100" t="s">
        <v>35</v>
      </c>
      <c r="BO222" s="1100" t="s">
        <v>35</v>
      </c>
      <c r="BP222" s="1100" t="s">
        <v>35</v>
      </c>
      <c r="BQ222" s="1121" t="s">
        <v>35</v>
      </c>
      <c r="BR222" s="1756" t="s">
        <v>35</v>
      </c>
      <c r="BS222" s="1823"/>
      <c r="BT222" s="1823"/>
      <c r="BU222" s="1823"/>
      <c r="BV222" s="1823"/>
      <c r="BW222" s="1823"/>
      <c r="BX222" s="1823"/>
      <c r="BY222" s="1824"/>
      <c r="BZ222" s="1824"/>
      <c r="CA222" s="1824"/>
      <c r="CB222" s="1824"/>
      <c r="CC222" s="1824"/>
      <c r="CD222" s="1824"/>
      <c r="CE222" s="1824"/>
      <c r="CF222" s="1824"/>
      <c r="CG222" s="1824"/>
      <c r="CH222" s="1824"/>
      <c r="CI222" s="1824"/>
      <c r="CJ222" s="1824"/>
      <c r="CK222" s="1824"/>
      <c r="CL222" s="1824"/>
      <c r="CM222" s="1824"/>
      <c r="CN222" s="1824"/>
      <c r="CO222" s="1824"/>
      <c r="CP222" s="1824"/>
      <c r="CQ222" s="1824"/>
      <c r="CR222" s="1824"/>
      <c r="CS222" s="1824"/>
      <c r="CT222" s="1824"/>
      <c r="CU222" s="1824"/>
      <c r="CV222" s="1824"/>
      <c r="CW222" s="1824"/>
      <c r="CX222" s="1824"/>
      <c r="CY222" s="1824"/>
      <c r="CZ222" s="1825"/>
    </row>
    <row r="223" s="135" customFormat="true" ht="15" customHeight="true" x14ac:dyDescent="0.2">
      <c r="A223" s="2243"/>
      <c r="B223" s="1334" t="s">
        <v>16</v>
      </c>
      <c r="C223" s="1015" t="s">
        <v>35</v>
      </c>
      <c r="D223" s="1027" t="s">
        <v>35</v>
      </c>
      <c r="E223" s="1027" t="s">
        <v>35</v>
      </c>
      <c r="F223" s="1027" t="s">
        <v>35</v>
      </c>
      <c r="G223" s="1039" t="s">
        <v>35</v>
      </c>
      <c r="H223" s="1051" t="s">
        <v>35</v>
      </c>
      <c r="I223" s="1027" t="s">
        <v>35</v>
      </c>
      <c r="J223" s="1027" t="s">
        <v>35</v>
      </c>
      <c r="K223" s="1027" t="s">
        <v>35</v>
      </c>
      <c r="L223" s="1063" t="s">
        <v>35</v>
      </c>
      <c r="M223" s="1015" t="s">
        <v>35</v>
      </c>
      <c r="N223" s="1027" t="s">
        <v>35</v>
      </c>
      <c r="O223" s="1027" t="s">
        <v>35</v>
      </c>
      <c r="P223" s="1027" t="s">
        <v>35</v>
      </c>
      <c r="Q223" s="1039" t="s">
        <v>35</v>
      </c>
      <c r="R223" s="1716" t="s">
        <v>35</v>
      </c>
      <c r="S223" s="298"/>
      <c r="T223" s="298"/>
      <c r="U223" s="298"/>
      <c r="V223" s="298"/>
      <c r="W223" s="298"/>
      <c r="X223" s="298"/>
      <c r="Y223" s="298"/>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AZ223" s="606"/>
      <c r="BA223" s="2203"/>
      <c r="BB223" s="161" t="s">
        <v>16</v>
      </c>
      <c r="BC223" s="1081" t="s">
        <v>35</v>
      </c>
      <c r="BD223" s="1101" t="s">
        <v>35</v>
      </c>
      <c r="BE223" s="1101" t="s">
        <v>35</v>
      </c>
      <c r="BF223" s="1101" t="s">
        <v>35</v>
      </c>
      <c r="BG223" s="1122" t="s">
        <v>35</v>
      </c>
      <c r="BH223" s="1143" t="s">
        <v>35</v>
      </c>
      <c r="BI223" s="1101" t="s">
        <v>35</v>
      </c>
      <c r="BJ223" s="1101" t="s">
        <v>35</v>
      </c>
      <c r="BK223" s="1101" t="s">
        <v>35</v>
      </c>
      <c r="BL223" s="1122" t="s">
        <v>35</v>
      </c>
      <c r="BM223" s="1143" t="s">
        <v>35</v>
      </c>
      <c r="BN223" s="1101" t="s">
        <v>35</v>
      </c>
      <c r="BO223" s="1101" t="s">
        <v>35</v>
      </c>
      <c r="BP223" s="1101" t="s">
        <v>35</v>
      </c>
      <c r="BQ223" s="1122" t="s">
        <v>35</v>
      </c>
      <c r="BR223" s="1757" t="s">
        <v>35</v>
      </c>
      <c r="BS223" s="1826"/>
      <c r="BT223" s="1826"/>
      <c r="BU223" s="1826"/>
      <c r="BV223" s="1826"/>
      <c r="BW223" s="1826"/>
      <c r="BX223" s="1826"/>
      <c r="BY223" s="1827"/>
      <c r="BZ223" s="1827"/>
      <c r="CA223" s="1827"/>
      <c r="CB223" s="1827"/>
      <c r="CC223" s="1827"/>
      <c r="CD223" s="1827"/>
      <c r="CE223" s="1827"/>
      <c r="CF223" s="1827"/>
      <c r="CG223" s="1827"/>
      <c r="CH223" s="1827"/>
      <c r="CI223" s="1827"/>
      <c r="CJ223" s="1827"/>
      <c r="CK223" s="1827"/>
      <c r="CL223" s="1827"/>
      <c r="CM223" s="1827"/>
      <c r="CN223" s="1827"/>
      <c r="CO223" s="1827"/>
      <c r="CP223" s="1827"/>
      <c r="CQ223" s="1827"/>
      <c r="CR223" s="1827"/>
      <c r="CS223" s="1827"/>
      <c r="CT223" s="1827"/>
      <c r="CU223" s="1827"/>
      <c r="CV223" s="1827"/>
      <c r="CW223" s="1827"/>
      <c r="CX223" s="1827"/>
      <c r="CY223" s="1827"/>
      <c r="CZ223" s="1828"/>
    </row>
    <row r="224" s="135" customFormat="true" ht="15" customHeight="true" x14ac:dyDescent="0.2">
      <c r="A224" s="2244"/>
      <c r="B224" s="1335" t="s">
        <v>20</v>
      </c>
      <c r="C224" s="1016" t="s">
        <v>35</v>
      </c>
      <c r="D224" s="1028" t="s">
        <v>35</v>
      </c>
      <c r="E224" s="1028" t="s">
        <v>35</v>
      </c>
      <c r="F224" s="1028" t="s">
        <v>35</v>
      </c>
      <c r="G224" s="1040" t="s">
        <v>35</v>
      </c>
      <c r="H224" s="1052" t="s">
        <v>35</v>
      </c>
      <c r="I224" s="1028" t="s">
        <v>35</v>
      </c>
      <c r="J224" s="1028" t="s">
        <v>35</v>
      </c>
      <c r="K224" s="1028" t="s">
        <v>35</v>
      </c>
      <c r="L224" s="1064" t="s">
        <v>35</v>
      </c>
      <c r="M224" s="1016" t="s">
        <v>35</v>
      </c>
      <c r="N224" s="1028" t="s">
        <v>35</v>
      </c>
      <c r="O224" s="1028" t="s">
        <v>35</v>
      </c>
      <c r="P224" s="1028" t="s">
        <v>35</v>
      </c>
      <c r="Q224" s="1040" t="s">
        <v>35</v>
      </c>
      <c r="R224" s="1717" t="s">
        <v>35</v>
      </c>
      <c r="S224" s="298"/>
      <c r="T224" s="298"/>
      <c r="U224" s="298"/>
      <c r="V224" s="298"/>
      <c r="W224" s="298"/>
      <c r="X224" s="298"/>
      <c r="Y224" s="298"/>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AZ224" s="606"/>
      <c r="BA224" s="2203"/>
      <c r="BB224" s="161" t="s">
        <v>20</v>
      </c>
      <c r="BC224" s="1081" t="s">
        <v>35</v>
      </c>
      <c r="BD224" s="1101" t="s">
        <v>35</v>
      </c>
      <c r="BE224" s="1101" t="s">
        <v>35</v>
      </c>
      <c r="BF224" s="1101" t="s">
        <v>35</v>
      </c>
      <c r="BG224" s="1122" t="s">
        <v>35</v>
      </c>
      <c r="BH224" s="1143" t="s">
        <v>35</v>
      </c>
      <c r="BI224" s="1101" t="s">
        <v>35</v>
      </c>
      <c r="BJ224" s="1101" t="s">
        <v>35</v>
      </c>
      <c r="BK224" s="1101" t="s">
        <v>35</v>
      </c>
      <c r="BL224" s="1122" t="s">
        <v>35</v>
      </c>
      <c r="BM224" s="1143" t="s">
        <v>35</v>
      </c>
      <c r="BN224" s="1101" t="s">
        <v>35</v>
      </c>
      <c r="BO224" s="1101" t="s">
        <v>35</v>
      </c>
      <c r="BP224" s="1101" t="s">
        <v>35</v>
      </c>
      <c r="BQ224" s="1122" t="s">
        <v>35</v>
      </c>
      <c r="BR224" s="1757" t="s">
        <v>35</v>
      </c>
      <c r="BS224" s="1826"/>
      <c r="BT224" s="1826"/>
      <c r="BU224" s="1826"/>
      <c r="BV224" s="1826"/>
      <c r="BW224" s="1826"/>
      <c r="BX224" s="1826"/>
      <c r="BY224" s="1827"/>
      <c r="BZ224" s="1827"/>
      <c r="CA224" s="1827"/>
      <c r="CB224" s="1827"/>
      <c r="CC224" s="1827"/>
      <c r="CD224" s="1827"/>
      <c r="CE224" s="1827"/>
      <c r="CF224" s="1827"/>
      <c r="CG224" s="1827"/>
      <c r="CH224" s="1827"/>
      <c r="CI224" s="1827"/>
      <c r="CJ224" s="1827"/>
      <c r="CK224" s="1827"/>
      <c r="CL224" s="1827"/>
      <c r="CM224" s="1827"/>
      <c r="CN224" s="1827"/>
      <c r="CO224" s="1827"/>
      <c r="CP224" s="1827"/>
      <c r="CQ224" s="1827"/>
      <c r="CR224" s="1827"/>
      <c r="CS224" s="1827"/>
      <c r="CT224" s="1827"/>
      <c r="CU224" s="1827"/>
      <c r="CV224" s="1827"/>
      <c r="CW224" s="1827"/>
      <c r="CX224" s="1827"/>
      <c r="CY224" s="1827"/>
      <c r="CZ224" s="1828"/>
    </row>
    <row r="225" s="135" customFormat="true" ht="15" customHeight="true" x14ac:dyDescent="0.2">
      <c r="A225" s="969"/>
      <c r="B225" s="798"/>
      <c r="C225" s="899"/>
      <c r="D225" s="682"/>
      <c r="E225" s="682"/>
      <c r="F225" s="682"/>
      <c r="G225" s="745"/>
      <c r="H225" s="900"/>
      <c r="I225" s="682"/>
      <c r="J225" s="682"/>
      <c r="K225" s="682"/>
      <c r="L225" s="700"/>
      <c r="M225" s="899"/>
      <c r="N225" s="682"/>
      <c r="O225" s="682"/>
      <c r="P225" s="682"/>
      <c r="Q225" s="745"/>
      <c r="R225" s="1700"/>
      <c r="S225" s="298"/>
      <c r="T225" s="298"/>
      <c r="U225" s="298"/>
      <c r="V225" s="298"/>
      <c r="W225" s="298"/>
      <c r="X225" s="298"/>
      <c r="Y225" s="298"/>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AZ225" s="606"/>
      <c r="BA225" s="2203" t="s">
        <v>70</v>
      </c>
      <c r="BB225" s="161" t="s">
        <v>71</v>
      </c>
      <c r="BC225" s="1081" t="s">
        <v>35</v>
      </c>
      <c r="BD225" s="1101" t="s">
        <v>35</v>
      </c>
      <c r="BE225" s="1101" t="s">
        <v>35</v>
      </c>
      <c r="BF225" s="1101" t="s">
        <v>35</v>
      </c>
      <c r="BG225" s="1122" t="s">
        <v>35</v>
      </c>
      <c r="BH225" s="1143" t="s">
        <v>35</v>
      </c>
      <c r="BI225" s="1101" t="s">
        <v>35</v>
      </c>
      <c r="BJ225" s="1101" t="s">
        <v>35</v>
      </c>
      <c r="BK225" s="1101" t="s">
        <v>35</v>
      </c>
      <c r="BL225" s="1122" t="s">
        <v>35</v>
      </c>
      <c r="BM225" s="1143" t="s">
        <v>35</v>
      </c>
      <c r="BN225" s="1101" t="s">
        <v>35</v>
      </c>
      <c r="BO225" s="1101" t="s">
        <v>35</v>
      </c>
      <c r="BP225" s="1101" t="s">
        <v>35</v>
      </c>
      <c r="BQ225" s="1122" t="s">
        <v>35</v>
      </c>
      <c r="BR225" s="1757" t="s">
        <v>35</v>
      </c>
      <c r="BS225" s="1829"/>
      <c r="BT225" s="1829"/>
      <c r="BU225" s="1829"/>
      <c r="BV225" s="1829"/>
      <c r="BW225" s="1829"/>
      <c r="BX225" s="1829"/>
      <c r="BY225" s="1828"/>
      <c r="BZ225" s="1828"/>
      <c r="CA225" s="1828"/>
      <c r="CB225" s="1828"/>
      <c r="CC225" s="1828"/>
      <c r="CD225" s="1828"/>
      <c r="CE225" s="1828"/>
      <c r="CF225" s="1828"/>
      <c r="CG225" s="1828"/>
      <c r="CH225" s="1828"/>
      <c r="CI225" s="1828"/>
      <c r="CJ225" s="1828"/>
      <c r="CK225" s="1828"/>
      <c r="CL225" s="1828"/>
      <c r="CM225" s="1828"/>
      <c r="CN225" s="1828"/>
      <c r="CO225" s="1828"/>
      <c r="CP225" s="1828"/>
      <c r="CQ225" s="1828"/>
      <c r="CR225" s="1828"/>
      <c r="CS225" s="1828"/>
      <c r="CT225" s="1828"/>
      <c r="CU225" s="1828"/>
      <c r="CV225" s="1828"/>
      <c r="CW225" s="1828"/>
      <c r="CX225" s="1828"/>
      <c r="CY225" s="1828"/>
      <c r="CZ225" s="1828"/>
    </row>
    <row r="226" s="135" customFormat="true" ht="15" customHeight="true" x14ac:dyDescent="0.2">
      <c r="A226" s="1212"/>
      <c r="B226" s="1336"/>
      <c r="C226" s="1168"/>
      <c r="D226" s="1169"/>
      <c r="E226" s="1169"/>
      <c r="F226" s="1169"/>
      <c r="G226" s="1203"/>
      <c r="H226" s="1194"/>
      <c r="I226" s="1169"/>
      <c r="J226" s="1169"/>
      <c r="K226" s="1169"/>
      <c r="L226" s="1174"/>
      <c r="M226" s="1184"/>
      <c r="N226" s="1169"/>
      <c r="O226" s="1169"/>
      <c r="P226" s="1169"/>
      <c r="Q226" s="1203"/>
      <c r="R226" s="1718"/>
      <c r="S226" s="298"/>
      <c r="T226" s="298"/>
      <c r="U226" s="298"/>
      <c r="V226" s="298"/>
      <c r="W226" s="298"/>
      <c r="X226" s="298"/>
      <c r="Y226" s="298"/>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AZ226" s="606"/>
      <c r="BA226" s="2203"/>
      <c r="BB226" s="161" t="s">
        <v>72</v>
      </c>
      <c r="BC226" s="1081" t="s">
        <v>35</v>
      </c>
      <c r="BD226" s="1101" t="s">
        <v>35</v>
      </c>
      <c r="BE226" s="1101" t="s">
        <v>35</v>
      </c>
      <c r="BF226" s="1101" t="s">
        <v>35</v>
      </c>
      <c r="BG226" s="1122" t="s">
        <v>35</v>
      </c>
      <c r="BH226" s="1143" t="s">
        <v>35</v>
      </c>
      <c r="BI226" s="1101" t="s">
        <v>35</v>
      </c>
      <c r="BJ226" s="1101" t="s">
        <v>35</v>
      </c>
      <c r="BK226" s="1101" t="s">
        <v>35</v>
      </c>
      <c r="BL226" s="1122" t="s">
        <v>35</v>
      </c>
      <c r="BM226" s="1143" t="s">
        <v>35</v>
      </c>
      <c r="BN226" s="1101" t="s">
        <v>35</v>
      </c>
      <c r="BO226" s="1101" t="s">
        <v>35</v>
      </c>
      <c r="BP226" s="1101" t="s">
        <v>35</v>
      </c>
      <c r="BQ226" s="1122" t="s">
        <v>35</v>
      </c>
      <c r="BR226" s="1757" t="s">
        <v>35</v>
      </c>
      <c r="BS226" s="1829"/>
      <c r="BT226" s="1829"/>
      <c r="BU226" s="1829"/>
      <c r="BV226" s="1829"/>
      <c r="BW226" s="1829"/>
      <c r="BX226" s="1829"/>
      <c r="BY226" s="1828"/>
      <c r="BZ226" s="1828"/>
      <c r="CA226" s="1828"/>
      <c r="CB226" s="1828"/>
      <c r="CC226" s="1828"/>
      <c r="CD226" s="1828"/>
      <c r="CE226" s="1828"/>
      <c r="CF226" s="1828"/>
      <c r="CG226" s="1828"/>
      <c r="CH226" s="1828"/>
      <c r="CI226" s="1828"/>
      <c r="CJ226" s="1828"/>
      <c r="CK226" s="1828"/>
      <c r="CL226" s="1828"/>
      <c r="CM226" s="1828"/>
      <c r="CN226" s="1828"/>
      <c r="CO226" s="1828"/>
      <c r="CP226" s="1828"/>
      <c r="CQ226" s="1828"/>
      <c r="CR226" s="1828"/>
      <c r="CS226" s="1828"/>
      <c r="CT226" s="1828"/>
      <c r="CU226" s="1828"/>
      <c r="CV226" s="1828"/>
      <c r="CW226" s="1828"/>
      <c r="CX226" s="1828"/>
      <c r="CY226" s="1828"/>
      <c r="CZ226" s="1828"/>
    </row>
    <row r="227" s="135" customFormat="true" ht="15" customHeight="true" x14ac:dyDescent="0.2">
      <c r="A227" s="1213"/>
      <c r="B227" s="1337"/>
      <c r="C227" s="1170"/>
      <c r="D227" s="1171"/>
      <c r="E227" s="1171"/>
      <c r="F227" s="1171"/>
      <c r="G227" s="1204"/>
      <c r="H227" s="1195"/>
      <c r="I227" s="1171"/>
      <c r="J227" s="1171"/>
      <c r="K227" s="1171"/>
      <c r="L227" s="1175"/>
      <c r="M227" s="1185"/>
      <c r="N227" s="1171"/>
      <c r="O227" s="1171"/>
      <c r="P227" s="1171"/>
      <c r="Q227" s="1204"/>
      <c r="R227" s="1719"/>
      <c r="S227" s="298"/>
      <c r="T227" s="298"/>
      <c r="U227" s="298"/>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AZ227" s="606"/>
      <c r="BA227" s="2203" t="s">
        <v>94</v>
      </c>
      <c r="BB227" s="161" t="s">
        <v>61</v>
      </c>
      <c r="BC227" s="1081" t="s">
        <v>35</v>
      </c>
      <c r="BD227" s="1101" t="s">
        <v>35</v>
      </c>
      <c r="BE227" s="1101" t="s">
        <v>35</v>
      </c>
      <c r="BF227" s="1101" t="s">
        <v>35</v>
      </c>
      <c r="BG227" s="1122" t="s">
        <v>35</v>
      </c>
      <c r="BH227" s="1143" t="s">
        <v>35</v>
      </c>
      <c r="BI227" s="1101" t="s">
        <v>35</v>
      </c>
      <c r="BJ227" s="1101" t="s">
        <v>35</v>
      </c>
      <c r="BK227" s="1101" t="s">
        <v>35</v>
      </c>
      <c r="BL227" s="1122" t="s">
        <v>35</v>
      </c>
      <c r="BM227" s="1143" t="s">
        <v>35</v>
      </c>
      <c r="BN227" s="1101" t="s">
        <v>35</v>
      </c>
      <c r="BO227" s="1101" t="s">
        <v>35</v>
      </c>
      <c r="BP227" s="1101" t="s">
        <v>35</v>
      </c>
      <c r="BQ227" s="1122" t="s">
        <v>35</v>
      </c>
      <c r="BR227" s="1757" t="s">
        <v>35</v>
      </c>
      <c r="BS227" s="1829"/>
      <c r="BT227" s="1829"/>
      <c r="BU227" s="1829"/>
      <c r="BV227" s="1829"/>
      <c r="BW227" s="1829"/>
      <c r="BX227" s="1829"/>
      <c r="BY227" s="1828"/>
      <c r="BZ227" s="1828"/>
      <c r="CA227" s="1828"/>
      <c r="CB227" s="1828"/>
      <c r="CC227" s="1828"/>
      <c r="CD227" s="1828"/>
      <c r="CE227" s="1828"/>
      <c r="CF227" s="1828"/>
      <c r="CG227" s="1828"/>
      <c r="CH227" s="1828"/>
      <c r="CI227" s="1828"/>
      <c r="CJ227" s="1828"/>
      <c r="CK227" s="1828"/>
      <c r="CL227" s="1828"/>
      <c r="CM227" s="1828"/>
      <c r="CN227" s="1828"/>
      <c r="CO227" s="1828"/>
      <c r="CP227" s="1828"/>
      <c r="CQ227" s="1828"/>
      <c r="CR227" s="1828"/>
      <c r="CS227" s="1828"/>
      <c r="CT227" s="1828"/>
      <c r="CU227" s="1828"/>
      <c r="CV227" s="1828"/>
      <c r="CW227" s="1828"/>
      <c r="CX227" s="1828"/>
      <c r="CY227" s="1828"/>
      <c r="CZ227" s="1828"/>
    </row>
    <row r="228" s="135" customFormat="true" ht="15" customHeight="true" x14ac:dyDescent="0.2">
      <c r="A228" s="1214"/>
      <c r="B228" s="1338"/>
      <c r="C228" s="961"/>
      <c r="D228" s="962"/>
      <c r="E228" s="962"/>
      <c r="F228" s="962"/>
      <c r="G228" s="963"/>
      <c r="H228" s="964"/>
      <c r="I228" s="962"/>
      <c r="J228" s="962"/>
      <c r="K228" s="962"/>
      <c r="L228" s="965"/>
      <c r="M228" s="961"/>
      <c r="N228" s="962"/>
      <c r="O228" s="962"/>
      <c r="P228" s="962"/>
      <c r="Q228" s="963"/>
      <c r="R228" s="1720"/>
      <c r="S228" s="298"/>
      <c r="T228" s="298"/>
      <c r="U228" s="298"/>
      <c r="V228" s="298"/>
      <c r="W228" s="298"/>
      <c r="X228" s="298"/>
      <c r="Y228" s="298"/>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AZ228" s="606"/>
      <c r="BA228" s="2203"/>
      <c r="BB228" s="161" t="s">
        <v>91</v>
      </c>
      <c r="BC228" s="1081" t="s">
        <v>35</v>
      </c>
      <c r="BD228" s="1101" t="s">
        <v>35</v>
      </c>
      <c r="BE228" s="1101" t="s">
        <v>35</v>
      </c>
      <c r="BF228" s="1101" t="s">
        <v>35</v>
      </c>
      <c r="BG228" s="1122" t="s">
        <v>35</v>
      </c>
      <c r="BH228" s="1143" t="s">
        <v>35</v>
      </c>
      <c r="BI228" s="1101" t="s">
        <v>35</v>
      </c>
      <c r="BJ228" s="1101" t="s">
        <v>35</v>
      </c>
      <c r="BK228" s="1101" t="s">
        <v>35</v>
      </c>
      <c r="BL228" s="1122" t="s">
        <v>35</v>
      </c>
      <c r="BM228" s="1143" t="s">
        <v>35</v>
      </c>
      <c r="BN228" s="1101" t="s">
        <v>35</v>
      </c>
      <c r="BO228" s="1101" t="s">
        <v>35</v>
      </c>
      <c r="BP228" s="1101" t="s">
        <v>35</v>
      </c>
      <c r="BQ228" s="1122" t="s">
        <v>35</v>
      </c>
      <c r="BR228" s="1757" t="s">
        <v>35</v>
      </c>
      <c r="BS228" s="1829"/>
      <c r="BT228" s="1829"/>
      <c r="BU228" s="1829"/>
      <c r="BV228" s="1829"/>
      <c r="BW228" s="1829"/>
      <c r="BX228" s="1829"/>
      <c r="BY228" s="1828"/>
      <c r="BZ228" s="1828"/>
      <c r="CA228" s="1828"/>
      <c r="CB228" s="1828"/>
      <c r="CC228" s="1828"/>
      <c r="CD228" s="1828"/>
      <c r="CE228" s="1828"/>
      <c r="CF228" s="1828"/>
      <c r="CG228" s="1828"/>
      <c r="CH228" s="1828"/>
      <c r="CI228" s="1828"/>
      <c r="CJ228" s="1828"/>
      <c r="CK228" s="1828"/>
      <c r="CL228" s="1828"/>
      <c r="CM228" s="1828"/>
      <c r="CN228" s="1828"/>
      <c r="CO228" s="1828"/>
      <c r="CP228" s="1828"/>
      <c r="CQ228" s="1828"/>
      <c r="CR228" s="1828"/>
      <c r="CS228" s="1828"/>
      <c r="CT228" s="1828"/>
      <c r="CU228" s="1828"/>
      <c r="CV228" s="1828"/>
      <c r="CW228" s="1828"/>
      <c r="CX228" s="1828"/>
      <c r="CY228" s="1828"/>
      <c r="CZ228" s="1828"/>
    </row>
    <row r="229" s="135" customFormat="true" ht="15" customHeight="true" x14ac:dyDescent="0.2">
      <c r="A229" s="1215"/>
      <c r="B229" s="1339"/>
      <c r="C229" s="951"/>
      <c r="D229" s="952"/>
      <c r="E229" s="952"/>
      <c r="F229" s="952"/>
      <c r="G229" s="953"/>
      <c r="H229" s="954"/>
      <c r="I229" s="952"/>
      <c r="J229" s="952"/>
      <c r="K229" s="952"/>
      <c r="L229" s="955"/>
      <c r="M229" s="951"/>
      <c r="N229" s="952"/>
      <c r="O229" s="952"/>
      <c r="P229" s="952"/>
      <c r="Q229" s="953"/>
      <c r="R229" s="1721"/>
      <c r="S229" s="298"/>
      <c r="T229" s="298"/>
      <c r="U229" s="298"/>
      <c r="V229" s="298"/>
      <c r="W229" s="298"/>
      <c r="X229" s="298"/>
      <c r="Y229" s="298"/>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AZ229" s="606"/>
      <c r="BA229" s="2203"/>
      <c r="BB229" s="161" t="s">
        <v>92</v>
      </c>
      <c r="BC229" s="1081" t="s">
        <v>35</v>
      </c>
      <c r="BD229" s="1101" t="s">
        <v>35</v>
      </c>
      <c r="BE229" s="1101" t="s">
        <v>35</v>
      </c>
      <c r="BF229" s="1101" t="s">
        <v>35</v>
      </c>
      <c r="BG229" s="1122" t="s">
        <v>35</v>
      </c>
      <c r="BH229" s="1143" t="s">
        <v>35</v>
      </c>
      <c r="BI229" s="1101" t="s">
        <v>35</v>
      </c>
      <c r="BJ229" s="1101" t="s">
        <v>35</v>
      </c>
      <c r="BK229" s="1101" t="s">
        <v>35</v>
      </c>
      <c r="BL229" s="1122" t="s">
        <v>35</v>
      </c>
      <c r="BM229" s="1143" t="s">
        <v>35</v>
      </c>
      <c r="BN229" s="1101" t="s">
        <v>35</v>
      </c>
      <c r="BO229" s="1101" t="s">
        <v>35</v>
      </c>
      <c r="BP229" s="1101" t="s">
        <v>35</v>
      </c>
      <c r="BQ229" s="1122" t="s">
        <v>35</v>
      </c>
      <c r="BR229" s="1757" t="s">
        <v>35</v>
      </c>
      <c r="BS229" s="1829"/>
      <c r="BT229" s="1829"/>
      <c r="BU229" s="1829"/>
      <c r="BV229" s="1829"/>
      <c r="BW229" s="1829"/>
      <c r="BX229" s="1829"/>
      <c r="BY229" s="1828"/>
      <c r="BZ229" s="1828"/>
      <c r="CA229" s="1828"/>
      <c r="CB229" s="1828"/>
      <c r="CC229" s="1828"/>
      <c r="CD229" s="1828"/>
      <c r="CE229" s="1828"/>
      <c r="CF229" s="1828"/>
      <c r="CG229" s="1828"/>
      <c r="CH229" s="1828"/>
      <c r="CI229" s="1828"/>
      <c r="CJ229" s="1828"/>
      <c r="CK229" s="1828"/>
      <c r="CL229" s="1828"/>
      <c r="CM229" s="1828"/>
      <c r="CN229" s="1828"/>
      <c r="CO229" s="1828"/>
      <c r="CP229" s="1828"/>
      <c r="CQ229" s="1828"/>
      <c r="CR229" s="1828"/>
      <c r="CS229" s="1828"/>
      <c r="CT229" s="1828"/>
      <c r="CU229" s="1828"/>
      <c r="CV229" s="1828"/>
      <c r="CW229" s="1828"/>
      <c r="CX229" s="1828"/>
      <c r="CY229" s="1828"/>
      <c r="CZ229" s="1828"/>
    </row>
    <row r="230" s="135" customFormat="true" ht="15" customHeight="true" x14ac:dyDescent="0.2">
      <c r="A230" s="1216"/>
      <c r="B230" s="1340"/>
      <c r="C230" s="956"/>
      <c r="D230" s="957"/>
      <c r="E230" s="957"/>
      <c r="F230" s="957"/>
      <c r="G230" s="958"/>
      <c r="H230" s="959"/>
      <c r="I230" s="957"/>
      <c r="J230" s="957"/>
      <c r="K230" s="957"/>
      <c r="L230" s="960"/>
      <c r="M230" s="956"/>
      <c r="N230" s="957"/>
      <c r="O230" s="957"/>
      <c r="P230" s="957"/>
      <c r="Q230" s="958"/>
      <c r="R230" s="1722"/>
      <c r="S230" s="298"/>
      <c r="T230" s="298"/>
      <c r="U230" s="298"/>
      <c r="V230" s="298"/>
      <c r="W230" s="298"/>
      <c r="X230" s="298"/>
      <c r="Y230" s="298"/>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AZ230" s="606"/>
      <c r="BA230" s="2203"/>
      <c r="BB230" s="161" t="s">
        <v>93</v>
      </c>
      <c r="BC230" s="1081" t="s">
        <v>35</v>
      </c>
      <c r="BD230" s="1101" t="s">
        <v>35</v>
      </c>
      <c r="BE230" s="1101" t="s">
        <v>35</v>
      </c>
      <c r="BF230" s="1101" t="s">
        <v>35</v>
      </c>
      <c r="BG230" s="1122" t="s">
        <v>35</v>
      </c>
      <c r="BH230" s="1143" t="s">
        <v>35</v>
      </c>
      <c r="BI230" s="1101" t="s">
        <v>35</v>
      </c>
      <c r="BJ230" s="1101" t="s">
        <v>35</v>
      </c>
      <c r="BK230" s="1101" t="s">
        <v>35</v>
      </c>
      <c r="BL230" s="1122" t="s">
        <v>35</v>
      </c>
      <c r="BM230" s="1143" t="s">
        <v>35</v>
      </c>
      <c r="BN230" s="1101" t="s">
        <v>35</v>
      </c>
      <c r="BO230" s="1101" t="s">
        <v>35</v>
      </c>
      <c r="BP230" s="1101" t="s">
        <v>35</v>
      </c>
      <c r="BQ230" s="1122" t="s">
        <v>35</v>
      </c>
      <c r="BR230" s="1757" t="s">
        <v>35</v>
      </c>
      <c r="BS230" s="1829"/>
      <c r="BT230" s="1829"/>
      <c r="BU230" s="1829"/>
      <c r="BV230" s="1829"/>
      <c r="BW230" s="1829"/>
      <c r="BX230" s="1829"/>
      <c r="BY230" s="1828"/>
      <c r="BZ230" s="1828"/>
      <c r="CA230" s="1828"/>
      <c r="CB230" s="1828"/>
      <c r="CC230" s="1828"/>
      <c r="CD230" s="1828"/>
      <c r="CE230" s="1828"/>
      <c r="CF230" s="1828"/>
      <c r="CG230" s="1828"/>
      <c r="CH230" s="1828"/>
      <c r="CI230" s="1828"/>
      <c r="CJ230" s="1828"/>
      <c r="CK230" s="1828"/>
      <c r="CL230" s="1828"/>
      <c r="CM230" s="1828"/>
      <c r="CN230" s="1828"/>
      <c r="CO230" s="1828"/>
      <c r="CP230" s="1828"/>
      <c r="CQ230" s="1828"/>
      <c r="CR230" s="1828"/>
      <c r="CS230" s="1828"/>
      <c r="CT230" s="1828"/>
      <c r="CU230" s="1828"/>
      <c r="CV230" s="1828"/>
      <c r="CW230" s="1828"/>
      <c r="CX230" s="1828"/>
      <c r="CY230" s="1828"/>
      <c r="CZ230" s="1828"/>
    </row>
    <row r="231" s="135" customFormat="true" ht="15" customHeight="true" x14ac:dyDescent="0.2">
      <c r="A231" s="676"/>
      <c r="B231" s="785"/>
      <c r="C231" s="899"/>
      <c r="D231" s="682"/>
      <c r="E231" s="682"/>
      <c r="F231" s="682"/>
      <c r="G231" s="745"/>
      <c r="H231" s="900"/>
      <c r="I231" s="682"/>
      <c r="J231" s="682"/>
      <c r="K231" s="682"/>
      <c r="L231" s="700"/>
      <c r="M231" s="899"/>
      <c r="N231" s="682"/>
      <c r="O231" s="682"/>
      <c r="P231" s="682"/>
      <c r="Q231" s="745"/>
      <c r="R231" s="1700"/>
      <c r="S231" s="298"/>
      <c r="T231" s="298"/>
      <c r="U231" s="298"/>
      <c r="V231" s="298"/>
      <c r="W231" s="298"/>
      <c r="X231" s="298"/>
      <c r="Y231" s="298"/>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AZ231" s="606"/>
      <c r="BA231" s="607"/>
      <c r="BB231" s="161"/>
      <c r="BC231" s="329"/>
      <c r="BD231" s="296"/>
      <c r="BE231" s="296"/>
      <c r="BF231" s="296"/>
      <c r="BG231" s="330"/>
      <c r="BH231" s="338"/>
      <c r="BI231" s="296"/>
      <c r="BJ231" s="296"/>
      <c r="BK231" s="296"/>
      <c r="BL231" s="330"/>
      <c r="BM231" s="338"/>
      <c r="BN231" s="296"/>
      <c r="BO231" s="296"/>
      <c r="BP231" s="296"/>
      <c r="BQ231" s="330"/>
      <c r="BR231" s="1758"/>
      <c r="BS231" s="1830"/>
      <c r="BT231" s="1830"/>
      <c r="BU231" s="1830"/>
      <c r="BV231" s="1830"/>
      <c r="BW231" s="1830"/>
      <c r="BX231" s="1830"/>
      <c r="BY231" s="1831"/>
      <c r="BZ231" s="1831"/>
      <c r="CA231" s="1831"/>
      <c r="CB231" s="1831"/>
      <c r="CC231" s="1831"/>
      <c r="CD231" s="1831"/>
      <c r="CE231" s="1831"/>
      <c r="CF231" s="1831"/>
      <c r="CG231" s="1831"/>
      <c r="CH231" s="1831"/>
      <c r="CI231" s="1831"/>
      <c r="CJ231" s="1831"/>
      <c r="CK231" s="1831"/>
      <c r="CL231" s="1831"/>
      <c r="CM231" s="1831"/>
      <c r="CN231" s="1831"/>
      <c r="CO231" s="1831"/>
      <c r="CP231" s="1831"/>
      <c r="CQ231" s="1831"/>
      <c r="CR231" s="1831"/>
      <c r="CS231" s="1831"/>
      <c r="CT231" s="1831"/>
      <c r="CU231" s="1831"/>
      <c r="CV231" s="1831"/>
      <c r="CW231" s="1831"/>
      <c r="CX231" s="1831"/>
      <c r="CY231" s="1831"/>
      <c r="CZ231" s="1831"/>
    </row>
    <row r="232" s="135" customFormat="true" ht="15" customHeight="true" x14ac:dyDescent="0.2">
      <c r="A232" s="676"/>
      <c r="B232" s="785"/>
      <c r="C232" s="899"/>
      <c r="D232" s="682"/>
      <c r="E232" s="682"/>
      <c r="F232" s="682"/>
      <c r="G232" s="745"/>
      <c r="H232" s="900"/>
      <c r="I232" s="682"/>
      <c r="J232" s="682"/>
      <c r="K232" s="682"/>
      <c r="L232" s="700"/>
      <c r="M232" s="899"/>
      <c r="N232" s="682"/>
      <c r="O232" s="682"/>
      <c r="P232" s="682"/>
      <c r="Q232" s="745"/>
      <c r="R232" s="1700"/>
      <c r="S232" s="298"/>
      <c r="T232" s="298"/>
      <c r="U232" s="298"/>
      <c r="V232" s="298"/>
      <c r="W232" s="298"/>
      <c r="X232" s="298"/>
      <c r="Y232" s="298"/>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AZ232" s="606"/>
      <c r="BA232" s="374"/>
      <c r="BB232" s="161"/>
      <c r="BC232" s="329"/>
      <c r="BD232" s="296"/>
      <c r="BE232" s="296"/>
      <c r="BF232" s="296"/>
      <c r="BG232" s="330"/>
      <c r="BH232" s="338"/>
      <c r="BI232" s="296"/>
      <c r="BJ232" s="296"/>
      <c r="BK232" s="296"/>
      <c r="BL232" s="330"/>
      <c r="BM232" s="338"/>
      <c r="BN232" s="296"/>
      <c r="BO232" s="296"/>
      <c r="BP232" s="296"/>
      <c r="BQ232" s="330"/>
      <c r="BR232" s="1758"/>
      <c r="BS232" s="1830"/>
      <c r="BT232" s="1830"/>
      <c r="BU232" s="1830"/>
      <c r="BV232" s="1830"/>
      <c r="BW232" s="1830"/>
      <c r="BX232" s="1830"/>
      <c r="BY232" s="1831"/>
      <c r="BZ232" s="1831"/>
      <c r="CA232" s="1831"/>
      <c r="CB232" s="1831"/>
      <c r="CC232" s="1831"/>
      <c r="CD232" s="1831"/>
      <c r="CE232" s="1831"/>
      <c r="CF232" s="1831"/>
      <c r="CG232" s="1831"/>
      <c r="CH232" s="1831"/>
      <c r="CI232" s="1831"/>
      <c r="CJ232" s="1831"/>
      <c r="CK232" s="1831"/>
      <c r="CL232" s="1831"/>
      <c r="CM232" s="1831"/>
      <c r="CN232" s="1831"/>
      <c r="CO232" s="1831"/>
      <c r="CP232" s="1831"/>
      <c r="CQ232" s="1831"/>
      <c r="CR232" s="1831"/>
      <c r="CS232" s="1831"/>
      <c r="CT232" s="1831"/>
      <c r="CU232" s="1831"/>
      <c r="CV232" s="1831"/>
      <c r="CW232" s="1831"/>
      <c r="CX232" s="1831"/>
      <c r="CY232" s="1831"/>
      <c r="CZ232" s="1831"/>
    </row>
    <row r="233" s="135" customFormat="true" ht="15" customHeight="true" x14ac:dyDescent="0.2">
      <c r="A233" s="676"/>
      <c r="B233" s="785"/>
      <c r="C233" s="899"/>
      <c r="D233" s="682"/>
      <c r="E233" s="682"/>
      <c r="F233" s="682"/>
      <c r="G233" s="745"/>
      <c r="H233" s="900"/>
      <c r="I233" s="682"/>
      <c r="J233" s="682"/>
      <c r="K233" s="682"/>
      <c r="L233" s="700"/>
      <c r="M233" s="899"/>
      <c r="N233" s="682"/>
      <c r="O233" s="682"/>
      <c r="P233" s="682"/>
      <c r="Q233" s="745"/>
      <c r="R233" s="1700"/>
      <c r="S233" s="298"/>
      <c r="T233" s="298"/>
      <c r="U233" s="298"/>
      <c r="V233" s="298"/>
      <c r="W233" s="298"/>
      <c r="X233" s="298"/>
      <c r="Y233" s="298"/>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AZ233" s="606"/>
      <c r="BA233" s="374"/>
      <c r="BB233" s="161"/>
      <c r="BC233" s="329"/>
      <c r="BD233" s="296"/>
      <c r="BE233" s="296"/>
      <c r="BF233" s="296"/>
      <c r="BG233" s="330"/>
      <c r="BH233" s="338"/>
      <c r="BI233" s="296"/>
      <c r="BJ233" s="296"/>
      <c r="BK233" s="296"/>
      <c r="BL233" s="330"/>
      <c r="BM233" s="338"/>
      <c r="BN233" s="296"/>
      <c r="BO233" s="296"/>
      <c r="BP233" s="296"/>
      <c r="BQ233" s="330"/>
      <c r="BR233" s="1758"/>
      <c r="BS233" s="1830"/>
      <c r="BT233" s="1830"/>
      <c r="BU233" s="1830"/>
      <c r="BV233" s="1830"/>
      <c r="BW233" s="1830"/>
      <c r="BX233" s="1830"/>
      <c r="BY233" s="1831"/>
      <c r="BZ233" s="1831"/>
      <c r="CA233" s="1831"/>
      <c r="CB233" s="1831"/>
      <c r="CC233" s="1831"/>
      <c r="CD233" s="1831"/>
      <c r="CE233" s="1831"/>
      <c r="CF233" s="1831"/>
      <c r="CG233" s="1831"/>
      <c r="CH233" s="1831"/>
      <c r="CI233" s="1831"/>
      <c r="CJ233" s="1831"/>
      <c r="CK233" s="1831"/>
      <c r="CL233" s="1831"/>
      <c r="CM233" s="1831"/>
      <c r="CN233" s="1831"/>
      <c r="CO233" s="1831"/>
      <c r="CP233" s="1831"/>
      <c r="CQ233" s="1831"/>
      <c r="CR233" s="1831"/>
      <c r="CS233" s="1831"/>
      <c r="CT233" s="1831"/>
      <c r="CU233" s="1831"/>
      <c r="CV233" s="1831"/>
      <c r="CW233" s="1831"/>
      <c r="CX233" s="1831"/>
      <c r="CY233" s="1831"/>
      <c r="CZ233" s="1831"/>
    </row>
    <row r="234" s="135" customFormat="true" ht="15" customHeight="true" x14ac:dyDescent="0.2">
      <c r="A234" s="676"/>
      <c r="B234" s="785"/>
      <c r="C234" s="899"/>
      <c r="D234" s="682"/>
      <c r="E234" s="682"/>
      <c r="F234" s="682"/>
      <c r="G234" s="745"/>
      <c r="H234" s="900"/>
      <c r="I234" s="682"/>
      <c r="J234" s="682"/>
      <c r="K234" s="682"/>
      <c r="L234" s="700"/>
      <c r="M234" s="899"/>
      <c r="N234" s="682"/>
      <c r="O234" s="682"/>
      <c r="P234" s="682"/>
      <c r="Q234" s="745"/>
      <c r="R234" s="1700"/>
      <c r="S234" s="298"/>
      <c r="T234" s="298"/>
      <c r="U234" s="298"/>
      <c r="V234" s="298"/>
      <c r="W234" s="298"/>
      <c r="X234" s="298"/>
      <c r="Y234" s="298"/>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AZ234" s="606"/>
      <c r="BA234" s="374"/>
      <c r="BB234" s="161"/>
      <c r="BC234" s="329"/>
      <c r="BD234" s="296"/>
      <c r="BE234" s="296"/>
      <c r="BF234" s="296"/>
      <c r="BG234" s="330"/>
      <c r="BH234" s="338"/>
      <c r="BI234" s="296"/>
      <c r="BJ234" s="296"/>
      <c r="BK234" s="296"/>
      <c r="BL234" s="330"/>
      <c r="BM234" s="338"/>
      <c r="BN234" s="296"/>
      <c r="BO234" s="296"/>
      <c r="BP234" s="296"/>
      <c r="BQ234" s="330"/>
      <c r="BR234" s="1758"/>
      <c r="BS234" s="1830"/>
      <c r="BT234" s="1830"/>
      <c r="BU234" s="1830"/>
      <c r="BV234" s="1830"/>
      <c r="BW234" s="1830"/>
      <c r="BX234" s="1830"/>
      <c r="BY234" s="1831"/>
      <c r="BZ234" s="1831"/>
      <c r="CA234" s="1831"/>
      <c r="CB234" s="1831"/>
      <c r="CC234" s="1831"/>
      <c r="CD234" s="1831"/>
      <c r="CE234" s="1831"/>
      <c r="CF234" s="1831"/>
      <c r="CG234" s="1831"/>
      <c r="CH234" s="1831"/>
      <c r="CI234" s="1831"/>
      <c r="CJ234" s="1831"/>
      <c r="CK234" s="1831"/>
      <c r="CL234" s="1831"/>
      <c r="CM234" s="1831"/>
      <c r="CN234" s="1831"/>
      <c r="CO234" s="1831"/>
      <c r="CP234" s="1831"/>
      <c r="CQ234" s="1831"/>
      <c r="CR234" s="1831"/>
      <c r="CS234" s="1831"/>
      <c r="CT234" s="1831"/>
      <c r="CU234" s="1831"/>
      <c r="CV234" s="1831"/>
      <c r="CW234" s="1831"/>
      <c r="CX234" s="1831"/>
      <c r="CY234" s="1831"/>
      <c r="CZ234" s="1831"/>
    </row>
    <row r="235" s="135" customFormat="true" ht="15" customHeight="true" x14ac:dyDescent="0.2">
      <c r="A235" s="676"/>
      <c r="B235" s="785"/>
      <c r="C235" s="899"/>
      <c r="D235" s="682"/>
      <c r="E235" s="682"/>
      <c r="F235" s="682"/>
      <c r="G235" s="745"/>
      <c r="H235" s="900"/>
      <c r="I235" s="682"/>
      <c r="J235" s="682"/>
      <c r="K235" s="682"/>
      <c r="L235" s="700"/>
      <c r="M235" s="899"/>
      <c r="N235" s="682"/>
      <c r="O235" s="682"/>
      <c r="P235" s="682"/>
      <c r="Q235" s="745"/>
      <c r="R235" s="1700"/>
      <c r="S235" s="298"/>
      <c r="T235" s="298"/>
      <c r="U235" s="298"/>
      <c r="V235" s="298"/>
      <c r="W235" s="298"/>
      <c r="X235" s="298"/>
      <c r="Y235" s="298"/>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AZ235" s="606"/>
      <c r="BA235" s="374"/>
      <c r="BB235" s="161"/>
      <c r="BC235" s="329"/>
      <c r="BD235" s="296"/>
      <c r="BE235" s="296"/>
      <c r="BF235" s="296"/>
      <c r="BG235" s="330"/>
      <c r="BH235" s="338"/>
      <c r="BI235" s="296"/>
      <c r="BJ235" s="296"/>
      <c r="BK235" s="296"/>
      <c r="BL235" s="330"/>
      <c r="BM235" s="338"/>
      <c r="BN235" s="296"/>
      <c r="BO235" s="296"/>
      <c r="BP235" s="296"/>
      <c r="BQ235" s="330"/>
      <c r="BR235" s="1758"/>
      <c r="BS235" s="1830"/>
      <c r="BT235" s="1830"/>
      <c r="BU235" s="1830"/>
      <c r="BV235" s="1830"/>
      <c r="BW235" s="1830"/>
      <c r="BX235" s="1830"/>
      <c r="BY235" s="1831"/>
      <c r="BZ235" s="1831"/>
      <c r="CA235" s="1831"/>
      <c r="CB235" s="1831"/>
      <c r="CC235" s="1831"/>
      <c r="CD235" s="1831"/>
      <c r="CE235" s="1831"/>
      <c r="CF235" s="1831"/>
      <c r="CG235" s="1831"/>
      <c r="CH235" s="1831"/>
      <c r="CI235" s="1831"/>
      <c r="CJ235" s="1831"/>
      <c r="CK235" s="1831"/>
      <c r="CL235" s="1831"/>
      <c r="CM235" s="1831"/>
      <c r="CN235" s="1831"/>
      <c r="CO235" s="1831"/>
      <c r="CP235" s="1831"/>
      <c r="CQ235" s="1831"/>
      <c r="CR235" s="1831"/>
      <c r="CS235" s="1831"/>
      <c r="CT235" s="1831"/>
      <c r="CU235" s="1831"/>
      <c r="CV235" s="1831"/>
      <c r="CW235" s="1831"/>
      <c r="CX235" s="1831"/>
      <c r="CY235" s="1831"/>
      <c r="CZ235" s="1831"/>
    </row>
    <row r="236" s="135" customFormat="true" ht="15" customHeight="true" x14ac:dyDescent="0.2">
      <c r="A236" s="676"/>
      <c r="B236" s="785"/>
      <c r="C236" s="899"/>
      <c r="D236" s="682"/>
      <c r="E236" s="682"/>
      <c r="F236" s="682"/>
      <c r="G236" s="745"/>
      <c r="H236" s="900"/>
      <c r="I236" s="682"/>
      <c r="J236" s="682"/>
      <c r="K236" s="682"/>
      <c r="L236" s="700"/>
      <c r="M236" s="899"/>
      <c r="N236" s="682"/>
      <c r="O236" s="682"/>
      <c r="P236" s="682"/>
      <c r="Q236" s="745"/>
      <c r="R236" s="1700"/>
      <c r="S236" s="298"/>
      <c r="T236" s="298"/>
      <c r="U236" s="298"/>
      <c r="V236" s="298"/>
      <c r="W236" s="298"/>
      <c r="X236" s="298"/>
      <c r="Y236" s="298"/>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AZ236" s="606"/>
      <c r="BA236" s="374"/>
      <c r="BB236" s="161"/>
      <c r="BC236" s="329"/>
      <c r="BD236" s="296"/>
      <c r="BE236" s="296"/>
      <c r="BF236" s="296"/>
      <c r="BG236" s="330"/>
      <c r="BH236" s="338"/>
      <c r="BI236" s="296"/>
      <c r="BJ236" s="296"/>
      <c r="BK236" s="296"/>
      <c r="BL236" s="330"/>
      <c r="BM236" s="338"/>
      <c r="BN236" s="296"/>
      <c r="BO236" s="296"/>
      <c r="BP236" s="296"/>
      <c r="BQ236" s="330"/>
      <c r="BR236" s="1758"/>
      <c r="BS236" s="1830"/>
      <c r="BT236" s="1830"/>
      <c r="BU236" s="1830"/>
      <c r="BV236" s="1830"/>
      <c r="BW236" s="1830"/>
      <c r="BX236" s="1830"/>
      <c r="BY236" s="1831"/>
      <c r="BZ236" s="1831"/>
      <c r="CA236" s="1831"/>
      <c r="CB236" s="1831"/>
      <c r="CC236" s="1831"/>
      <c r="CD236" s="1831"/>
      <c r="CE236" s="1831"/>
      <c r="CF236" s="1831"/>
      <c r="CG236" s="1831"/>
      <c r="CH236" s="1831"/>
      <c r="CI236" s="1831"/>
      <c r="CJ236" s="1831"/>
      <c r="CK236" s="1831"/>
      <c r="CL236" s="1831"/>
      <c r="CM236" s="1831"/>
      <c r="CN236" s="1831"/>
      <c r="CO236" s="1831"/>
      <c r="CP236" s="1831"/>
      <c r="CQ236" s="1831"/>
      <c r="CR236" s="1831"/>
      <c r="CS236" s="1831"/>
      <c r="CT236" s="1831"/>
      <c r="CU236" s="1831"/>
      <c r="CV236" s="1831"/>
      <c r="CW236" s="1831"/>
      <c r="CX236" s="1831"/>
      <c r="CY236" s="1831"/>
      <c r="CZ236" s="1831"/>
    </row>
    <row r="237" s="135" customFormat="true" ht="15" customHeight="true" x14ac:dyDescent="0.2">
      <c r="A237" s="676"/>
      <c r="B237" s="785"/>
      <c r="C237" s="899"/>
      <c r="D237" s="682"/>
      <c r="E237" s="682"/>
      <c r="F237" s="682"/>
      <c r="G237" s="745"/>
      <c r="H237" s="900"/>
      <c r="I237" s="682"/>
      <c r="J237" s="682"/>
      <c r="K237" s="682"/>
      <c r="L237" s="700"/>
      <c r="M237" s="899"/>
      <c r="N237" s="682"/>
      <c r="O237" s="682"/>
      <c r="P237" s="682"/>
      <c r="Q237" s="745"/>
      <c r="R237" s="1700"/>
      <c r="S237" s="298"/>
      <c r="T237" s="298"/>
      <c r="U237" s="298"/>
      <c r="V237" s="298"/>
      <c r="W237" s="298"/>
      <c r="X237" s="298"/>
      <c r="Y237" s="298"/>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AZ237" s="606"/>
      <c r="BA237" s="374"/>
      <c r="BB237" s="161"/>
      <c r="BC237" s="329"/>
      <c r="BD237" s="296"/>
      <c r="BE237" s="296"/>
      <c r="BF237" s="296"/>
      <c r="BG237" s="330"/>
      <c r="BH237" s="338"/>
      <c r="BI237" s="296"/>
      <c r="BJ237" s="296"/>
      <c r="BK237" s="296"/>
      <c r="BL237" s="330"/>
      <c r="BM237" s="338"/>
      <c r="BN237" s="296"/>
      <c r="BO237" s="296"/>
      <c r="BP237" s="296"/>
      <c r="BQ237" s="330"/>
      <c r="BR237" s="1758"/>
      <c r="BS237" s="1830"/>
      <c r="BT237" s="1830"/>
      <c r="BU237" s="1830"/>
      <c r="BV237" s="1830"/>
      <c r="BW237" s="1830"/>
      <c r="BX237" s="1830"/>
      <c r="BY237" s="1831"/>
      <c r="BZ237" s="1831"/>
      <c r="CA237" s="1831"/>
      <c r="CB237" s="1831"/>
      <c r="CC237" s="1831"/>
      <c r="CD237" s="1831"/>
      <c r="CE237" s="1831"/>
      <c r="CF237" s="1831"/>
      <c r="CG237" s="1831"/>
      <c r="CH237" s="1831"/>
      <c r="CI237" s="1831"/>
      <c r="CJ237" s="1831"/>
      <c r="CK237" s="1831"/>
      <c r="CL237" s="1831"/>
      <c r="CM237" s="1831"/>
      <c r="CN237" s="1831"/>
      <c r="CO237" s="1831"/>
      <c r="CP237" s="1831"/>
      <c r="CQ237" s="1831"/>
      <c r="CR237" s="1831"/>
      <c r="CS237" s="1831"/>
      <c r="CT237" s="1831"/>
      <c r="CU237" s="1831"/>
      <c r="CV237" s="1831"/>
      <c r="CW237" s="1831"/>
      <c r="CX237" s="1831"/>
      <c r="CY237" s="1831"/>
      <c r="CZ237" s="1831"/>
    </row>
    <row r="238" s="135" customFormat="true" ht="15" customHeight="true" x14ac:dyDescent="0.2">
      <c r="A238" s="676"/>
      <c r="B238" s="785"/>
      <c r="C238" s="899"/>
      <c r="D238" s="682"/>
      <c r="E238" s="682"/>
      <c r="F238" s="682"/>
      <c r="G238" s="745"/>
      <c r="H238" s="900"/>
      <c r="I238" s="682"/>
      <c r="J238" s="682"/>
      <c r="K238" s="682"/>
      <c r="L238" s="700"/>
      <c r="M238" s="899"/>
      <c r="N238" s="682"/>
      <c r="O238" s="682"/>
      <c r="P238" s="682"/>
      <c r="Q238" s="745"/>
      <c r="R238" s="1700"/>
      <c r="S238" s="298"/>
      <c r="T238" s="298"/>
      <c r="U238" s="298"/>
      <c r="V238" s="298"/>
      <c r="W238" s="298"/>
      <c r="X238" s="298"/>
      <c r="Y238" s="298"/>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AZ238" s="606"/>
      <c r="BA238" s="374"/>
      <c r="BB238" s="161"/>
      <c r="BC238" s="329"/>
      <c r="BD238" s="296"/>
      <c r="BE238" s="296"/>
      <c r="BF238" s="296"/>
      <c r="BG238" s="330"/>
      <c r="BH238" s="338"/>
      <c r="BI238" s="296"/>
      <c r="BJ238" s="296"/>
      <c r="BK238" s="296"/>
      <c r="BL238" s="330"/>
      <c r="BM238" s="338"/>
      <c r="BN238" s="296"/>
      <c r="BO238" s="296"/>
      <c r="BP238" s="296"/>
      <c r="BQ238" s="330"/>
      <c r="BR238" s="1758"/>
      <c r="BS238" s="1830"/>
      <c r="BT238" s="1830"/>
      <c r="BU238" s="1830"/>
      <c r="BV238" s="1830"/>
      <c r="BW238" s="1830"/>
      <c r="BX238" s="1830"/>
      <c r="BY238" s="1831"/>
      <c r="BZ238" s="1831"/>
      <c r="CA238" s="1831"/>
      <c r="CB238" s="1831"/>
      <c r="CC238" s="1831"/>
      <c r="CD238" s="1831"/>
      <c r="CE238" s="1831"/>
      <c r="CF238" s="1831"/>
      <c r="CG238" s="1831"/>
      <c r="CH238" s="1831"/>
      <c r="CI238" s="1831"/>
      <c r="CJ238" s="1831"/>
      <c r="CK238" s="1831"/>
      <c r="CL238" s="1831"/>
      <c r="CM238" s="1831"/>
      <c r="CN238" s="1831"/>
      <c r="CO238" s="1831"/>
      <c r="CP238" s="1831"/>
      <c r="CQ238" s="1831"/>
      <c r="CR238" s="1831"/>
      <c r="CS238" s="1831"/>
      <c r="CT238" s="1831"/>
      <c r="CU238" s="1831"/>
      <c r="CV238" s="1831"/>
      <c r="CW238" s="1831"/>
      <c r="CX238" s="1831"/>
      <c r="CY238" s="1831"/>
      <c r="CZ238" s="1831"/>
    </row>
    <row r="239" s="135" customFormat="true" ht="15" customHeight="true" x14ac:dyDescent="0.2">
      <c r="A239" s="676"/>
      <c r="B239" s="785"/>
      <c r="C239" s="899"/>
      <c r="D239" s="682"/>
      <c r="E239" s="682"/>
      <c r="F239" s="682"/>
      <c r="G239" s="745"/>
      <c r="H239" s="900"/>
      <c r="I239" s="682"/>
      <c r="J239" s="682"/>
      <c r="K239" s="682"/>
      <c r="L239" s="700"/>
      <c r="M239" s="899"/>
      <c r="N239" s="682"/>
      <c r="O239" s="682"/>
      <c r="P239" s="682"/>
      <c r="Q239" s="745"/>
      <c r="R239" s="1700"/>
      <c r="S239" s="298"/>
      <c r="T239" s="298"/>
      <c r="U239" s="298"/>
      <c r="V239" s="298"/>
      <c r="W239" s="298"/>
      <c r="X239" s="298"/>
      <c r="Y239" s="298"/>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AZ239" s="606"/>
      <c r="BA239" s="374"/>
      <c r="BB239" s="161"/>
      <c r="BC239" s="329"/>
      <c r="BD239" s="296"/>
      <c r="BE239" s="296"/>
      <c r="BF239" s="296"/>
      <c r="BG239" s="330"/>
      <c r="BH239" s="338"/>
      <c r="BI239" s="296"/>
      <c r="BJ239" s="296"/>
      <c r="BK239" s="296"/>
      <c r="BL239" s="330"/>
      <c r="BM239" s="338"/>
      <c r="BN239" s="296"/>
      <c r="BO239" s="296"/>
      <c r="BP239" s="296"/>
      <c r="BQ239" s="330"/>
      <c r="BR239" s="1758"/>
      <c r="BS239" s="1830"/>
      <c r="BT239" s="1830"/>
      <c r="BU239" s="1830"/>
      <c r="BV239" s="1830"/>
      <c r="BW239" s="1830"/>
      <c r="BX239" s="1830"/>
      <c r="BY239" s="1831"/>
      <c r="BZ239" s="1831"/>
      <c r="CA239" s="1831"/>
      <c r="CB239" s="1831"/>
      <c r="CC239" s="1831"/>
      <c r="CD239" s="1831"/>
      <c r="CE239" s="1831"/>
      <c r="CF239" s="1831"/>
      <c r="CG239" s="1831"/>
      <c r="CH239" s="1831"/>
      <c r="CI239" s="1831"/>
      <c r="CJ239" s="1831"/>
      <c r="CK239" s="1831"/>
      <c r="CL239" s="1831"/>
      <c r="CM239" s="1831"/>
      <c r="CN239" s="1831"/>
      <c r="CO239" s="1831"/>
      <c r="CP239" s="1831"/>
      <c r="CQ239" s="1831"/>
      <c r="CR239" s="1831"/>
      <c r="CS239" s="1831"/>
      <c r="CT239" s="1831"/>
      <c r="CU239" s="1831"/>
      <c r="CV239" s="1831"/>
      <c r="CW239" s="1831"/>
      <c r="CX239" s="1831"/>
      <c r="CY239" s="1831"/>
      <c r="CZ239" s="1831"/>
    </row>
    <row r="240" s="135" customFormat="true" ht="15" customHeight="true" x14ac:dyDescent="0.2">
      <c r="A240" s="676"/>
      <c r="B240" s="785"/>
      <c r="C240" s="899"/>
      <c r="D240" s="682"/>
      <c r="E240" s="682"/>
      <c r="F240" s="682"/>
      <c r="G240" s="745"/>
      <c r="H240" s="900"/>
      <c r="I240" s="682"/>
      <c r="J240" s="682"/>
      <c r="K240" s="682"/>
      <c r="L240" s="700"/>
      <c r="M240" s="899"/>
      <c r="N240" s="682"/>
      <c r="O240" s="682"/>
      <c r="P240" s="682"/>
      <c r="Q240" s="745"/>
      <c r="R240" s="1700"/>
      <c r="S240" s="298"/>
      <c r="T240" s="298"/>
      <c r="U240" s="298"/>
      <c r="V240" s="298"/>
      <c r="W240" s="298"/>
      <c r="X240" s="298"/>
      <c r="Y240" s="298"/>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AZ240" s="606"/>
      <c r="BA240" s="374"/>
      <c r="BB240" s="161"/>
      <c r="BC240" s="329"/>
      <c r="BD240" s="296"/>
      <c r="BE240" s="296"/>
      <c r="BF240" s="296"/>
      <c r="BG240" s="330"/>
      <c r="BH240" s="338"/>
      <c r="BI240" s="296"/>
      <c r="BJ240" s="296"/>
      <c r="BK240" s="296"/>
      <c r="BL240" s="330"/>
      <c r="BM240" s="338"/>
      <c r="BN240" s="296"/>
      <c r="BO240" s="296"/>
      <c r="BP240" s="296"/>
      <c r="BQ240" s="330"/>
      <c r="BR240" s="1758"/>
      <c r="BS240" s="1830"/>
      <c r="BT240" s="1830"/>
      <c r="BU240" s="1830"/>
      <c r="BV240" s="1830"/>
      <c r="BW240" s="1830"/>
      <c r="BX240" s="1830"/>
      <c r="BY240" s="1831"/>
      <c r="BZ240" s="1831"/>
      <c r="CA240" s="1831"/>
      <c r="CB240" s="1831"/>
      <c r="CC240" s="1831"/>
      <c r="CD240" s="1831"/>
      <c r="CE240" s="1831"/>
      <c r="CF240" s="1831"/>
      <c r="CG240" s="1831"/>
      <c r="CH240" s="1831"/>
      <c r="CI240" s="1831"/>
      <c r="CJ240" s="1831"/>
      <c r="CK240" s="1831"/>
      <c r="CL240" s="1831"/>
      <c r="CM240" s="1831"/>
      <c r="CN240" s="1831"/>
      <c r="CO240" s="1831"/>
      <c r="CP240" s="1831"/>
      <c r="CQ240" s="1831"/>
      <c r="CR240" s="1831"/>
      <c r="CS240" s="1831"/>
      <c r="CT240" s="1831"/>
      <c r="CU240" s="1831"/>
      <c r="CV240" s="1831"/>
      <c r="CW240" s="1831"/>
      <c r="CX240" s="1831"/>
      <c r="CY240" s="1831"/>
      <c r="CZ240" s="1831"/>
    </row>
    <row r="241" s="135" customFormat="true" ht="15" customHeight="true" x14ac:dyDescent="0.2">
      <c r="A241" s="676"/>
      <c r="B241" s="785"/>
      <c r="C241" s="899"/>
      <c r="D241" s="682"/>
      <c r="E241" s="682"/>
      <c r="F241" s="682"/>
      <c r="G241" s="745"/>
      <c r="H241" s="900"/>
      <c r="I241" s="682"/>
      <c r="J241" s="682"/>
      <c r="K241" s="682"/>
      <c r="L241" s="700"/>
      <c r="M241" s="899"/>
      <c r="N241" s="682"/>
      <c r="O241" s="682"/>
      <c r="P241" s="682"/>
      <c r="Q241" s="745"/>
      <c r="R241" s="1700"/>
      <c r="S241" s="298"/>
      <c r="T241" s="298"/>
      <c r="U241" s="298"/>
      <c r="V241" s="298"/>
      <c r="W241" s="298"/>
      <c r="X241" s="298"/>
      <c r="Y241" s="298"/>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AZ241" s="606"/>
      <c r="BA241" s="374"/>
      <c r="BB241" s="161"/>
      <c r="BC241" s="329"/>
      <c r="BD241" s="296"/>
      <c r="BE241" s="296"/>
      <c r="BF241" s="296"/>
      <c r="BG241" s="330"/>
      <c r="BH241" s="338"/>
      <c r="BI241" s="296"/>
      <c r="BJ241" s="296"/>
      <c r="BK241" s="296"/>
      <c r="BL241" s="330"/>
      <c r="BM241" s="338"/>
      <c r="BN241" s="296"/>
      <c r="BO241" s="296"/>
      <c r="BP241" s="296"/>
      <c r="BQ241" s="330"/>
      <c r="BR241" s="1758"/>
      <c r="BS241" s="1830"/>
      <c r="BT241" s="1830"/>
      <c r="BU241" s="1830"/>
      <c r="BV241" s="1830"/>
      <c r="BW241" s="1830"/>
      <c r="BX241" s="1830"/>
      <c r="BY241" s="1831"/>
      <c r="BZ241" s="1831"/>
      <c r="CA241" s="1831"/>
      <c r="CB241" s="1831"/>
      <c r="CC241" s="1831"/>
      <c r="CD241" s="1831"/>
      <c r="CE241" s="1831"/>
      <c r="CF241" s="1831"/>
      <c r="CG241" s="1831"/>
      <c r="CH241" s="1831"/>
      <c r="CI241" s="1831"/>
      <c r="CJ241" s="1831"/>
      <c r="CK241" s="1831"/>
      <c r="CL241" s="1831"/>
      <c r="CM241" s="1831"/>
      <c r="CN241" s="1831"/>
      <c r="CO241" s="1831"/>
      <c r="CP241" s="1831"/>
      <c r="CQ241" s="1831"/>
      <c r="CR241" s="1831"/>
      <c r="CS241" s="1831"/>
      <c r="CT241" s="1831"/>
      <c r="CU241" s="1831"/>
      <c r="CV241" s="1831"/>
      <c r="CW241" s="1831"/>
      <c r="CX241" s="1831"/>
      <c r="CY241" s="1831"/>
      <c r="CZ241" s="1831"/>
    </row>
    <row r="242" s="135" customFormat="true" ht="15" customHeight="true" x14ac:dyDescent="0.2">
      <c r="A242" s="676"/>
      <c r="B242" s="785"/>
      <c r="C242" s="899"/>
      <c r="D242" s="682"/>
      <c r="E242" s="682"/>
      <c r="F242" s="682"/>
      <c r="G242" s="745"/>
      <c r="H242" s="900"/>
      <c r="I242" s="682"/>
      <c r="J242" s="682"/>
      <c r="K242" s="682"/>
      <c r="L242" s="700"/>
      <c r="M242" s="899"/>
      <c r="N242" s="682"/>
      <c r="O242" s="682"/>
      <c r="P242" s="682"/>
      <c r="Q242" s="745"/>
      <c r="R242" s="1700"/>
      <c r="S242" s="298"/>
      <c r="T242" s="298"/>
      <c r="U242" s="298"/>
      <c r="V242" s="298"/>
      <c r="W242" s="298"/>
      <c r="X242" s="298"/>
      <c r="Y242" s="298"/>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AZ242" s="606"/>
      <c r="BA242" s="374"/>
      <c r="BB242" s="161"/>
      <c r="BC242" s="329"/>
      <c r="BD242" s="296"/>
      <c r="BE242" s="296"/>
      <c r="BF242" s="296"/>
      <c r="BG242" s="330"/>
      <c r="BH242" s="338"/>
      <c r="BI242" s="296"/>
      <c r="BJ242" s="296"/>
      <c r="BK242" s="296"/>
      <c r="BL242" s="330"/>
      <c r="BM242" s="338"/>
      <c r="BN242" s="296"/>
      <c r="BO242" s="296"/>
      <c r="BP242" s="296"/>
      <c r="BQ242" s="330"/>
      <c r="BR242" s="1758"/>
      <c r="BS242" s="1830"/>
      <c r="BT242" s="1830"/>
      <c r="BU242" s="1830"/>
      <c r="BV242" s="1830"/>
      <c r="BW242" s="1830"/>
      <c r="BX242" s="1830"/>
      <c r="BY242" s="1831"/>
      <c r="BZ242" s="1831"/>
      <c r="CA242" s="1831"/>
      <c r="CB242" s="1831"/>
      <c r="CC242" s="1831"/>
      <c r="CD242" s="1831"/>
      <c r="CE242" s="1831"/>
      <c r="CF242" s="1831"/>
      <c r="CG242" s="1831"/>
      <c r="CH242" s="1831"/>
      <c r="CI242" s="1831"/>
      <c r="CJ242" s="1831"/>
      <c r="CK242" s="1831"/>
      <c r="CL242" s="1831"/>
      <c r="CM242" s="1831"/>
      <c r="CN242" s="1831"/>
      <c r="CO242" s="1831"/>
      <c r="CP242" s="1831"/>
      <c r="CQ242" s="1831"/>
      <c r="CR242" s="1831"/>
      <c r="CS242" s="1831"/>
      <c r="CT242" s="1831"/>
      <c r="CU242" s="1831"/>
      <c r="CV242" s="1831"/>
      <c r="CW242" s="1831"/>
      <c r="CX242" s="1831"/>
      <c r="CY242" s="1831"/>
      <c r="CZ242" s="1831"/>
    </row>
    <row r="243" s="135" customFormat="true" ht="15" customHeight="true" x14ac:dyDescent="0.2">
      <c r="A243" s="676"/>
      <c r="B243" s="785"/>
      <c r="C243" s="899"/>
      <c r="D243" s="682"/>
      <c r="E243" s="682"/>
      <c r="F243" s="682"/>
      <c r="G243" s="745"/>
      <c r="H243" s="900"/>
      <c r="I243" s="682"/>
      <c r="J243" s="682"/>
      <c r="K243" s="682"/>
      <c r="L243" s="700"/>
      <c r="M243" s="899"/>
      <c r="N243" s="682"/>
      <c r="O243" s="682"/>
      <c r="P243" s="682"/>
      <c r="Q243" s="745"/>
      <c r="R243" s="1700"/>
      <c r="S243" s="298"/>
      <c r="T243" s="298"/>
      <c r="U243" s="298"/>
      <c r="V243" s="298"/>
      <c r="W243" s="298"/>
      <c r="X243" s="298"/>
      <c r="Y243" s="298"/>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AZ243" s="606"/>
      <c r="BA243" s="374"/>
      <c r="BB243" s="161"/>
      <c r="BC243" s="329"/>
      <c r="BD243" s="296"/>
      <c r="BE243" s="296"/>
      <c r="BF243" s="296"/>
      <c r="BG243" s="330"/>
      <c r="BH243" s="338"/>
      <c r="BI243" s="296"/>
      <c r="BJ243" s="296"/>
      <c r="BK243" s="296"/>
      <c r="BL243" s="330"/>
      <c r="BM243" s="338"/>
      <c r="BN243" s="296"/>
      <c r="BO243" s="296"/>
      <c r="BP243" s="296"/>
      <c r="BQ243" s="330"/>
      <c r="BR243" s="1758"/>
      <c r="BS243" s="1830"/>
      <c r="BT243" s="1830"/>
      <c r="BU243" s="1830"/>
      <c r="BV243" s="1830"/>
      <c r="BW243" s="1830"/>
      <c r="BX243" s="1830"/>
      <c r="BY243" s="1831"/>
      <c r="BZ243" s="1831"/>
      <c r="CA243" s="1831"/>
      <c r="CB243" s="1831"/>
      <c r="CC243" s="1831"/>
      <c r="CD243" s="1831"/>
      <c r="CE243" s="1831"/>
      <c r="CF243" s="1831"/>
      <c r="CG243" s="1831"/>
      <c r="CH243" s="1831"/>
      <c r="CI243" s="1831"/>
      <c r="CJ243" s="1831"/>
      <c r="CK243" s="1831"/>
      <c r="CL243" s="1831"/>
      <c r="CM243" s="1831"/>
      <c r="CN243" s="1831"/>
      <c r="CO243" s="1831"/>
      <c r="CP243" s="1831"/>
      <c r="CQ243" s="1831"/>
      <c r="CR243" s="1831"/>
      <c r="CS243" s="1831"/>
      <c r="CT243" s="1831"/>
      <c r="CU243" s="1831"/>
      <c r="CV243" s="1831"/>
      <c r="CW243" s="1831"/>
      <c r="CX243" s="1831"/>
      <c r="CY243" s="1831"/>
      <c r="CZ243" s="1831"/>
    </row>
    <row r="244" s="135" customFormat="true" ht="15" customHeight="true" x14ac:dyDescent="0.2">
      <c r="A244" s="676"/>
      <c r="B244" s="785"/>
      <c r="C244" s="899"/>
      <c r="D244" s="682"/>
      <c r="E244" s="682"/>
      <c r="F244" s="682"/>
      <c r="G244" s="745"/>
      <c r="H244" s="900"/>
      <c r="I244" s="682"/>
      <c r="J244" s="682"/>
      <c r="K244" s="682"/>
      <c r="L244" s="700"/>
      <c r="M244" s="899"/>
      <c r="N244" s="682"/>
      <c r="O244" s="682"/>
      <c r="P244" s="682"/>
      <c r="Q244" s="745"/>
      <c r="R244" s="1700"/>
      <c r="S244" s="298"/>
      <c r="T244" s="298"/>
      <c r="U244" s="298"/>
      <c r="V244" s="298"/>
      <c r="W244" s="298"/>
      <c r="X244" s="298"/>
      <c r="Y244" s="298"/>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AZ244" s="606"/>
      <c r="BA244" s="374"/>
      <c r="BB244" s="161"/>
      <c r="BC244" s="329"/>
      <c r="BD244" s="296"/>
      <c r="BE244" s="296"/>
      <c r="BF244" s="296"/>
      <c r="BG244" s="330"/>
      <c r="BH244" s="338"/>
      <c r="BI244" s="296"/>
      <c r="BJ244" s="296"/>
      <c r="BK244" s="296"/>
      <c r="BL244" s="330"/>
      <c r="BM244" s="338"/>
      <c r="BN244" s="296"/>
      <c r="BO244" s="296"/>
      <c r="BP244" s="296"/>
      <c r="BQ244" s="330"/>
      <c r="BR244" s="1758"/>
      <c r="BS244" s="1830"/>
      <c r="BT244" s="1830"/>
      <c r="BU244" s="1830"/>
      <c r="BV244" s="1830"/>
      <c r="BW244" s="1830"/>
      <c r="BX244" s="1830"/>
      <c r="BY244" s="1831"/>
      <c r="BZ244" s="1831"/>
      <c r="CA244" s="1831"/>
      <c r="CB244" s="1831"/>
      <c r="CC244" s="1831"/>
      <c r="CD244" s="1831"/>
      <c r="CE244" s="1831"/>
      <c r="CF244" s="1831"/>
      <c r="CG244" s="1831"/>
      <c r="CH244" s="1831"/>
      <c r="CI244" s="1831"/>
      <c r="CJ244" s="1831"/>
      <c r="CK244" s="1831"/>
      <c r="CL244" s="1831"/>
      <c r="CM244" s="1831"/>
      <c r="CN244" s="1831"/>
      <c r="CO244" s="1831"/>
      <c r="CP244" s="1831"/>
      <c r="CQ244" s="1831"/>
      <c r="CR244" s="1831"/>
      <c r="CS244" s="1831"/>
      <c r="CT244" s="1831"/>
      <c r="CU244" s="1831"/>
      <c r="CV244" s="1831"/>
      <c r="CW244" s="1831"/>
      <c r="CX244" s="1831"/>
      <c r="CY244" s="1831"/>
      <c r="CZ244" s="1831"/>
    </row>
    <row r="245" s="135" customFormat="true" ht="15" customHeight="true" x14ac:dyDescent="0.2">
      <c r="A245" s="676"/>
      <c r="B245" s="785"/>
      <c r="C245" s="899"/>
      <c r="D245" s="682"/>
      <c r="E245" s="682"/>
      <c r="F245" s="682"/>
      <c r="G245" s="745"/>
      <c r="H245" s="900"/>
      <c r="I245" s="682"/>
      <c r="J245" s="682"/>
      <c r="K245" s="682"/>
      <c r="L245" s="700"/>
      <c r="M245" s="899"/>
      <c r="N245" s="682"/>
      <c r="O245" s="682"/>
      <c r="P245" s="682"/>
      <c r="Q245" s="745"/>
      <c r="R245" s="1700"/>
      <c r="S245" s="298"/>
      <c r="T245" s="298"/>
      <c r="U245" s="298"/>
      <c r="V245" s="298"/>
      <c r="W245" s="298"/>
      <c r="X245" s="298"/>
      <c r="Y245" s="298"/>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AZ245" s="606"/>
      <c r="BA245" s="374"/>
      <c r="BB245" s="161"/>
      <c r="BC245" s="329"/>
      <c r="BD245" s="296"/>
      <c r="BE245" s="296"/>
      <c r="BF245" s="296"/>
      <c r="BG245" s="330"/>
      <c r="BH245" s="338"/>
      <c r="BI245" s="296"/>
      <c r="BJ245" s="296"/>
      <c r="BK245" s="296"/>
      <c r="BL245" s="330"/>
      <c r="BM245" s="338"/>
      <c r="BN245" s="296"/>
      <c r="BO245" s="296"/>
      <c r="BP245" s="296"/>
      <c r="BQ245" s="330"/>
      <c r="BR245" s="1758"/>
      <c r="BS245" s="1830"/>
      <c r="BT245" s="1830"/>
      <c r="BU245" s="1830"/>
      <c r="BV245" s="1830"/>
      <c r="BW245" s="1830"/>
      <c r="BX245" s="1830"/>
      <c r="BY245" s="1831"/>
      <c r="BZ245" s="1831"/>
      <c r="CA245" s="1831"/>
      <c r="CB245" s="1831"/>
      <c r="CC245" s="1831"/>
      <c r="CD245" s="1831"/>
      <c r="CE245" s="1831"/>
      <c r="CF245" s="1831"/>
      <c r="CG245" s="1831"/>
      <c r="CH245" s="1831"/>
      <c r="CI245" s="1831"/>
      <c r="CJ245" s="1831"/>
      <c r="CK245" s="1831"/>
      <c r="CL245" s="1831"/>
      <c r="CM245" s="1831"/>
      <c r="CN245" s="1831"/>
      <c r="CO245" s="1831"/>
      <c r="CP245" s="1831"/>
      <c r="CQ245" s="1831"/>
      <c r="CR245" s="1831"/>
      <c r="CS245" s="1831"/>
      <c r="CT245" s="1831"/>
      <c r="CU245" s="1831"/>
      <c r="CV245" s="1831"/>
      <c r="CW245" s="1831"/>
      <c r="CX245" s="1831"/>
      <c r="CY245" s="1831"/>
      <c r="CZ245" s="1831"/>
    </row>
    <row r="246" s="135" customFormat="true" ht="15" customHeight="true" x14ac:dyDescent="0.2">
      <c r="A246" s="676"/>
      <c r="B246" s="785"/>
      <c r="C246" s="899"/>
      <c r="D246" s="682"/>
      <c r="E246" s="682"/>
      <c r="F246" s="682"/>
      <c r="G246" s="745"/>
      <c r="H246" s="900"/>
      <c r="I246" s="682"/>
      <c r="J246" s="682"/>
      <c r="K246" s="682"/>
      <c r="L246" s="700"/>
      <c r="M246" s="899"/>
      <c r="N246" s="682"/>
      <c r="O246" s="682"/>
      <c r="P246" s="682"/>
      <c r="Q246" s="745"/>
      <c r="R246" s="1700"/>
      <c r="S246" s="298"/>
      <c r="T246" s="298"/>
      <c r="U246" s="298"/>
      <c r="V246" s="298"/>
      <c r="W246" s="298"/>
      <c r="X246" s="298"/>
      <c r="Y246" s="298"/>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AZ246" s="606"/>
      <c r="BA246" s="374"/>
      <c r="BB246" s="161"/>
      <c r="BC246" s="329"/>
      <c r="BD246" s="296"/>
      <c r="BE246" s="296"/>
      <c r="BF246" s="296"/>
      <c r="BG246" s="330"/>
      <c r="BH246" s="338"/>
      <c r="BI246" s="296"/>
      <c r="BJ246" s="296"/>
      <c r="BK246" s="296"/>
      <c r="BL246" s="330"/>
      <c r="BM246" s="338"/>
      <c r="BN246" s="296"/>
      <c r="BO246" s="296"/>
      <c r="BP246" s="296"/>
      <c r="BQ246" s="330"/>
      <c r="BR246" s="1758"/>
      <c r="BS246" s="1830"/>
      <c r="BT246" s="1830"/>
      <c r="BU246" s="1830"/>
      <c r="BV246" s="1830"/>
      <c r="BW246" s="1830"/>
      <c r="BX246" s="1830"/>
      <c r="BY246" s="1831"/>
      <c r="BZ246" s="1831"/>
      <c r="CA246" s="1831"/>
      <c r="CB246" s="1831"/>
      <c r="CC246" s="1831"/>
      <c r="CD246" s="1831"/>
      <c r="CE246" s="1831"/>
      <c r="CF246" s="1831"/>
      <c r="CG246" s="1831"/>
      <c r="CH246" s="1831"/>
      <c r="CI246" s="1831"/>
      <c r="CJ246" s="1831"/>
      <c r="CK246" s="1831"/>
      <c r="CL246" s="1831"/>
      <c r="CM246" s="1831"/>
      <c r="CN246" s="1831"/>
      <c r="CO246" s="1831"/>
      <c r="CP246" s="1831"/>
      <c r="CQ246" s="1831"/>
      <c r="CR246" s="1831"/>
      <c r="CS246" s="1831"/>
      <c r="CT246" s="1831"/>
      <c r="CU246" s="1831"/>
      <c r="CV246" s="1831"/>
      <c r="CW246" s="1831"/>
      <c r="CX246" s="1831"/>
      <c r="CY246" s="1831"/>
      <c r="CZ246" s="1831"/>
    </row>
    <row r="247" s="135" customFormat="true" ht="15" customHeight="true" x14ac:dyDescent="0.2">
      <c r="A247" s="676"/>
      <c r="B247" s="785"/>
      <c r="C247" s="899"/>
      <c r="D247" s="682"/>
      <c r="E247" s="682"/>
      <c r="F247" s="682"/>
      <c r="G247" s="745"/>
      <c r="H247" s="900"/>
      <c r="I247" s="682"/>
      <c r="J247" s="682"/>
      <c r="K247" s="682"/>
      <c r="L247" s="700"/>
      <c r="M247" s="899"/>
      <c r="N247" s="682"/>
      <c r="O247" s="682"/>
      <c r="P247" s="682"/>
      <c r="Q247" s="745"/>
      <c r="R247" s="1700"/>
      <c r="S247" s="298"/>
      <c r="T247" s="298"/>
      <c r="U247" s="298"/>
      <c r="V247" s="298"/>
      <c r="W247" s="298"/>
      <c r="X247" s="298"/>
      <c r="Y247" s="298"/>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AZ247" s="606"/>
      <c r="BA247" s="374"/>
      <c r="BB247" s="161"/>
      <c r="BC247" s="329"/>
      <c r="BD247" s="296"/>
      <c r="BE247" s="296"/>
      <c r="BF247" s="296"/>
      <c r="BG247" s="330"/>
      <c r="BH247" s="338"/>
      <c r="BI247" s="296"/>
      <c r="BJ247" s="296"/>
      <c r="BK247" s="296"/>
      <c r="BL247" s="330"/>
      <c r="BM247" s="338"/>
      <c r="BN247" s="296"/>
      <c r="BO247" s="296"/>
      <c r="BP247" s="296"/>
      <c r="BQ247" s="330"/>
      <c r="BR247" s="1758"/>
      <c r="BS247" s="1830"/>
      <c r="BT247" s="1830"/>
      <c r="BU247" s="1830"/>
      <c r="BV247" s="1830"/>
      <c r="BW247" s="1830"/>
      <c r="BX247" s="1830"/>
      <c r="BY247" s="1831"/>
      <c r="BZ247" s="1831"/>
      <c r="CA247" s="1831"/>
      <c r="CB247" s="1831"/>
      <c r="CC247" s="1831"/>
      <c r="CD247" s="1831"/>
      <c r="CE247" s="1831"/>
      <c r="CF247" s="1831"/>
      <c r="CG247" s="1831"/>
      <c r="CH247" s="1831"/>
      <c r="CI247" s="1831"/>
      <c r="CJ247" s="1831"/>
      <c r="CK247" s="1831"/>
      <c r="CL247" s="1831"/>
      <c r="CM247" s="1831"/>
      <c r="CN247" s="1831"/>
      <c r="CO247" s="1831"/>
      <c r="CP247" s="1831"/>
      <c r="CQ247" s="1831"/>
      <c r="CR247" s="1831"/>
      <c r="CS247" s="1831"/>
      <c r="CT247" s="1831"/>
      <c r="CU247" s="1831"/>
      <c r="CV247" s="1831"/>
      <c r="CW247" s="1831"/>
      <c r="CX247" s="1831"/>
      <c r="CY247" s="1831"/>
      <c r="CZ247" s="1831"/>
    </row>
    <row r="248" s="135" customFormat="true" ht="15" customHeight="true" x14ac:dyDescent="0.2">
      <c r="A248" s="970"/>
      <c r="B248" s="799"/>
      <c r="C248" s="966"/>
      <c r="D248" s="810"/>
      <c r="E248" s="810"/>
      <c r="F248" s="810"/>
      <c r="G248" s="811"/>
      <c r="H248" s="967"/>
      <c r="I248" s="810"/>
      <c r="J248" s="810"/>
      <c r="K248" s="810"/>
      <c r="L248" s="968"/>
      <c r="M248" s="966"/>
      <c r="N248" s="810"/>
      <c r="O248" s="810"/>
      <c r="P248" s="810"/>
      <c r="Q248" s="811"/>
      <c r="R248" s="1723"/>
      <c r="S248" s="298"/>
      <c r="T248" s="298"/>
      <c r="U248" s="298"/>
      <c r="V248" s="298"/>
      <c r="W248" s="298"/>
      <c r="X248" s="298"/>
      <c r="Y248" s="298"/>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AZ248" s="606"/>
      <c r="BA248" s="374"/>
      <c r="BB248" s="161"/>
      <c r="BC248" s="331"/>
      <c r="BD248" s="332"/>
      <c r="BE248" s="332"/>
      <c r="BF248" s="332"/>
      <c r="BG248" s="333"/>
      <c r="BH248" s="339"/>
      <c r="BI248" s="332"/>
      <c r="BJ248" s="332"/>
      <c r="BK248" s="332"/>
      <c r="BL248" s="333"/>
      <c r="BM248" s="339"/>
      <c r="BN248" s="332"/>
      <c r="BO248" s="332"/>
      <c r="BP248" s="332"/>
      <c r="BQ248" s="333"/>
      <c r="BR248" s="1759"/>
      <c r="BS248" s="1830"/>
      <c r="BT248" s="1830"/>
      <c r="BU248" s="1830"/>
      <c r="BV248" s="1830"/>
      <c r="BW248" s="1830"/>
      <c r="BX248" s="1830"/>
      <c r="BY248" s="1831"/>
      <c r="BZ248" s="1831"/>
      <c r="CA248" s="1831"/>
      <c r="CB248" s="1831"/>
      <c r="CC248" s="1831"/>
      <c r="CD248" s="1831"/>
      <c r="CE248" s="1831"/>
      <c r="CF248" s="1831"/>
      <c r="CG248" s="1831"/>
      <c r="CH248" s="1831"/>
      <c r="CI248" s="1831"/>
      <c r="CJ248" s="1831"/>
      <c r="CK248" s="1831"/>
      <c r="CL248" s="1831"/>
      <c r="CM248" s="1831"/>
      <c r="CN248" s="1831"/>
      <c r="CO248" s="1831"/>
      <c r="CP248" s="1831"/>
      <c r="CQ248" s="1831"/>
      <c r="CR248" s="1831"/>
      <c r="CS248" s="1831"/>
      <c r="CT248" s="1831"/>
      <c r="CU248" s="1831"/>
      <c r="CV248" s="1831"/>
      <c r="CW248" s="1831"/>
      <c r="CX248" s="1831"/>
      <c r="CY248" s="1831"/>
      <c r="CZ248" s="1831"/>
    </row>
    <row r="249" s="135" customFormat="true" ht="250.15" customHeight="true" x14ac:dyDescent="0.2">
      <c r="S249" s="606"/>
      <c r="T249" s="606"/>
      <c r="U249" s="606"/>
      <c r="V249" s="606"/>
      <c r="W249" s="606"/>
      <c r="X249" s="606"/>
      <c r="Y249" s="606"/>
      <c r="Z249" s="606"/>
      <c r="AA249" s="606"/>
      <c r="AB249" s="606"/>
      <c r="AC249" s="606"/>
      <c r="AD249" s="606"/>
      <c r="AE249" s="606"/>
      <c r="AF249" s="606"/>
      <c r="AG249" s="606"/>
      <c r="AH249" s="606"/>
      <c r="AI249" s="606"/>
      <c r="AJ249" s="606"/>
      <c r="AK249" s="606"/>
      <c r="AL249" s="606"/>
      <c r="AM249" s="606"/>
      <c r="AN249" s="606"/>
      <c r="AO249" s="606"/>
      <c r="AP249" s="606"/>
      <c r="AQ249" s="606"/>
      <c r="AR249" s="606"/>
      <c r="AS249" s="606"/>
      <c r="AT249" s="606"/>
      <c r="AU249" s="606"/>
      <c r="AV249" s="606"/>
      <c r="AW249" s="606"/>
      <c r="AX249" s="606"/>
      <c r="AY249" s="606"/>
      <c r="AZ249" s="606"/>
      <c r="BA249" s="132"/>
      <c r="BB249" s="130"/>
      <c r="BC249" s="130"/>
      <c r="BD249" s="130"/>
      <c r="BE249" s="130"/>
      <c r="BF249" s="130"/>
      <c r="BG249" s="130"/>
      <c r="BH249" s="130"/>
      <c r="BI249" s="130"/>
      <c r="BJ249" s="130"/>
      <c r="BK249" s="130"/>
      <c r="BL249" s="130"/>
      <c r="BM249" s="130"/>
      <c r="BN249" s="130"/>
      <c r="BO249" s="130"/>
      <c r="BP249" s="130"/>
      <c r="BQ249" s="130"/>
      <c r="BR249" s="132"/>
      <c r="BS249" s="207"/>
      <c r="BT249" s="207"/>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75" customFormat="true" ht="19.15" customHeight="true" x14ac:dyDescent="0.2">
      <c r="S250" s="572"/>
      <c r="T250" s="572"/>
      <c r="U250" s="572"/>
      <c r="V250" s="572"/>
      <c r="W250" s="572"/>
      <c r="X250" s="572"/>
      <c r="Y250" s="572"/>
      <c r="Z250" s="572"/>
      <c r="AA250" s="572"/>
      <c r="AB250" s="572"/>
      <c r="AC250" s="572"/>
      <c r="AD250" s="572"/>
      <c r="AE250" s="572"/>
      <c r="AF250" s="572"/>
      <c r="AG250" s="572"/>
      <c r="AH250" s="572"/>
      <c r="AI250" s="572"/>
      <c r="AJ250" s="572"/>
      <c r="AK250" s="572"/>
      <c r="AL250" s="572"/>
      <c r="AM250" s="572"/>
      <c r="AN250" s="572"/>
      <c r="AO250" s="572"/>
      <c r="AP250" s="572"/>
      <c r="AQ250" s="572"/>
      <c r="AR250" s="572"/>
      <c r="AS250" s="572"/>
      <c r="AT250" s="572"/>
      <c r="AU250" s="572"/>
      <c r="AV250" s="572"/>
      <c r="AW250" s="572"/>
      <c r="AX250" s="572"/>
      <c r="AY250" s="572"/>
      <c r="AZ250" s="572"/>
      <c r="BA250" s="370"/>
      <c r="BB250" s="230"/>
      <c r="BC250" s="370"/>
      <c r="BD250" s="370"/>
      <c r="BE250" s="370"/>
      <c r="BF250" s="370"/>
      <c r="BG250" s="370"/>
      <c r="BH250" s="370"/>
      <c r="BI250" s="370"/>
      <c r="BJ250" s="370"/>
      <c r="BK250" s="370"/>
      <c r="BL250" s="370"/>
      <c r="BM250" s="370"/>
      <c r="BN250" s="370"/>
      <c r="BO250" s="370"/>
      <c r="BP250" s="370"/>
      <c r="BQ250" s="370"/>
      <c r="BR250" s="370"/>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75" customFormat="true" ht="12.75" x14ac:dyDescent="0.2">
      <c r="S251" s="572"/>
      <c r="T251" s="572"/>
      <c r="U251" s="572"/>
      <c r="V251" s="572"/>
      <c r="W251" s="572"/>
      <c r="X251" s="572"/>
      <c r="Y251" s="572"/>
      <c r="Z251" s="572"/>
      <c r="AA251" s="572"/>
      <c r="AB251" s="572"/>
      <c r="AC251" s="572"/>
      <c r="AD251" s="572"/>
      <c r="AE251" s="572"/>
      <c r="AF251" s="572"/>
      <c r="AG251" s="572"/>
      <c r="AH251" s="572"/>
      <c r="AI251" s="572"/>
      <c r="AJ251" s="572"/>
      <c r="AK251" s="572"/>
      <c r="AL251" s="572"/>
      <c r="AM251" s="572"/>
      <c r="AN251" s="572"/>
      <c r="AO251" s="572"/>
      <c r="AP251" s="572"/>
      <c r="AQ251" s="572"/>
      <c r="AR251" s="572"/>
      <c r="AS251" s="572"/>
      <c r="AT251" s="572"/>
      <c r="AU251" s="572"/>
      <c r="AV251" s="572"/>
      <c r="AW251" s="572"/>
      <c r="AX251" s="572"/>
      <c r="AY251" s="572"/>
      <c r="AZ251" s="572"/>
      <c r="BA251" s="370"/>
      <c r="BB251" s="230"/>
      <c r="BC251" s="370"/>
      <c r="BD251" s="370"/>
      <c r="BE251" s="370"/>
      <c r="BF251" s="370"/>
      <c r="BG251" s="370"/>
      <c r="BH251" s="370"/>
      <c r="BI251" s="370"/>
      <c r="BJ251" s="370"/>
      <c r="BK251" s="370"/>
      <c r="BL251" s="370"/>
      <c r="BM251" s="370"/>
      <c r="BN251" s="370"/>
      <c r="BO251" s="370"/>
      <c r="BP251" s="370"/>
      <c r="BQ251" s="370"/>
      <c r="BR251" s="370"/>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75" customFormat="true" ht="12.75" x14ac:dyDescent="0.2">
      <c r="S252" s="572"/>
      <c r="T252" s="572"/>
      <c r="U252" s="572"/>
      <c r="V252" s="572"/>
      <c r="W252" s="572"/>
      <c r="X252" s="572"/>
      <c r="Y252" s="572"/>
      <c r="Z252" s="572"/>
      <c r="AA252" s="572"/>
      <c r="AB252" s="572"/>
      <c r="AC252" s="572"/>
      <c r="AD252" s="572"/>
      <c r="AE252" s="572"/>
      <c r="AF252" s="572"/>
      <c r="AG252" s="572"/>
      <c r="AH252" s="572"/>
      <c r="AI252" s="572"/>
      <c r="AJ252" s="572"/>
      <c r="AK252" s="572"/>
      <c r="AL252" s="572"/>
      <c r="AM252" s="572"/>
      <c r="AN252" s="572"/>
      <c r="AO252" s="572"/>
      <c r="AP252" s="572"/>
      <c r="AQ252" s="572"/>
      <c r="AR252" s="572"/>
      <c r="AS252" s="572"/>
      <c r="AT252" s="572"/>
      <c r="AU252" s="572"/>
      <c r="AV252" s="572"/>
      <c r="AW252" s="572"/>
      <c r="AX252" s="572"/>
      <c r="AY252" s="572"/>
      <c r="AZ252" s="572"/>
      <c r="BA252" s="370"/>
      <c r="BB252" s="230"/>
      <c r="BC252" s="370"/>
      <c r="BD252" s="370"/>
      <c r="BE252" s="370"/>
      <c r="BF252" s="370"/>
      <c r="BG252" s="370"/>
      <c r="BH252" s="370"/>
      <c r="BI252" s="370"/>
      <c r="BJ252" s="370"/>
      <c r="BK252" s="370"/>
      <c r="BL252" s="370"/>
      <c r="BM252" s="370"/>
      <c r="BN252" s="370"/>
      <c r="BO252" s="370"/>
      <c r="BP252" s="370"/>
      <c r="BQ252" s="370"/>
      <c r="BR252" s="370"/>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75" customFormat="true" ht="12.75" x14ac:dyDescent="0.2">
      <c r="S253" s="572"/>
      <c r="T253" s="572"/>
      <c r="U253" s="572"/>
      <c r="V253" s="572"/>
      <c r="W253" s="572"/>
      <c r="X253" s="572"/>
      <c r="Y253" s="572"/>
      <c r="Z253" s="572"/>
      <c r="AA253" s="572"/>
      <c r="AB253" s="572"/>
      <c r="AC253" s="572"/>
      <c r="AD253" s="572"/>
      <c r="AE253" s="572"/>
      <c r="AF253" s="572"/>
      <c r="AG253" s="572"/>
      <c r="AH253" s="572"/>
      <c r="AI253" s="572"/>
      <c r="AJ253" s="572"/>
      <c r="AK253" s="572"/>
      <c r="AL253" s="572"/>
      <c r="AM253" s="572"/>
      <c r="AN253" s="572"/>
      <c r="AO253" s="572"/>
      <c r="AP253" s="572"/>
      <c r="AQ253" s="572"/>
      <c r="AR253" s="572"/>
      <c r="AS253" s="572"/>
      <c r="AT253" s="572"/>
      <c r="AU253" s="572"/>
      <c r="AV253" s="572"/>
      <c r="AW253" s="572"/>
      <c r="AX253" s="572"/>
      <c r="AY253" s="572"/>
      <c r="AZ253" s="572"/>
      <c r="BA253" s="370"/>
      <c r="BB253" s="230"/>
      <c r="BC253" s="370"/>
      <c r="BD253" s="370"/>
      <c r="BE253" s="370"/>
      <c r="BF253" s="370"/>
      <c r="BG253" s="370"/>
      <c r="BH253" s="370"/>
      <c r="BI253" s="370"/>
      <c r="BJ253" s="370"/>
      <c r="BK253" s="370"/>
      <c r="BL253" s="370"/>
      <c r="BM253" s="370"/>
      <c r="BN253" s="370"/>
      <c r="BO253" s="370"/>
      <c r="BP253" s="370"/>
      <c r="BQ253" s="370"/>
      <c r="BR253" s="370"/>
      <c r="BS253" s="203"/>
      <c r="BT253" s="203"/>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75" customFormat="true" ht="12.75" x14ac:dyDescent="0.2">
      <c r="S254" s="572"/>
      <c r="T254" s="572"/>
      <c r="U254" s="572"/>
      <c r="V254" s="572"/>
      <c r="W254" s="572"/>
      <c r="X254" s="572"/>
      <c r="Y254" s="572"/>
      <c r="Z254" s="572"/>
      <c r="AA254" s="572"/>
      <c r="AB254" s="572"/>
      <c r="AC254" s="572"/>
      <c r="AD254" s="572"/>
      <c r="AE254" s="572"/>
      <c r="AF254" s="572"/>
      <c r="AG254" s="572"/>
      <c r="AH254" s="572"/>
      <c r="AI254" s="572"/>
      <c r="AJ254" s="572"/>
      <c r="AK254" s="572"/>
      <c r="AL254" s="572"/>
      <c r="AM254" s="572"/>
      <c r="AN254" s="572"/>
      <c r="AO254" s="572"/>
      <c r="AP254" s="572"/>
      <c r="AQ254" s="572"/>
      <c r="AR254" s="572"/>
      <c r="AS254" s="572"/>
      <c r="AT254" s="572"/>
      <c r="AU254" s="572"/>
      <c r="AV254" s="572"/>
      <c r="AW254" s="572"/>
      <c r="AX254" s="572"/>
      <c r="AY254" s="572"/>
      <c r="AZ254" s="572"/>
      <c r="BA254" s="370"/>
      <c r="BB254" s="230"/>
      <c r="BC254" s="370"/>
      <c r="BD254" s="370"/>
      <c r="BE254" s="370"/>
      <c r="BF254" s="370"/>
      <c r="BG254" s="370"/>
      <c r="BH254" s="370"/>
      <c r="BI254" s="370"/>
      <c r="BJ254" s="370"/>
      <c r="BK254" s="370"/>
      <c r="BL254" s="370"/>
      <c r="BM254" s="370"/>
      <c r="BN254" s="370"/>
      <c r="BO254" s="370"/>
      <c r="BP254" s="370"/>
      <c r="BQ254" s="370"/>
      <c r="BR254" s="370"/>
      <c r="BS254" s="203"/>
      <c r="BT254" s="203"/>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75" customFormat="true" ht="12.75" x14ac:dyDescent="0.2">
      <c r="S255" s="572"/>
      <c r="T255" s="572"/>
      <c r="U255" s="572"/>
      <c r="V255" s="572"/>
      <c r="W255" s="572"/>
      <c r="X255" s="572"/>
      <c r="Y255" s="572"/>
      <c r="Z255" s="572"/>
      <c r="AA255" s="572"/>
      <c r="AB255" s="572"/>
      <c r="AC255" s="572"/>
      <c r="AD255" s="572"/>
      <c r="AE255" s="572"/>
      <c r="AF255" s="572"/>
      <c r="AG255" s="572"/>
      <c r="AH255" s="572"/>
      <c r="AI255" s="572"/>
      <c r="AJ255" s="572"/>
      <c r="AK255" s="572"/>
      <c r="AL255" s="572"/>
      <c r="AM255" s="572"/>
      <c r="AN255" s="572"/>
      <c r="AO255" s="572"/>
      <c r="AP255" s="572"/>
      <c r="AQ255" s="572"/>
      <c r="AR255" s="572"/>
      <c r="AS255" s="572"/>
      <c r="AT255" s="572"/>
      <c r="AU255" s="572"/>
      <c r="AV255" s="572"/>
      <c r="AW255" s="572"/>
      <c r="AX255" s="572"/>
      <c r="AY255" s="572"/>
      <c r="AZ255" s="572"/>
      <c r="BA255" s="370"/>
      <c r="BB255" s="230"/>
      <c r="BC255" s="370"/>
      <c r="BD255" s="370"/>
      <c r="BE255" s="370"/>
      <c r="BF255" s="370"/>
      <c r="BG255" s="370"/>
      <c r="BH255" s="370"/>
      <c r="BI255" s="370"/>
      <c r="BJ255" s="370"/>
      <c r="BK255" s="370"/>
      <c r="BL255" s="370"/>
      <c r="BM255" s="370"/>
      <c r="BN255" s="370"/>
      <c r="BO255" s="370"/>
      <c r="BP255" s="370"/>
      <c r="BQ255" s="370"/>
      <c r="BR255" s="370"/>
      <c r="BS255" s="203"/>
      <c r="BT255" s="203"/>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75" customFormat="true" ht="12.75" x14ac:dyDescent="0.2">
      <c r="S256" s="572"/>
      <c r="T256" s="572"/>
      <c r="U256" s="572"/>
      <c r="V256" s="572"/>
      <c r="W256" s="572"/>
      <c r="X256" s="572"/>
      <c r="Y256" s="572"/>
      <c r="Z256" s="572"/>
      <c r="AA256" s="572"/>
      <c r="AB256" s="572"/>
      <c r="AC256" s="572"/>
      <c r="AD256" s="572"/>
      <c r="AE256" s="572"/>
      <c r="AF256" s="572"/>
      <c r="AG256" s="572"/>
      <c r="AH256" s="572"/>
      <c r="AI256" s="572"/>
      <c r="AJ256" s="572"/>
      <c r="AK256" s="572"/>
      <c r="AL256" s="572"/>
      <c r="AM256" s="572"/>
      <c r="AN256" s="572"/>
      <c r="AO256" s="572"/>
      <c r="AP256" s="572"/>
      <c r="AQ256" s="572"/>
      <c r="AR256" s="572"/>
      <c r="AS256" s="572"/>
      <c r="AT256" s="572"/>
      <c r="AU256" s="572"/>
      <c r="AV256" s="572"/>
      <c r="AW256" s="572"/>
      <c r="AX256" s="572"/>
      <c r="AY256" s="572"/>
      <c r="AZ256" s="572"/>
      <c r="BA256" s="370"/>
      <c r="BB256" s="230"/>
      <c r="BC256" s="370"/>
      <c r="BD256" s="370"/>
      <c r="BE256" s="370"/>
      <c r="BF256" s="370"/>
      <c r="BG256" s="370"/>
      <c r="BH256" s="370"/>
      <c r="BI256" s="370"/>
      <c r="BJ256" s="370"/>
      <c r="BK256" s="370"/>
      <c r="BL256" s="370"/>
      <c r="BM256" s="370"/>
      <c r="BN256" s="370"/>
      <c r="BO256" s="370"/>
      <c r="BP256" s="370"/>
      <c r="BQ256" s="370"/>
      <c r="BR256" s="370"/>
      <c r="BS256" s="203"/>
      <c r="BT256" s="203"/>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75" customFormat="true" ht="18" customHeight="true" x14ac:dyDescent="0.2">
      <c r="S257" s="572"/>
      <c r="T257" s="572"/>
      <c r="U257" s="572"/>
      <c r="V257" s="572"/>
      <c r="W257" s="572"/>
      <c r="X257" s="572"/>
      <c r="Y257" s="572"/>
      <c r="Z257" s="572"/>
      <c r="AA257" s="572"/>
      <c r="AB257" s="572"/>
      <c r="AC257" s="572"/>
      <c r="AD257" s="572"/>
      <c r="AE257" s="572"/>
      <c r="AF257" s="572"/>
      <c r="AG257" s="572"/>
      <c r="AH257" s="572"/>
      <c r="AI257" s="572"/>
      <c r="AJ257" s="572"/>
      <c r="AK257" s="572"/>
      <c r="AL257" s="572"/>
      <c r="AM257" s="572"/>
      <c r="AN257" s="572"/>
      <c r="AO257" s="572"/>
      <c r="AP257" s="572"/>
      <c r="AQ257" s="572"/>
      <c r="AR257" s="572"/>
      <c r="AS257" s="572"/>
      <c r="AT257" s="572"/>
      <c r="AU257" s="572"/>
      <c r="AV257" s="572"/>
      <c r="AW257" s="572"/>
      <c r="AX257" s="572"/>
      <c r="AY257" s="572"/>
      <c r="AZ257" s="572"/>
      <c r="BA257" s="370"/>
      <c r="BB257" s="230"/>
      <c r="BC257" s="370"/>
      <c r="BD257" s="370"/>
      <c r="BE257" s="370"/>
      <c r="BF257" s="370"/>
      <c r="BG257" s="370"/>
      <c r="BH257" s="370"/>
      <c r="BI257" s="370"/>
      <c r="BJ257" s="370"/>
      <c r="BK257" s="370"/>
      <c r="BL257" s="370"/>
      <c r="BM257" s="370"/>
      <c r="BN257" s="370"/>
      <c r="BO257" s="370"/>
      <c r="BP257" s="370"/>
      <c r="BQ257" s="370"/>
      <c r="BR257" s="370"/>
      <c r="BS257" s="203"/>
      <c r="BT257" s="203"/>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75" customFormat="true" ht="18" customHeight="true" x14ac:dyDescent="0.2">
      <c r="S258" s="572"/>
      <c r="T258" s="572"/>
      <c r="U258" s="572"/>
      <c r="V258" s="572"/>
      <c r="W258" s="572"/>
      <c r="X258" s="572"/>
      <c r="Y258" s="572"/>
      <c r="Z258" s="572"/>
      <c r="AA258" s="572"/>
      <c r="AB258" s="572"/>
      <c r="AC258" s="572"/>
      <c r="AD258" s="572"/>
      <c r="AE258" s="572"/>
      <c r="AF258" s="572"/>
      <c r="AG258" s="572"/>
      <c r="AH258" s="572"/>
      <c r="AI258" s="572"/>
      <c r="AJ258" s="572"/>
      <c r="AK258" s="572"/>
      <c r="AL258" s="572"/>
      <c r="AM258" s="572"/>
      <c r="AN258" s="572"/>
      <c r="AO258" s="572"/>
      <c r="AP258" s="572"/>
      <c r="AQ258" s="572"/>
      <c r="AR258" s="572"/>
      <c r="AS258" s="572"/>
      <c r="AT258" s="572"/>
      <c r="AU258" s="572"/>
      <c r="AV258" s="572"/>
      <c r="AW258" s="572"/>
      <c r="AX258" s="572"/>
      <c r="AY258" s="572"/>
      <c r="AZ258" s="572"/>
      <c r="BA258" s="370"/>
      <c r="BB258" s="230"/>
      <c r="BC258" s="370"/>
      <c r="BD258" s="370"/>
      <c r="BE258" s="370"/>
      <c r="BF258" s="370"/>
      <c r="BG258" s="370"/>
      <c r="BH258" s="370"/>
      <c r="BI258" s="370"/>
      <c r="BJ258" s="370"/>
      <c r="BK258" s="370"/>
      <c r="BL258" s="370"/>
      <c r="BM258" s="370"/>
      <c r="BN258" s="370"/>
      <c r="BO258" s="370"/>
      <c r="BP258" s="370"/>
      <c r="BQ258" s="370"/>
      <c r="BR258" s="370"/>
      <c r="BS258" s="203"/>
      <c r="BT258" s="203"/>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135" customFormat="true" ht="15" customHeight="true" x14ac:dyDescent="0.2">
      <c r="S259" s="606"/>
      <c r="T259" s="606"/>
      <c r="U259" s="606"/>
      <c r="V259" s="606"/>
      <c r="W259" s="606"/>
      <c r="X259" s="606"/>
      <c r="Y259" s="606"/>
      <c r="Z259" s="606"/>
      <c r="AA259" s="606"/>
      <c r="AB259" s="606"/>
      <c r="AC259" s="606"/>
      <c r="AD259" s="606"/>
      <c r="AE259" s="606"/>
      <c r="AF259" s="606"/>
      <c r="AG259" s="606"/>
      <c r="AH259" s="606"/>
      <c r="AI259" s="606"/>
      <c r="AJ259" s="606"/>
      <c r="AK259" s="606"/>
      <c r="AL259" s="606"/>
      <c r="AM259" s="606"/>
      <c r="AN259" s="606"/>
      <c r="AO259" s="606"/>
      <c r="AP259" s="606"/>
      <c r="AQ259" s="606"/>
      <c r="AR259" s="606"/>
      <c r="AS259" s="606"/>
      <c r="AT259" s="606"/>
      <c r="AU259" s="606"/>
      <c r="AV259" s="606"/>
      <c r="AW259" s="606"/>
      <c r="AX259" s="606"/>
      <c r="AY259" s="606"/>
      <c r="AZ259" s="606"/>
      <c r="BA259" s="209" t="s">
        <v>128</v>
      </c>
      <c r="BB259" s="137" t="s">
        <v>85</v>
      </c>
      <c r="BC259" s="2204" t="s">
        <v>114</v>
      </c>
      <c r="BD259" s="2205"/>
      <c r="BE259" s="2205"/>
      <c r="BF259" s="2205"/>
      <c r="BG259" s="2206"/>
      <c r="BH259" s="2207" t="s">
        <v>38</v>
      </c>
      <c r="BI259" s="2205"/>
      <c r="BJ259" s="2205"/>
      <c r="BK259" s="2205"/>
      <c r="BL259" s="2206"/>
      <c r="BM259" s="2207" t="s">
        <v>37</v>
      </c>
      <c r="BN259" s="2205"/>
      <c r="BO259" s="2205"/>
      <c r="BP259" s="2205"/>
      <c r="BQ259" s="2208"/>
      <c r="BR259" s="1668" t="s">
        <v>137</v>
      </c>
      <c r="BS259" s="1832"/>
      <c r="BT259" s="1832"/>
      <c r="BU259" s="1832"/>
      <c r="BV259" s="1832"/>
      <c r="BW259" s="1832"/>
      <c r="BX259" s="1832"/>
      <c r="BY259" s="1833"/>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135" customFormat="true" ht="12.75" x14ac:dyDescent="0.2">
      <c r="S260" s="606"/>
      <c r="T260" s="606"/>
      <c r="U260" s="606"/>
      <c r="V260" s="606"/>
      <c r="W260" s="606"/>
      <c r="X260" s="606"/>
      <c r="Y260" s="606"/>
      <c r="Z260" s="606"/>
      <c r="AA260" s="606"/>
      <c r="AB260" s="606"/>
      <c r="AC260" s="606"/>
      <c r="AD260" s="606"/>
      <c r="AE260" s="606"/>
      <c r="AF260" s="606"/>
      <c r="AG260" s="606"/>
      <c r="AH260" s="606"/>
      <c r="AI260" s="606"/>
      <c r="AJ260" s="606"/>
      <c r="AK260" s="606"/>
      <c r="AL260" s="606"/>
      <c r="AM260" s="606"/>
      <c r="AN260" s="606"/>
      <c r="AO260" s="606"/>
      <c r="AP260" s="606"/>
      <c r="AQ260" s="606"/>
      <c r="AR260" s="606"/>
      <c r="AS260" s="606"/>
      <c r="AT260" s="606"/>
      <c r="AU260" s="606"/>
      <c r="AV260" s="606"/>
      <c r="AW260" s="606"/>
      <c r="AX260" s="606"/>
      <c r="AY260" s="606"/>
      <c r="AZ260" s="606"/>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1760" t="s">
        <v>147</v>
      </c>
      <c r="BS260" s="1834"/>
      <c r="BT260" s="1834"/>
      <c r="BU260" s="1834"/>
      <c r="BV260" s="1834"/>
      <c r="BW260" s="1834"/>
      <c r="BX260" s="1834"/>
      <c r="BY260" s="1835"/>
      <c r="BZ260" s="1835"/>
      <c r="CA260" s="1835"/>
      <c r="CB260" s="1835"/>
      <c r="CC260" s="1835"/>
      <c r="CD260" s="1835"/>
      <c r="CE260" s="1835"/>
      <c r="CF260" s="1835"/>
      <c r="CG260" s="1835"/>
      <c r="CH260" s="1835"/>
      <c r="CI260" s="1835"/>
      <c r="CJ260" s="1835"/>
      <c r="CK260" s="1835"/>
      <c r="CL260" s="1835"/>
      <c r="CM260" s="1835"/>
      <c r="CN260" s="1835"/>
      <c r="CO260" s="1835"/>
      <c r="CP260" s="1835"/>
      <c r="CQ260" s="1835"/>
      <c r="CR260" s="1835"/>
      <c r="CS260" s="1835"/>
      <c r="CT260" s="1835"/>
      <c r="CU260" s="1835"/>
      <c r="CV260" s="1835"/>
      <c r="CW260" s="1835"/>
      <c r="CX260" s="1835"/>
      <c r="CY260" s="1835"/>
      <c r="CZ260" s="1835"/>
    </row>
    <row r="261" s="135" customFormat="true" ht="15" customHeight="true" x14ac:dyDescent="0.2">
      <c r="S261" s="606"/>
      <c r="T261" s="606"/>
      <c r="U261" s="606"/>
      <c r="V261" s="606"/>
      <c r="W261" s="606"/>
      <c r="X261" s="606"/>
      <c r="Y261" s="606"/>
      <c r="Z261" s="606"/>
      <c r="AA261" s="606"/>
      <c r="AB261" s="606"/>
      <c r="AC261" s="606"/>
      <c r="AD261" s="606"/>
      <c r="AE261" s="606"/>
      <c r="AF261" s="606"/>
      <c r="AG261" s="606"/>
      <c r="AH261" s="606"/>
      <c r="AI261" s="606"/>
      <c r="AJ261" s="606"/>
      <c r="AK261" s="606"/>
      <c r="AL261" s="606"/>
      <c r="AM261" s="606"/>
      <c r="AN261" s="606"/>
      <c r="AO261" s="606"/>
      <c r="AP261" s="606"/>
      <c r="AQ261" s="606"/>
      <c r="AR261" s="606"/>
      <c r="AS261" s="606"/>
      <c r="AT261" s="606"/>
      <c r="AU261" s="606"/>
      <c r="AV261" s="606"/>
      <c r="AW261" s="606"/>
      <c r="AX261" s="606"/>
      <c r="AY261" s="606"/>
      <c r="AZ261" s="606"/>
      <c r="BA261" s="2209" t="s">
        <v>73</v>
      </c>
      <c r="BB261" s="286" t="s">
        <v>49</v>
      </c>
      <c r="BC261" s="1082" t="s">
        <v>35</v>
      </c>
      <c r="BD261" s="1102" t="s">
        <v>35</v>
      </c>
      <c r="BE261" s="1102" t="s">
        <v>35</v>
      </c>
      <c r="BF261" s="1102" t="s">
        <v>35</v>
      </c>
      <c r="BG261" s="1123" t="s">
        <v>35</v>
      </c>
      <c r="BH261" s="1144" t="s">
        <v>35</v>
      </c>
      <c r="BI261" s="1102" t="s">
        <v>35</v>
      </c>
      <c r="BJ261" s="1102" t="s">
        <v>35</v>
      </c>
      <c r="BK261" s="1102" t="s">
        <v>35</v>
      </c>
      <c r="BL261" s="1123" t="s">
        <v>35</v>
      </c>
      <c r="BM261" s="1144" t="s">
        <v>35</v>
      </c>
      <c r="BN261" s="1102" t="s">
        <v>35</v>
      </c>
      <c r="BO261" s="1102" t="s">
        <v>35</v>
      </c>
      <c r="BP261" s="1102" t="s">
        <v>35</v>
      </c>
      <c r="BQ261" s="1123" t="s">
        <v>35</v>
      </c>
      <c r="BR261" s="1761" t="s">
        <v>35</v>
      </c>
      <c r="BS261" s="1836"/>
      <c r="BT261" s="1836"/>
      <c r="BU261" s="1836"/>
      <c r="BV261" s="1836"/>
      <c r="BW261" s="1836"/>
      <c r="BX261" s="1836"/>
      <c r="BY261" s="1837"/>
      <c r="BZ261" s="1837"/>
      <c r="CA261" s="1837"/>
      <c r="CB261" s="1837"/>
      <c r="CC261" s="1837"/>
      <c r="CD261" s="1837"/>
      <c r="CE261" s="1837"/>
      <c r="CF261" s="1837"/>
      <c r="CG261" s="1837"/>
      <c r="CH261" s="1837"/>
      <c r="CI261" s="1837"/>
      <c r="CJ261" s="1837"/>
      <c r="CK261" s="1837"/>
      <c r="CL261" s="1837"/>
      <c r="CM261" s="1837"/>
      <c r="CN261" s="1837"/>
      <c r="CO261" s="1837"/>
      <c r="CP261" s="1837"/>
      <c r="CQ261" s="1837"/>
      <c r="CR261" s="1837"/>
      <c r="CS261" s="1837"/>
      <c r="CT261" s="1837"/>
      <c r="CU261" s="1837"/>
      <c r="CV261" s="1837"/>
      <c r="CW261" s="1837"/>
      <c r="CX261" s="1837"/>
      <c r="CY261" s="1837"/>
      <c r="CZ261" s="1837"/>
    </row>
    <row r="262" s="135" customFormat="true" ht="15" customHeight="true" x14ac:dyDescent="0.2">
      <c r="S262" s="606"/>
      <c r="T262" s="606"/>
      <c r="U262" s="606"/>
      <c r="V262" s="606"/>
      <c r="W262" s="606"/>
      <c r="X262" s="606"/>
      <c r="Y262" s="606"/>
      <c r="Z262" s="606"/>
      <c r="AA262" s="606"/>
      <c r="AB262" s="606"/>
      <c r="AC262" s="606"/>
      <c r="AD262" s="606"/>
      <c r="AE262" s="606"/>
      <c r="AF262" s="606"/>
      <c r="AG262" s="606"/>
      <c r="AH262" s="606"/>
      <c r="AI262" s="606"/>
      <c r="AJ262" s="606"/>
      <c r="AK262" s="606"/>
      <c r="AL262" s="606"/>
      <c r="AM262" s="606"/>
      <c r="AN262" s="606"/>
      <c r="AO262" s="606"/>
      <c r="AP262" s="606"/>
      <c r="AQ262" s="606"/>
      <c r="AR262" s="606"/>
      <c r="AS262" s="606"/>
      <c r="AT262" s="606"/>
      <c r="AU262" s="606"/>
      <c r="AV262" s="606"/>
      <c r="AW262" s="606"/>
      <c r="AX262" s="606"/>
      <c r="AY262" s="606"/>
      <c r="AZ262" s="606"/>
      <c r="BA262" s="2210"/>
      <c r="BB262" s="287" t="s">
        <v>48</v>
      </c>
      <c r="BC262" s="1083" t="s">
        <v>35</v>
      </c>
      <c r="BD262" s="1103" t="s">
        <v>35</v>
      </c>
      <c r="BE262" s="1103" t="s">
        <v>35</v>
      </c>
      <c r="BF262" s="1103" t="s">
        <v>35</v>
      </c>
      <c r="BG262" s="1124" t="s">
        <v>35</v>
      </c>
      <c r="BH262" s="1145" t="s">
        <v>35</v>
      </c>
      <c r="BI262" s="1103" t="s">
        <v>35</v>
      </c>
      <c r="BJ262" s="1103" t="s">
        <v>35</v>
      </c>
      <c r="BK262" s="1103" t="s">
        <v>35</v>
      </c>
      <c r="BL262" s="1124" t="s">
        <v>35</v>
      </c>
      <c r="BM262" s="1145" t="s">
        <v>35</v>
      </c>
      <c r="BN262" s="1103" t="s">
        <v>35</v>
      </c>
      <c r="BO262" s="1103" t="s">
        <v>35</v>
      </c>
      <c r="BP262" s="1103" t="s">
        <v>35</v>
      </c>
      <c r="BQ262" s="1124" t="s">
        <v>35</v>
      </c>
      <c r="BR262" s="1762" t="s">
        <v>35</v>
      </c>
      <c r="BS262" s="1838"/>
      <c r="BT262" s="1838"/>
      <c r="BU262" s="1838"/>
      <c r="BV262" s="1838"/>
      <c r="BW262" s="1838"/>
      <c r="BX262" s="1838"/>
      <c r="BY262" s="1839"/>
      <c r="BZ262" s="1839"/>
      <c r="CA262" s="1839"/>
      <c r="CB262" s="1839"/>
      <c r="CC262" s="1839"/>
      <c r="CD262" s="1839"/>
      <c r="CE262" s="1839"/>
      <c r="CF262" s="1839"/>
      <c r="CG262" s="1839"/>
      <c r="CH262" s="1839"/>
      <c r="CI262" s="1839"/>
      <c r="CJ262" s="1839"/>
      <c r="CK262" s="1839"/>
      <c r="CL262" s="1839"/>
      <c r="CM262" s="1839"/>
      <c r="CN262" s="1839"/>
      <c r="CO262" s="1839"/>
      <c r="CP262" s="1839"/>
      <c r="CQ262" s="1839"/>
      <c r="CR262" s="1839"/>
      <c r="CS262" s="1839"/>
      <c r="CT262" s="1839"/>
      <c r="CU262" s="1839"/>
      <c r="CV262" s="1839"/>
      <c r="CW262" s="1839"/>
      <c r="CX262" s="1839"/>
      <c r="CY262" s="1839"/>
      <c r="CZ262" s="1839"/>
    </row>
    <row r="263" s="135" customFormat="true" ht="15" customHeight="true" x14ac:dyDescent="0.2">
      <c r="S263" s="606"/>
      <c r="T263" s="606"/>
      <c r="U263" s="606"/>
      <c r="V263" s="606"/>
      <c r="W263" s="606"/>
      <c r="X263" s="606"/>
      <c r="Y263" s="606"/>
      <c r="Z263" s="606"/>
      <c r="AA263" s="606"/>
      <c r="AB263" s="606"/>
      <c r="AC263" s="606"/>
      <c r="AD263" s="606"/>
      <c r="AE263" s="606"/>
      <c r="AF263" s="606"/>
      <c r="AG263" s="606"/>
      <c r="AH263" s="606"/>
      <c r="AI263" s="606"/>
      <c r="AJ263" s="606"/>
      <c r="AK263" s="606"/>
      <c r="AL263" s="606"/>
      <c r="AM263" s="606"/>
      <c r="AN263" s="606"/>
      <c r="AO263" s="606"/>
      <c r="AP263" s="606"/>
      <c r="AQ263" s="606"/>
      <c r="AR263" s="606"/>
      <c r="AS263" s="606"/>
      <c r="AT263" s="606"/>
      <c r="AU263" s="606"/>
      <c r="AV263" s="606"/>
      <c r="AW263" s="606"/>
      <c r="AX263" s="606"/>
      <c r="AY263" s="606"/>
      <c r="AZ263" s="606"/>
      <c r="BA263" s="2210"/>
      <c r="BB263" s="287" t="s">
        <v>112</v>
      </c>
      <c r="BC263" s="1083" t="s">
        <v>35</v>
      </c>
      <c r="BD263" s="1103" t="s">
        <v>35</v>
      </c>
      <c r="BE263" s="1103" t="s">
        <v>35</v>
      </c>
      <c r="BF263" s="1103" t="s">
        <v>35</v>
      </c>
      <c r="BG263" s="1124" t="s">
        <v>35</v>
      </c>
      <c r="BH263" s="1145" t="s">
        <v>35</v>
      </c>
      <c r="BI263" s="1103" t="s">
        <v>35</v>
      </c>
      <c r="BJ263" s="1103" t="s">
        <v>35</v>
      </c>
      <c r="BK263" s="1103" t="s">
        <v>35</v>
      </c>
      <c r="BL263" s="1124" t="s">
        <v>35</v>
      </c>
      <c r="BM263" s="1145" t="s">
        <v>35</v>
      </c>
      <c r="BN263" s="1103" t="s">
        <v>35</v>
      </c>
      <c r="BO263" s="1103" t="s">
        <v>35</v>
      </c>
      <c r="BP263" s="1103" t="s">
        <v>35</v>
      </c>
      <c r="BQ263" s="1124" t="s">
        <v>35</v>
      </c>
      <c r="BR263" s="1762" t="s">
        <v>35</v>
      </c>
      <c r="BS263" s="1838"/>
      <c r="BT263" s="1838"/>
      <c r="BU263" s="1838"/>
      <c r="BV263" s="1838"/>
      <c r="BW263" s="1838"/>
      <c r="BX263" s="1838"/>
      <c r="BY263" s="1839"/>
      <c r="BZ263" s="1839"/>
      <c r="CA263" s="1839"/>
      <c r="CB263" s="1839"/>
      <c r="CC263" s="1839"/>
      <c r="CD263" s="1839"/>
      <c r="CE263" s="1839"/>
      <c r="CF263" s="1839"/>
      <c r="CG263" s="1839"/>
      <c r="CH263" s="1839"/>
      <c r="CI263" s="1839"/>
      <c r="CJ263" s="1839"/>
      <c r="CK263" s="1839"/>
      <c r="CL263" s="1839"/>
      <c r="CM263" s="1839"/>
      <c r="CN263" s="1839"/>
      <c r="CO263" s="1839"/>
      <c r="CP263" s="1839"/>
      <c r="CQ263" s="1839"/>
      <c r="CR263" s="1839"/>
      <c r="CS263" s="1839"/>
      <c r="CT263" s="1839"/>
      <c r="CU263" s="1839"/>
      <c r="CV263" s="1839"/>
      <c r="CW263" s="1839"/>
      <c r="CX263" s="1839"/>
      <c r="CY263" s="1839"/>
      <c r="CZ263" s="1839"/>
    </row>
    <row r="264" s="135" customFormat="true" ht="15" customHeight="true" x14ac:dyDescent="0.2">
      <c r="S264" s="606"/>
      <c r="T264" s="606"/>
      <c r="U264" s="606"/>
      <c r="V264" s="606"/>
      <c r="W264" s="606"/>
      <c r="X264" s="606"/>
      <c r="Y264" s="606"/>
      <c r="Z264" s="606"/>
      <c r="AA264" s="606"/>
      <c r="AB264" s="606"/>
      <c r="AC264" s="606"/>
      <c r="AD264" s="606"/>
      <c r="AE264" s="606"/>
      <c r="AF264" s="606"/>
      <c r="AG264" s="606"/>
      <c r="AH264" s="606"/>
      <c r="AI264" s="606"/>
      <c r="AJ264" s="606"/>
      <c r="AK264" s="606"/>
      <c r="AL264" s="606"/>
      <c r="AM264" s="606"/>
      <c r="AN264" s="606"/>
      <c r="AO264" s="606"/>
      <c r="AP264" s="606"/>
      <c r="AQ264" s="606"/>
      <c r="AR264" s="606"/>
      <c r="AS264" s="606"/>
      <c r="AT264" s="606"/>
      <c r="AU264" s="606"/>
      <c r="AV264" s="606"/>
      <c r="AW264" s="606"/>
      <c r="AX264" s="606"/>
      <c r="AY264" s="606"/>
      <c r="AZ264" s="606"/>
      <c r="BA264" s="2210" t="s">
        <v>74</v>
      </c>
      <c r="BB264" s="287" t="s">
        <v>88</v>
      </c>
      <c r="BC264" s="1083" t="s">
        <v>35</v>
      </c>
      <c r="BD264" s="1103" t="s">
        <v>35</v>
      </c>
      <c r="BE264" s="1103" t="s">
        <v>35</v>
      </c>
      <c r="BF264" s="1103" t="s">
        <v>35</v>
      </c>
      <c r="BG264" s="1124" t="s">
        <v>35</v>
      </c>
      <c r="BH264" s="1145" t="s">
        <v>35</v>
      </c>
      <c r="BI264" s="1103" t="s">
        <v>35</v>
      </c>
      <c r="BJ264" s="1103" t="s">
        <v>35</v>
      </c>
      <c r="BK264" s="1103" t="s">
        <v>35</v>
      </c>
      <c r="BL264" s="1124" t="s">
        <v>35</v>
      </c>
      <c r="BM264" s="1145" t="s">
        <v>35</v>
      </c>
      <c r="BN264" s="1103" t="s">
        <v>35</v>
      </c>
      <c r="BO264" s="1103" t="s">
        <v>35</v>
      </c>
      <c r="BP264" s="1103" t="s">
        <v>35</v>
      </c>
      <c r="BQ264" s="1124" t="s">
        <v>35</v>
      </c>
      <c r="BR264" s="1762" t="s">
        <v>35</v>
      </c>
      <c r="BS264" s="1838"/>
      <c r="BT264" s="1838"/>
      <c r="BU264" s="1838"/>
      <c r="BV264" s="1838"/>
      <c r="BW264" s="1838"/>
      <c r="BX264" s="1838"/>
      <c r="BY264" s="1839"/>
      <c r="BZ264" s="1839"/>
      <c r="CA264" s="1839"/>
      <c r="CB264" s="1839"/>
      <c r="CC264" s="1839"/>
      <c r="CD264" s="1839"/>
      <c r="CE264" s="1839"/>
      <c r="CF264" s="1839"/>
      <c r="CG264" s="1839"/>
      <c r="CH264" s="1839"/>
      <c r="CI264" s="1839"/>
      <c r="CJ264" s="1839"/>
      <c r="CK264" s="1839"/>
      <c r="CL264" s="1839"/>
      <c r="CM264" s="1839"/>
      <c r="CN264" s="1839"/>
      <c r="CO264" s="1839"/>
      <c r="CP264" s="1839"/>
      <c r="CQ264" s="1839"/>
      <c r="CR264" s="1839"/>
      <c r="CS264" s="1839"/>
      <c r="CT264" s="1839"/>
      <c r="CU264" s="1839"/>
      <c r="CV264" s="1839"/>
      <c r="CW264" s="1839"/>
      <c r="CX264" s="1839"/>
      <c r="CY264" s="1839"/>
      <c r="CZ264" s="1839"/>
    </row>
    <row r="265" s="135" customFormat="true" ht="15" customHeight="true" x14ac:dyDescent="0.2">
      <c r="S265" s="606"/>
      <c r="T265" s="606"/>
      <c r="U265" s="606"/>
      <c r="V265" s="606"/>
      <c r="W265" s="606"/>
      <c r="X265" s="606"/>
      <c r="Y265" s="606"/>
      <c r="Z265" s="606"/>
      <c r="AA265" s="606"/>
      <c r="AB265" s="606"/>
      <c r="AC265" s="606"/>
      <c r="AD265" s="606"/>
      <c r="AE265" s="606"/>
      <c r="AF265" s="606"/>
      <c r="AG265" s="606"/>
      <c r="AH265" s="606"/>
      <c r="AI265" s="606"/>
      <c r="AJ265" s="606"/>
      <c r="AK265" s="606"/>
      <c r="AL265" s="606"/>
      <c r="AM265" s="606"/>
      <c r="AN265" s="606"/>
      <c r="AO265" s="606"/>
      <c r="AP265" s="606"/>
      <c r="AQ265" s="606"/>
      <c r="AR265" s="606"/>
      <c r="AS265" s="606"/>
      <c r="AT265" s="606"/>
      <c r="AU265" s="606"/>
      <c r="AV265" s="606"/>
      <c r="AW265" s="606"/>
      <c r="AX265" s="606"/>
      <c r="AY265" s="606"/>
      <c r="AZ265" s="606"/>
      <c r="BA265" s="2210"/>
      <c r="BB265" s="287" t="s">
        <v>89</v>
      </c>
      <c r="BC265" s="1083" t="s">
        <v>35</v>
      </c>
      <c r="BD265" s="1103" t="s">
        <v>35</v>
      </c>
      <c r="BE265" s="1103" t="s">
        <v>35</v>
      </c>
      <c r="BF265" s="1103" t="s">
        <v>35</v>
      </c>
      <c r="BG265" s="1124" t="s">
        <v>35</v>
      </c>
      <c r="BH265" s="1145" t="s">
        <v>35</v>
      </c>
      <c r="BI265" s="1103" t="s">
        <v>35</v>
      </c>
      <c r="BJ265" s="1103" t="s">
        <v>35</v>
      </c>
      <c r="BK265" s="1103" t="s">
        <v>35</v>
      </c>
      <c r="BL265" s="1124" t="s">
        <v>35</v>
      </c>
      <c r="BM265" s="1145" t="s">
        <v>35</v>
      </c>
      <c r="BN265" s="1103" t="s">
        <v>35</v>
      </c>
      <c r="BO265" s="1103" t="s">
        <v>35</v>
      </c>
      <c r="BP265" s="1103" t="s">
        <v>35</v>
      </c>
      <c r="BQ265" s="1124" t="s">
        <v>35</v>
      </c>
      <c r="BR265" s="1762" t="s">
        <v>35</v>
      </c>
      <c r="BS265" s="1838"/>
      <c r="BT265" s="1838"/>
      <c r="BU265" s="1838"/>
      <c r="BV265" s="1838"/>
      <c r="BW265" s="1838"/>
      <c r="BX265" s="1838"/>
      <c r="BY265" s="1839"/>
      <c r="BZ265" s="1839"/>
      <c r="CA265" s="1839"/>
      <c r="CB265" s="1839"/>
      <c r="CC265" s="1839"/>
      <c r="CD265" s="1839"/>
      <c r="CE265" s="1839"/>
      <c r="CF265" s="1839"/>
      <c r="CG265" s="1839"/>
      <c r="CH265" s="1839"/>
      <c r="CI265" s="1839"/>
      <c r="CJ265" s="1839"/>
      <c r="CK265" s="1839"/>
      <c r="CL265" s="1839"/>
      <c r="CM265" s="1839"/>
      <c r="CN265" s="1839"/>
      <c r="CO265" s="1839"/>
      <c r="CP265" s="1839"/>
      <c r="CQ265" s="1839"/>
      <c r="CR265" s="1839"/>
      <c r="CS265" s="1839"/>
      <c r="CT265" s="1839"/>
      <c r="CU265" s="1839"/>
      <c r="CV265" s="1839"/>
      <c r="CW265" s="1839"/>
      <c r="CX265" s="1839"/>
      <c r="CY265" s="1839"/>
      <c r="CZ265" s="1839"/>
    </row>
    <row r="266" s="135" customFormat="true" ht="15" customHeight="true" x14ac:dyDescent="0.2">
      <c r="S266" s="606"/>
      <c r="T266" s="606"/>
      <c r="U266" s="606"/>
      <c r="V266" s="606"/>
      <c r="W266" s="606"/>
      <c r="X266" s="606"/>
      <c r="Y266" s="606"/>
      <c r="Z266" s="606"/>
      <c r="AA266" s="606"/>
      <c r="AB266" s="606"/>
      <c r="AC266" s="606"/>
      <c r="AD266" s="606"/>
      <c r="AE266" s="606"/>
      <c r="AF266" s="606"/>
      <c r="AG266" s="606"/>
      <c r="AH266" s="606"/>
      <c r="AI266" s="606"/>
      <c r="AJ266" s="606"/>
      <c r="AK266" s="606"/>
      <c r="AL266" s="606"/>
      <c r="AM266" s="606"/>
      <c r="AN266" s="606"/>
      <c r="AO266" s="606"/>
      <c r="AP266" s="606"/>
      <c r="AQ266" s="606"/>
      <c r="AR266" s="606"/>
      <c r="AS266" s="606"/>
      <c r="AT266" s="606"/>
      <c r="AU266" s="606"/>
      <c r="AV266" s="606"/>
      <c r="AW266" s="606"/>
      <c r="AX266" s="606"/>
      <c r="AY266" s="606"/>
      <c r="AZ266" s="606"/>
      <c r="BA266" s="2210"/>
      <c r="BB266" s="287" t="s">
        <v>90</v>
      </c>
      <c r="BC266" s="1083" t="s">
        <v>35</v>
      </c>
      <c r="BD266" s="1103" t="s">
        <v>35</v>
      </c>
      <c r="BE266" s="1103" t="s">
        <v>35</v>
      </c>
      <c r="BF266" s="1103" t="s">
        <v>35</v>
      </c>
      <c r="BG266" s="1124" t="s">
        <v>35</v>
      </c>
      <c r="BH266" s="1145" t="s">
        <v>35</v>
      </c>
      <c r="BI266" s="1103" t="s">
        <v>35</v>
      </c>
      <c r="BJ266" s="1103" t="s">
        <v>35</v>
      </c>
      <c r="BK266" s="1103" t="s">
        <v>35</v>
      </c>
      <c r="BL266" s="1124" t="s">
        <v>35</v>
      </c>
      <c r="BM266" s="1145" t="s">
        <v>35</v>
      </c>
      <c r="BN266" s="1103" t="s">
        <v>35</v>
      </c>
      <c r="BO266" s="1103" t="s">
        <v>35</v>
      </c>
      <c r="BP266" s="1103" t="s">
        <v>35</v>
      </c>
      <c r="BQ266" s="1124" t="s">
        <v>35</v>
      </c>
      <c r="BR266" s="1762" t="s">
        <v>35</v>
      </c>
      <c r="BS266" s="1838"/>
      <c r="BT266" s="1838"/>
      <c r="BU266" s="1838"/>
      <c r="BV266" s="1838"/>
      <c r="BW266" s="1838"/>
      <c r="BX266" s="1838"/>
      <c r="BY266" s="1839"/>
      <c r="BZ266" s="1839"/>
      <c r="CA266" s="1839"/>
      <c r="CB266" s="1839"/>
      <c r="CC266" s="1839"/>
      <c r="CD266" s="1839"/>
      <c r="CE266" s="1839"/>
      <c r="CF266" s="1839"/>
      <c r="CG266" s="1839"/>
      <c r="CH266" s="1839"/>
      <c r="CI266" s="1839"/>
      <c r="CJ266" s="1839"/>
      <c r="CK266" s="1839"/>
      <c r="CL266" s="1839"/>
      <c r="CM266" s="1839"/>
      <c r="CN266" s="1839"/>
      <c r="CO266" s="1839"/>
      <c r="CP266" s="1839"/>
      <c r="CQ266" s="1839"/>
      <c r="CR266" s="1839"/>
      <c r="CS266" s="1839"/>
      <c r="CT266" s="1839"/>
      <c r="CU266" s="1839"/>
      <c r="CV266" s="1839"/>
      <c r="CW266" s="1839"/>
      <c r="CX266" s="1839"/>
      <c r="CY266" s="1839"/>
      <c r="CZ266" s="1839"/>
    </row>
    <row r="267" s="135" customFormat="true" ht="15" customHeight="true" x14ac:dyDescent="0.2">
      <c r="S267" s="606"/>
      <c r="T267" s="606"/>
      <c r="U267" s="606"/>
      <c r="V267" s="606"/>
      <c r="W267" s="606"/>
      <c r="X267" s="606"/>
      <c r="Y267" s="606"/>
      <c r="Z267" s="606"/>
      <c r="AA267" s="606"/>
      <c r="AB267" s="606"/>
      <c r="AC267" s="606"/>
      <c r="AD267" s="606"/>
      <c r="AE267" s="606"/>
      <c r="AF267" s="606"/>
      <c r="AG267" s="606"/>
      <c r="AH267" s="606"/>
      <c r="AI267" s="606"/>
      <c r="AJ267" s="606"/>
      <c r="AK267" s="606"/>
      <c r="AL267" s="606"/>
      <c r="AM267" s="606"/>
      <c r="AN267" s="606"/>
      <c r="AO267" s="606"/>
      <c r="AP267" s="606"/>
      <c r="AQ267" s="606"/>
      <c r="AR267" s="606"/>
      <c r="AS267" s="606"/>
      <c r="AT267" s="606"/>
      <c r="AU267" s="606"/>
      <c r="AV267" s="606"/>
      <c r="AW267" s="606"/>
      <c r="AX267" s="606"/>
      <c r="AY267" s="606"/>
      <c r="AZ267" s="606"/>
      <c r="BA267" s="2210"/>
      <c r="BB267" s="287" t="s">
        <v>112</v>
      </c>
      <c r="BC267" s="1083" t="s">
        <v>35</v>
      </c>
      <c r="BD267" s="1103" t="s">
        <v>35</v>
      </c>
      <c r="BE267" s="1103" t="s">
        <v>35</v>
      </c>
      <c r="BF267" s="1103" t="s">
        <v>35</v>
      </c>
      <c r="BG267" s="1124" t="s">
        <v>35</v>
      </c>
      <c r="BH267" s="1145" t="s">
        <v>35</v>
      </c>
      <c r="BI267" s="1103" t="s">
        <v>35</v>
      </c>
      <c r="BJ267" s="1103" t="s">
        <v>35</v>
      </c>
      <c r="BK267" s="1103" t="s">
        <v>35</v>
      </c>
      <c r="BL267" s="1124" t="s">
        <v>35</v>
      </c>
      <c r="BM267" s="1145" t="s">
        <v>35</v>
      </c>
      <c r="BN267" s="1103" t="s">
        <v>35</v>
      </c>
      <c r="BO267" s="1103" t="s">
        <v>35</v>
      </c>
      <c r="BP267" s="1103" t="s">
        <v>35</v>
      </c>
      <c r="BQ267" s="1124" t="s">
        <v>35</v>
      </c>
      <c r="BR267" s="1762" t="s">
        <v>35</v>
      </c>
      <c r="BS267" s="1838"/>
      <c r="BT267" s="1838"/>
      <c r="BU267" s="1838"/>
      <c r="BV267" s="1838"/>
      <c r="BW267" s="1838"/>
      <c r="BX267" s="1838"/>
      <c r="BY267" s="1839"/>
      <c r="BZ267" s="1839"/>
      <c r="CA267" s="1839"/>
      <c r="CB267" s="1839"/>
      <c r="CC267" s="1839"/>
      <c r="CD267" s="1839"/>
      <c r="CE267" s="1839"/>
      <c r="CF267" s="1839"/>
      <c r="CG267" s="1839"/>
      <c r="CH267" s="1839"/>
      <c r="CI267" s="1839"/>
      <c r="CJ267" s="1839"/>
      <c r="CK267" s="1839"/>
      <c r="CL267" s="1839"/>
      <c r="CM267" s="1839"/>
      <c r="CN267" s="1839"/>
      <c r="CO267" s="1839"/>
      <c r="CP267" s="1839"/>
      <c r="CQ267" s="1839"/>
      <c r="CR267" s="1839"/>
      <c r="CS267" s="1839"/>
      <c r="CT267" s="1839"/>
      <c r="CU267" s="1839"/>
      <c r="CV267" s="1839"/>
      <c r="CW267" s="1839"/>
      <c r="CX267" s="1839"/>
      <c r="CY267" s="1839"/>
      <c r="CZ267" s="1839"/>
    </row>
    <row r="268" s="135" customFormat="true" ht="15" customHeight="true" x14ac:dyDescent="0.2">
      <c r="S268" s="606"/>
      <c r="T268" s="606"/>
      <c r="U268" s="606"/>
      <c r="V268" s="606"/>
      <c r="W268" s="606"/>
      <c r="X268" s="606"/>
      <c r="Y268" s="606"/>
      <c r="Z268" s="606"/>
      <c r="AA268" s="606"/>
      <c r="AB268" s="606"/>
      <c r="AC268" s="606"/>
      <c r="AD268" s="606"/>
      <c r="AE268" s="606"/>
      <c r="AF268" s="606"/>
      <c r="AG268" s="606"/>
      <c r="AH268" s="606"/>
      <c r="AI268" s="606"/>
      <c r="AJ268" s="606"/>
      <c r="AK268" s="606"/>
      <c r="AL268" s="606"/>
      <c r="AM268" s="606"/>
      <c r="AN268" s="606"/>
      <c r="AO268" s="606"/>
      <c r="AP268" s="606"/>
      <c r="AQ268" s="606"/>
      <c r="AR268" s="606"/>
      <c r="AS268" s="606"/>
      <c r="AT268" s="606"/>
      <c r="AU268" s="606"/>
      <c r="AV268" s="606"/>
      <c r="AW268" s="606"/>
      <c r="AX268" s="606"/>
      <c r="AY268" s="606"/>
      <c r="AZ268" s="606"/>
      <c r="BA268" s="2210" t="s">
        <v>115</v>
      </c>
      <c r="BB268" s="287" t="s">
        <v>88</v>
      </c>
      <c r="BC268" s="1083" t="s">
        <v>35</v>
      </c>
      <c r="BD268" s="1103" t="s">
        <v>35</v>
      </c>
      <c r="BE268" s="1103" t="s">
        <v>35</v>
      </c>
      <c r="BF268" s="1103" t="s">
        <v>35</v>
      </c>
      <c r="BG268" s="1124" t="s">
        <v>35</v>
      </c>
      <c r="BH268" s="1145" t="s">
        <v>35</v>
      </c>
      <c r="BI268" s="1103" t="s">
        <v>35</v>
      </c>
      <c r="BJ268" s="1103" t="s">
        <v>35</v>
      </c>
      <c r="BK268" s="1103" t="s">
        <v>35</v>
      </c>
      <c r="BL268" s="1124" t="s">
        <v>35</v>
      </c>
      <c r="BM268" s="1145" t="s">
        <v>35</v>
      </c>
      <c r="BN268" s="1103" t="s">
        <v>35</v>
      </c>
      <c r="BO268" s="1103" t="s">
        <v>35</v>
      </c>
      <c r="BP268" s="1103" t="s">
        <v>35</v>
      </c>
      <c r="BQ268" s="1124" t="s">
        <v>35</v>
      </c>
      <c r="BR268" s="1762" t="s">
        <v>35</v>
      </c>
      <c r="BS268" s="1838"/>
      <c r="BT268" s="1838"/>
      <c r="BU268" s="1838"/>
      <c r="BV268" s="1838"/>
      <c r="BW268" s="1838"/>
      <c r="BX268" s="1838"/>
      <c r="BY268" s="1839"/>
      <c r="BZ268" s="1839"/>
      <c r="CA268" s="1839"/>
      <c r="CB268" s="1839"/>
      <c r="CC268" s="1839"/>
      <c r="CD268" s="1839"/>
      <c r="CE268" s="1839"/>
      <c r="CF268" s="1839"/>
      <c r="CG268" s="1839"/>
      <c r="CH268" s="1839"/>
      <c r="CI268" s="1839"/>
      <c r="CJ268" s="1839"/>
      <c r="CK268" s="1839"/>
      <c r="CL268" s="1839"/>
      <c r="CM268" s="1839"/>
      <c r="CN268" s="1839"/>
      <c r="CO268" s="1839"/>
      <c r="CP268" s="1839"/>
      <c r="CQ268" s="1839"/>
      <c r="CR268" s="1839"/>
      <c r="CS268" s="1839"/>
      <c r="CT268" s="1839"/>
      <c r="CU268" s="1839"/>
      <c r="CV268" s="1839"/>
      <c r="CW268" s="1839"/>
      <c r="CX268" s="1839"/>
      <c r="CY268" s="1839"/>
      <c r="CZ268" s="1839"/>
    </row>
    <row r="269" s="135" customFormat="true" ht="15" customHeight="true" x14ac:dyDescent="0.2">
      <c r="S269" s="606"/>
      <c r="T269" s="606"/>
      <c r="U269" s="606"/>
      <c r="V269" s="606"/>
      <c r="W269" s="606"/>
      <c r="X269" s="606"/>
      <c r="Y269" s="606"/>
      <c r="Z269" s="606"/>
      <c r="AA269" s="606"/>
      <c r="AB269" s="606"/>
      <c r="AC269" s="606"/>
      <c r="AD269" s="606"/>
      <c r="AE269" s="606"/>
      <c r="AF269" s="606"/>
      <c r="AG269" s="606"/>
      <c r="AH269" s="606"/>
      <c r="AI269" s="606"/>
      <c r="AJ269" s="606"/>
      <c r="AK269" s="606"/>
      <c r="AL269" s="606"/>
      <c r="AM269" s="606"/>
      <c r="AN269" s="606"/>
      <c r="AO269" s="606"/>
      <c r="AP269" s="606"/>
      <c r="AQ269" s="606"/>
      <c r="AR269" s="606"/>
      <c r="AS269" s="606"/>
      <c r="AT269" s="606"/>
      <c r="AU269" s="606"/>
      <c r="AV269" s="606"/>
      <c r="AW269" s="606"/>
      <c r="AX269" s="606"/>
      <c r="AY269" s="606"/>
      <c r="AZ269" s="606"/>
      <c r="BA269" s="2210"/>
      <c r="BB269" s="287" t="s">
        <v>89</v>
      </c>
      <c r="BC269" s="1083" t="s">
        <v>35</v>
      </c>
      <c r="BD269" s="1103" t="s">
        <v>35</v>
      </c>
      <c r="BE269" s="1103" t="s">
        <v>35</v>
      </c>
      <c r="BF269" s="1103" t="s">
        <v>35</v>
      </c>
      <c r="BG269" s="1124" t="s">
        <v>35</v>
      </c>
      <c r="BH269" s="1145" t="s">
        <v>35</v>
      </c>
      <c r="BI269" s="1103" t="s">
        <v>35</v>
      </c>
      <c r="BJ269" s="1103" t="s">
        <v>35</v>
      </c>
      <c r="BK269" s="1103" t="s">
        <v>35</v>
      </c>
      <c r="BL269" s="1124" t="s">
        <v>35</v>
      </c>
      <c r="BM269" s="1145" t="s">
        <v>35</v>
      </c>
      <c r="BN269" s="1103" t="s">
        <v>35</v>
      </c>
      <c r="BO269" s="1103" t="s">
        <v>35</v>
      </c>
      <c r="BP269" s="1103" t="s">
        <v>35</v>
      </c>
      <c r="BQ269" s="1124" t="s">
        <v>35</v>
      </c>
      <c r="BR269" s="1762" t="s">
        <v>35</v>
      </c>
      <c r="BS269" s="1838"/>
      <c r="BT269" s="1838"/>
      <c r="BU269" s="1838"/>
      <c r="BV269" s="1838"/>
      <c r="BW269" s="1838"/>
      <c r="BX269" s="1838"/>
      <c r="BY269" s="1839"/>
      <c r="BZ269" s="1839"/>
      <c r="CA269" s="1839"/>
      <c r="CB269" s="1839"/>
      <c r="CC269" s="1839"/>
      <c r="CD269" s="1839"/>
      <c r="CE269" s="1839"/>
      <c r="CF269" s="1839"/>
      <c r="CG269" s="1839"/>
      <c r="CH269" s="1839"/>
      <c r="CI269" s="1839"/>
      <c r="CJ269" s="1839"/>
      <c r="CK269" s="1839"/>
      <c r="CL269" s="1839"/>
      <c r="CM269" s="1839"/>
      <c r="CN269" s="1839"/>
      <c r="CO269" s="1839"/>
      <c r="CP269" s="1839"/>
      <c r="CQ269" s="1839"/>
      <c r="CR269" s="1839"/>
      <c r="CS269" s="1839"/>
      <c r="CT269" s="1839"/>
      <c r="CU269" s="1839"/>
      <c r="CV269" s="1839"/>
      <c r="CW269" s="1839"/>
      <c r="CX269" s="1839"/>
      <c r="CY269" s="1839"/>
      <c r="CZ269" s="1839"/>
    </row>
    <row r="270" s="135" customFormat="true" ht="15" customHeight="true" x14ac:dyDescent="0.2">
      <c r="S270" s="606"/>
      <c r="T270" s="606"/>
      <c r="U270" s="606"/>
      <c r="V270" s="606"/>
      <c r="W270" s="606"/>
      <c r="X270" s="606"/>
      <c r="Y270" s="606"/>
      <c r="Z270" s="606"/>
      <c r="AA270" s="606"/>
      <c r="AB270" s="606"/>
      <c r="AC270" s="606"/>
      <c r="AD270" s="606"/>
      <c r="AE270" s="606"/>
      <c r="AF270" s="606"/>
      <c r="AG270" s="606"/>
      <c r="AH270" s="606"/>
      <c r="AI270" s="606"/>
      <c r="AJ270" s="606"/>
      <c r="AK270" s="606"/>
      <c r="AL270" s="606"/>
      <c r="AM270" s="606"/>
      <c r="AN270" s="606"/>
      <c r="AO270" s="606"/>
      <c r="AP270" s="606"/>
      <c r="AQ270" s="606"/>
      <c r="AR270" s="606"/>
      <c r="AS270" s="606"/>
      <c r="AT270" s="606"/>
      <c r="AU270" s="606"/>
      <c r="AV270" s="606"/>
      <c r="AW270" s="606"/>
      <c r="AX270" s="606"/>
      <c r="AY270" s="606"/>
      <c r="AZ270" s="606"/>
      <c r="BA270" s="2210"/>
      <c r="BB270" s="287" t="s">
        <v>90</v>
      </c>
      <c r="BC270" s="1083" t="s">
        <v>35</v>
      </c>
      <c r="BD270" s="1103" t="s">
        <v>35</v>
      </c>
      <c r="BE270" s="1103" t="s">
        <v>35</v>
      </c>
      <c r="BF270" s="1103" t="s">
        <v>35</v>
      </c>
      <c r="BG270" s="1124" t="s">
        <v>35</v>
      </c>
      <c r="BH270" s="1145" t="s">
        <v>35</v>
      </c>
      <c r="BI270" s="1103" t="s">
        <v>35</v>
      </c>
      <c r="BJ270" s="1103" t="s">
        <v>35</v>
      </c>
      <c r="BK270" s="1103" t="s">
        <v>35</v>
      </c>
      <c r="BL270" s="1124" t="s">
        <v>35</v>
      </c>
      <c r="BM270" s="1145" t="s">
        <v>35</v>
      </c>
      <c r="BN270" s="1103" t="s">
        <v>35</v>
      </c>
      <c r="BO270" s="1103" t="s">
        <v>35</v>
      </c>
      <c r="BP270" s="1103" t="s">
        <v>35</v>
      </c>
      <c r="BQ270" s="1124" t="s">
        <v>35</v>
      </c>
      <c r="BR270" s="1762" t="s">
        <v>35</v>
      </c>
      <c r="BS270" s="1838"/>
      <c r="BT270" s="1838"/>
      <c r="BU270" s="1838"/>
      <c r="BV270" s="1838"/>
      <c r="BW270" s="1838"/>
      <c r="BX270" s="1838"/>
      <c r="BY270" s="1839"/>
      <c r="BZ270" s="1839"/>
      <c r="CA270" s="1839"/>
      <c r="CB270" s="1839"/>
      <c r="CC270" s="1839"/>
      <c r="CD270" s="1839"/>
      <c r="CE270" s="1839"/>
      <c r="CF270" s="1839"/>
      <c r="CG270" s="1839"/>
      <c r="CH270" s="1839"/>
      <c r="CI270" s="1839"/>
      <c r="CJ270" s="1839"/>
      <c r="CK270" s="1839"/>
      <c r="CL270" s="1839"/>
      <c r="CM270" s="1839"/>
      <c r="CN270" s="1839"/>
      <c r="CO270" s="1839"/>
      <c r="CP270" s="1839"/>
      <c r="CQ270" s="1839"/>
      <c r="CR270" s="1839"/>
      <c r="CS270" s="1839"/>
      <c r="CT270" s="1839"/>
      <c r="CU270" s="1839"/>
      <c r="CV270" s="1839"/>
      <c r="CW270" s="1839"/>
      <c r="CX270" s="1839"/>
      <c r="CY270" s="1839"/>
      <c r="CZ270" s="1839"/>
    </row>
    <row r="271" s="135" customFormat="true" ht="15" customHeight="true" x14ac:dyDescent="0.2">
      <c r="S271" s="606"/>
      <c r="T271" s="606"/>
      <c r="U271" s="606"/>
      <c r="V271" s="606"/>
      <c r="W271" s="606"/>
      <c r="X271" s="606"/>
      <c r="Y271" s="606"/>
      <c r="Z271" s="606"/>
      <c r="AA271" s="606"/>
      <c r="AB271" s="606"/>
      <c r="AC271" s="606"/>
      <c r="AD271" s="606"/>
      <c r="AE271" s="606"/>
      <c r="AF271" s="606"/>
      <c r="AG271" s="606"/>
      <c r="AH271" s="606"/>
      <c r="AI271" s="606"/>
      <c r="AJ271" s="606"/>
      <c r="AK271" s="606"/>
      <c r="AL271" s="606"/>
      <c r="AM271" s="606"/>
      <c r="AN271" s="606"/>
      <c r="AO271" s="606"/>
      <c r="AP271" s="606"/>
      <c r="AQ271" s="606"/>
      <c r="AR271" s="606"/>
      <c r="AS271" s="606"/>
      <c r="AT271" s="606"/>
      <c r="AU271" s="606"/>
      <c r="AV271" s="606"/>
      <c r="AW271" s="606"/>
      <c r="AX271" s="606"/>
      <c r="AY271" s="606"/>
      <c r="AZ271" s="606"/>
      <c r="BA271" s="2210" t="s">
        <v>75</v>
      </c>
      <c r="BB271" s="287" t="s">
        <v>49</v>
      </c>
      <c r="BC271" s="1083" t="s">
        <v>35</v>
      </c>
      <c r="BD271" s="1104" t="s">
        <v>35</v>
      </c>
      <c r="BE271" s="1104" t="s">
        <v>35</v>
      </c>
      <c r="BF271" s="1104" t="s">
        <v>35</v>
      </c>
      <c r="BG271" s="1125" t="s">
        <v>35</v>
      </c>
      <c r="BH271" s="1083" t="s">
        <v>35</v>
      </c>
      <c r="BI271" s="1104" t="s">
        <v>35</v>
      </c>
      <c r="BJ271" s="1104" t="s">
        <v>35</v>
      </c>
      <c r="BK271" s="1104" t="s">
        <v>35</v>
      </c>
      <c r="BL271" s="1125" t="s">
        <v>35</v>
      </c>
      <c r="BM271" s="1083" t="s">
        <v>35</v>
      </c>
      <c r="BN271" s="1104" t="s">
        <v>35</v>
      </c>
      <c r="BO271" s="1104" t="s">
        <v>35</v>
      </c>
      <c r="BP271" s="1104" t="s">
        <v>35</v>
      </c>
      <c r="BQ271" s="1125" t="s">
        <v>35</v>
      </c>
      <c r="BR271" s="1763" t="s">
        <v>35</v>
      </c>
      <c r="BS271" s="1840"/>
      <c r="BT271" s="1840"/>
      <c r="BU271" s="1840"/>
      <c r="BV271" s="1840"/>
      <c r="BW271" s="1840"/>
      <c r="BX271" s="1840"/>
      <c r="BY271" s="1840"/>
      <c r="BZ271" s="1840"/>
      <c r="CA271" s="1840"/>
      <c r="CB271" s="1840"/>
      <c r="CC271" s="1840"/>
      <c r="CD271" s="1840"/>
      <c r="CE271" s="1840"/>
      <c r="CF271" s="1840"/>
      <c r="CG271" s="1840"/>
      <c r="CH271" s="1840"/>
      <c r="CI271" s="1840"/>
      <c r="CJ271" s="1840"/>
      <c r="CK271" s="1840"/>
      <c r="CL271" s="1840"/>
      <c r="CM271" s="1840"/>
      <c r="CN271" s="1840"/>
      <c r="CO271" s="1840"/>
      <c r="CP271" s="1840"/>
      <c r="CQ271" s="1840"/>
      <c r="CR271" s="1840"/>
      <c r="CS271" s="1840"/>
      <c r="CT271" s="1840"/>
      <c r="CU271" s="1840"/>
      <c r="CV271" s="1840"/>
      <c r="CW271" s="1840"/>
      <c r="CX271" s="1840"/>
      <c r="CY271" s="1840"/>
      <c r="CZ271" s="1840"/>
    </row>
    <row r="272" s="135" customFormat="true" ht="15" customHeight="true" x14ac:dyDescent="0.2">
      <c r="S272" s="606"/>
      <c r="T272" s="606"/>
      <c r="U272" s="606"/>
      <c r="V272" s="606"/>
      <c r="W272" s="606"/>
      <c r="X272" s="606"/>
      <c r="Y272" s="606"/>
      <c r="Z272" s="606"/>
      <c r="AA272" s="606"/>
      <c r="AB272" s="606"/>
      <c r="AC272" s="606"/>
      <c r="AD272" s="606"/>
      <c r="AE272" s="606"/>
      <c r="AF272" s="606"/>
      <c r="AG272" s="606"/>
      <c r="AH272" s="606"/>
      <c r="AI272" s="606"/>
      <c r="AJ272" s="606"/>
      <c r="AK272" s="606"/>
      <c r="AL272" s="606"/>
      <c r="AM272" s="606"/>
      <c r="AN272" s="606"/>
      <c r="AO272" s="606"/>
      <c r="AP272" s="606"/>
      <c r="AQ272" s="606"/>
      <c r="AR272" s="606"/>
      <c r="AS272" s="606"/>
      <c r="AT272" s="606"/>
      <c r="AU272" s="606"/>
      <c r="AV272" s="606"/>
      <c r="AW272" s="606"/>
      <c r="AX272" s="606"/>
      <c r="AY272" s="606"/>
      <c r="AZ272" s="606"/>
      <c r="BA272" s="2210"/>
      <c r="BB272" s="287" t="s">
        <v>48</v>
      </c>
      <c r="BC272" s="1083" t="s">
        <v>35</v>
      </c>
      <c r="BD272" s="1104" t="s">
        <v>35</v>
      </c>
      <c r="BE272" s="1104" t="s">
        <v>35</v>
      </c>
      <c r="BF272" s="1104" t="s">
        <v>35</v>
      </c>
      <c r="BG272" s="1125" t="s">
        <v>35</v>
      </c>
      <c r="BH272" s="1083" t="s">
        <v>35</v>
      </c>
      <c r="BI272" s="1104" t="s">
        <v>35</v>
      </c>
      <c r="BJ272" s="1104" t="s">
        <v>35</v>
      </c>
      <c r="BK272" s="1104" t="s">
        <v>35</v>
      </c>
      <c r="BL272" s="1125" t="s">
        <v>35</v>
      </c>
      <c r="BM272" s="1083" t="s">
        <v>35</v>
      </c>
      <c r="BN272" s="1104" t="s">
        <v>35</v>
      </c>
      <c r="BO272" s="1104" t="s">
        <v>35</v>
      </c>
      <c r="BP272" s="1104" t="s">
        <v>35</v>
      </c>
      <c r="BQ272" s="1125" t="s">
        <v>35</v>
      </c>
      <c r="BR272" s="1763" t="s">
        <v>35</v>
      </c>
      <c r="BS272" s="1840"/>
      <c r="BT272" s="1840"/>
      <c r="BU272" s="1840"/>
      <c r="BV272" s="1840"/>
      <c r="BW272" s="1840"/>
      <c r="BX272" s="1840"/>
      <c r="BY272" s="1840"/>
      <c r="BZ272" s="1840"/>
      <c r="CA272" s="1840"/>
      <c r="CB272" s="1840"/>
      <c r="CC272" s="1840"/>
      <c r="CD272" s="1840"/>
      <c r="CE272" s="1840"/>
      <c r="CF272" s="1840"/>
      <c r="CG272" s="1840"/>
      <c r="CH272" s="1840"/>
      <c r="CI272" s="1840"/>
      <c r="CJ272" s="1840"/>
      <c r="CK272" s="1840"/>
      <c r="CL272" s="1840"/>
      <c r="CM272" s="1840"/>
      <c r="CN272" s="1840"/>
      <c r="CO272" s="1840"/>
      <c r="CP272" s="1840"/>
      <c r="CQ272" s="1840"/>
      <c r="CR272" s="1840"/>
      <c r="CS272" s="1840"/>
      <c r="CT272" s="1840"/>
      <c r="CU272" s="1840"/>
      <c r="CV272" s="1840"/>
      <c r="CW272" s="1840"/>
      <c r="CX272" s="1840"/>
      <c r="CY272" s="1840"/>
      <c r="CZ272" s="1840"/>
    </row>
    <row r="273" s="135" customFormat="true" ht="15" customHeight="true" x14ac:dyDescent="0.2">
      <c r="S273" s="606"/>
      <c r="T273" s="606"/>
      <c r="U273" s="606"/>
      <c r="V273" s="606"/>
      <c r="W273" s="606"/>
      <c r="X273" s="606"/>
      <c r="Y273" s="606"/>
      <c r="Z273" s="606"/>
      <c r="AA273" s="606"/>
      <c r="AB273" s="606"/>
      <c r="AC273" s="606"/>
      <c r="AD273" s="606"/>
      <c r="AE273" s="606"/>
      <c r="AF273" s="606"/>
      <c r="AG273" s="606"/>
      <c r="AH273" s="606"/>
      <c r="AI273" s="606"/>
      <c r="AJ273" s="606"/>
      <c r="AK273" s="606"/>
      <c r="AL273" s="606"/>
      <c r="AM273" s="606"/>
      <c r="AN273" s="606"/>
      <c r="AO273" s="606"/>
      <c r="AP273" s="606"/>
      <c r="AQ273" s="606"/>
      <c r="AR273" s="606"/>
      <c r="AS273" s="606"/>
      <c r="AT273" s="606"/>
      <c r="AU273" s="606"/>
      <c r="AV273" s="606"/>
      <c r="AW273" s="606"/>
      <c r="AX273" s="606"/>
      <c r="AY273" s="606"/>
      <c r="AZ273" s="606"/>
      <c r="BA273" s="2210"/>
      <c r="BB273" s="287" t="s">
        <v>112</v>
      </c>
      <c r="BC273" s="1083" t="s">
        <v>35</v>
      </c>
      <c r="BD273" s="1104" t="s">
        <v>35</v>
      </c>
      <c r="BE273" s="1104" t="s">
        <v>35</v>
      </c>
      <c r="BF273" s="1104" t="s">
        <v>35</v>
      </c>
      <c r="BG273" s="1125" t="s">
        <v>35</v>
      </c>
      <c r="BH273" s="1083" t="s">
        <v>35</v>
      </c>
      <c r="BI273" s="1104" t="s">
        <v>35</v>
      </c>
      <c r="BJ273" s="1104" t="s">
        <v>35</v>
      </c>
      <c r="BK273" s="1104" t="s">
        <v>35</v>
      </c>
      <c r="BL273" s="1125" t="s">
        <v>35</v>
      </c>
      <c r="BM273" s="1083" t="s">
        <v>35</v>
      </c>
      <c r="BN273" s="1104" t="s">
        <v>35</v>
      </c>
      <c r="BO273" s="1104" t="s">
        <v>35</v>
      </c>
      <c r="BP273" s="1104" t="s">
        <v>35</v>
      </c>
      <c r="BQ273" s="1125" t="s">
        <v>35</v>
      </c>
      <c r="BR273" s="1763" t="s">
        <v>35</v>
      </c>
      <c r="BS273" s="1840"/>
      <c r="BT273" s="1840"/>
      <c r="BU273" s="1840"/>
      <c r="BV273" s="1840"/>
      <c r="BW273" s="1840"/>
      <c r="BX273" s="1840"/>
      <c r="BY273" s="1840"/>
      <c r="BZ273" s="1840"/>
      <c r="CA273" s="1840"/>
      <c r="CB273" s="1840"/>
      <c r="CC273" s="1840"/>
      <c r="CD273" s="1840"/>
      <c r="CE273" s="1840"/>
      <c r="CF273" s="1840"/>
      <c r="CG273" s="1840"/>
      <c r="CH273" s="1840"/>
      <c r="CI273" s="1840"/>
      <c r="CJ273" s="1840"/>
      <c r="CK273" s="1840"/>
      <c r="CL273" s="1840"/>
      <c r="CM273" s="1840"/>
      <c r="CN273" s="1840"/>
      <c r="CO273" s="1840"/>
      <c r="CP273" s="1840"/>
      <c r="CQ273" s="1840"/>
      <c r="CR273" s="1840"/>
      <c r="CS273" s="1840"/>
      <c r="CT273" s="1840"/>
      <c r="CU273" s="1840"/>
      <c r="CV273" s="1840"/>
      <c r="CW273" s="1840"/>
      <c r="CX273" s="1840"/>
      <c r="CY273" s="1840"/>
      <c r="CZ273" s="1840"/>
    </row>
    <row r="274" s="135" customFormat="true" ht="15" customHeight="true" x14ac:dyDescent="0.2">
      <c r="S274" s="606"/>
      <c r="T274" s="606"/>
      <c r="U274" s="606"/>
      <c r="V274" s="606"/>
      <c r="W274" s="606"/>
      <c r="X274" s="606"/>
      <c r="Y274" s="606"/>
      <c r="Z274" s="606"/>
      <c r="AA274" s="606"/>
      <c r="AB274" s="606"/>
      <c r="AC274" s="606"/>
      <c r="AD274" s="606"/>
      <c r="AE274" s="606"/>
      <c r="AF274" s="606"/>
      <c r="AG274" s="606"/>
      <c r="AH274" s="606"/>
      <c r="AI274" s="606"/>
      <c r="AJ274" s="606"/>
      <c r="AK274" s="606"/>
      <c r="AL274" s="606"/>
      <c r="AM274" s="606"/>
      <c r="AN274" s="606"/>
      <c r="AO274" s="606"/>
      <c r="AP274" s="606"/>
      <c r="AQ274" s="606"/>
      <c r="AR274" s="606"/>
      <c r="AS274" s="606"/>
      <c r="AT274" s="606"/>
      <c r="AU274" s="606"/>
      <c r="AV274" s="606"/>
      <c r="AW274" s="606"/>
      <c r="AX274" s="606"/>
      <c r="AY274" s="606"/>
      <c r="AZ274" s="606"/>
      <c r="BA274" s="2210" t="s">
        <v>76</v>
      </c>
      <c r="BB274" s="287" t="s">
        <v>49</v>
      </c>
      <c r="BC274" s="1083" t="s">
        <v>35</v>
      </c>
      <c r="BD274" s="1103" t="s">
        <v>35</v>
      </c>
      <c r="BE274" s="1103" t="s">
        <v>35</v>
      </c>
      <c r="BF274" s="1103" t="s">
        <v>35</v>
      </c>
      <c r="BG274" s="1124" t="s">
        <v>35</v>
      </c>
      <c r="BH274" s="1145" t="s">
        <v>35</v>
      </c>
      <c r="BI274" s="1103" t="s">
        <v>35</v>
      </c>
      <c r="BJ274" s="1103" t="s">
        <v>35</v>
      </c>
      <c r="BK274" s="1103" t="s">
        <v>35</v>
      </c>
      <c r="BL274" s="1124" t="s">
        <v>35</v>
      </c>
      <c r="BM274" s="1145" t="s">
        <v>35</v>
      </c>
      <c r="BN274" s="1103" t="s">
        <v>35</v>
      </c>
      <c r="BO274" s="1103" t="s">
        <v>35</v>
      </c>
      <c r="BP274" s="1103" t="s">
        <v>35</v>
      </c>
      <c r="BQ274" s="1124" t="s">
        <v>35</v>
      </c>
      <c r="BR274" s="1762" t="s">
        <v>35</v>
      </c>
      <c r="BS274" s="1838"/>
      <c r="BT274" s="1838"/>
      <c r="BU274" s="1838"/>
      <c r="BV274" s="1838"/>
      <c r="BW274" s="1838"/>
      <c r="BX274" s="1838"/>
      <c r="BY274" s="1839"/>
      <c r="BZ274" s="1839"/>
      <c r="CA274" s="1839"/>
      <c r="CB274" s="1839"/>
      <c r="CC274" s="1839"/>
      <c r="CD274" s="1839"/>
      <c r="CE274" s="1839"/>
      <c r="CF274" s="1839"/>
      <c r="CG274" s="1839"/>
      <c r="CH274" s="1839"/>
      <c r="CI274" s="1839"/>
      <c r="CJ274" s="1839"/>
      <c r="CK274" s="1839"/>
      <c r="CL274" s="1839"/>
      <c r="CM274" s="1839"/>
      <c r="CN274" s="1839"/>
      <c r="CO274" s="1839"/>
      <c r="CP274" s="1839"/>
      <c r="CQ274" s="1839"/>
      <c r="CR274" s="1839"/>
      <c r="CS274" s="1839"/>
      <c r="CT274" s="1839"/>
      <c r="CU274" s="1839"/>
      <c r="CV274" s="1839"/>
      <c r="CW274" s="1839"/>
      <c r="CX274" s="1839"/>
      <c r="CY274" s="1839"/>
      <c r="CZ274" s="1839"/>
    </row>
    <row r="275" s="135" customFormat="true" ht="15" customHeight="true" x14ac:dyDescent="0.2">
      <c r="S275" s="606"/>
      <c r="T275" s="606"/>
      <c r="U275" s="606"/>
      <c r="V275" s="606"/>
      <c r="W275" s="606"/>
      <c r="X275" s="606"/>
      <c r="Y275" s="606"/>
      <c r="Z275" s="606"/>
      <c r="AA275" s="606"/>
      <c r="AB275" s="606"/>
      <c r="AC275" s="606"/>
      <c r="AD275" s="606"/>
      <c r="AE275" s="606"/>
      <c r="AF275" s="606"/>
      <c r="AG275" s="606"/>
      <c r="AH275" s="606"/>
      <c r="AI275" s="606"/>
      <c r="AJ275" s="606"/>
      <c r="AK275" s="606"/>
      <c r="AL275" s="606"/>
      <c r="AM275" s="606"/>
      <c r="AN275" s="606"/>
      <c r="AO275" s="606"/>
      <c r="AP275" s="606"/>
      <c r="AQ275" s="606"/>
      <c r="AR275" s="606"/>
      <c r="AS275" s="606"/>
      <c r="AT275" s="606"/>
      <c r="AU275" s="606"/>
      <c r="AV275" s="606"/>
      <c r="AW275" s="606"/>
      <c r="AX275" s="606"/>
      <c r="AY275" s="606"/>
      <c r="AZ275" s="606"/>
      <c r="BA275" s="2210"/>
      <c r="BB275" s="287" t="s">
        <v>48</v>
      </c>
      <c r="BC275" s="1083" t="s">
        <v>35</v>
      </c>
      <c r="BD275" s="1103" t="s">
        <v>35</v>
      </c>
      <c r="BE275" s="1103" t="s">
        <v>35</v>
      </c>
      <c r="BF275" s="1103" t="s">
        <v>35</v>
      </c>
      <c r="BG275" s="1124" t="s">
        <v>35</v>
      </c>
      <c r="BH275" s="1145" t="s">
        <v>35</v>
      </c>
      <c r="BI275" s="1103" t="s">
        <v>35</v>
      </c>
      <c r="BJ275" s="1103" t="s">
        <v>35</v>
      </c>
      <c r="BK275" s="1103" t="s">
        <v>35</v>
      </c>
      <c r="BL275" s="1124" t="s">
        <v>35</v>
      </c>
      <c r="BM275" s="1145" t="s">
        <v>35</v>
      </c>
      <c r="BN275" s="1103" t="s">
        <v>35</v>
      </c>
      <c r="BO275" s="1103" t="s">
        <v>35</v>
      </c>
      <c r="BP275" s="1103" t="s">
        <v>35</v>
      </c>
      <c r="BQ275" s="1124" t="s">
        <v>35</v>
      </c>
      <c r="BR275" s="1762" t="s">
        <v>35</v>
      </c>
      <c r="BS275" s="1838"/>
      <c r="BT275" s="1838"/>
      <c r="BU275" s="1838"/>
      <c r="BV275" s="1838"/>
      <c r="BW275" s="1838"/>
      <c r="BX275" s="1838"/>
      <c r="BY275" s="1839"/>
      <c r="BZ275" s="1839"/>
      <c r="CA275" s="1839"/>
      <c r="CB275" s="1839"/>
      <c r="CC275" s="1839"/>
      <c r="CD275" s="1839"/>
      <c r="CE275" s="1839"/>
      <c r="CF275" s="1839"/>
      <c r="CG275" s="1839"/>
      <c r="CH275" s="1839"/>
      <c r="CI275" s="1839"/>
      <c r="CJ275" s="1839"/>
      <c r="CK275" s="1839"/>
      <c r="CL275" s="1839"/>
      <c r="CM275" s="1839"/>
      <c r="CN275" s="1839"/>
      <c r="CO275" s="1839"/>
      <c r="CP275" s="1839"/>
      <c r="CQ275" s="1839"/>
      <c r="CR275" s="1839"/>
      <c r="CS275" s="1839"/>
      <c r="CT275" s="1839"/>
      <c r="CU275" s="1839"/>
      <c r="CV275" s="1839"/>
      <c r="CW275" s="1839"/>
      <c r="CX275" s="1839"/>
      <c r="CY275" s="1839"/>
      <c r="CZ275" s="1839"/>
    </row>
    <row r="276" s="135" customFormat="true" ht="15" customHeight="true" x14ac:dyDescent="0.2">
      <c r="S276" s="606"/>
      <c r="T276" s="606"/>
      <c r="U276" s="606"/>
      <c r="V276" s="606"/>
      <c r="W276" s="606"/>
      <c r="X276" s="606"/>
      <c r="Y276" s="606"/>
      <c r="Z276" s="606"/>
      <c r="AA276" s="606"/>
      <c r="AB276" s="606"/>
      <c r="AC276" s="606"/>
      <c r="AD276" s="606"/>
      <c r="AE276" s="606"/>
      <c r="AF276" s="606"/>
      <c r="AG276" s="606"/>
      <c r="AH276" s="606"/>
      <c r="AI276" s="606"/>
      <c r="AJ276" s="606"/>
      <c r="AK276" s="606"/>
      <c r="AL276" s="606"/>
      <c r="AM276" s="606"/>
      <c r="AN276" s="606"/>
      <c r="AO276" s="606"/>
      <c r="AP276" s="606"/>
      <c r="AQ276" s="606"/>
      <c r="AR276" s="606"/>
      <c r="AS276" s="606"/>
      <c r="AT276" s="606"/>
      <c r="AU276" s="606"/>
      <c r="AV276" s="606"/>
      <c r="AW276" s="606"/>
      <c r="AX276" s="606"/>
      <c r="AY276" s="606"/>
      <c r="AZ276" s="606"/>
      <c r="BA276" s="2210"/>
      <c r="BB276" s="287" t="s">
        <v>113</v>
      </c>
      <c r="BC276" s="1083" t="s">
        <v>35</v>
      </c>
      <c r="BD276" s="1103" t="s">
        <v>35</v>
      </c>
      <c r="BE276" s="1103" t="s">
        <v>35</v>
      </c>
      <c r="BF276" s="1103" t="s">
        <v>35</v>
      </c>
      <c r="BG276" s="1124" t="s">
        <v>35</v>
      </c>
      <c r="BH276" s="1145" t="s">
        <v>35</v>
      </c>
      <c r="BI276" s="1103" t="s">
        <v>35</v>
      </c>
      <c r="BJ276" s="1103" t="s">
        <v>35</v>
      </c>
      <c r="BK276" s="1103" t="s">
        <v>35</v>
      </c>
      <c r="BL276" s="1124" t="s">
        <v>35</v>
      </c>
      <c r="BM276" s="1145" t="s">
        <v>35</v>
      </c>
      <c r="BN276" s="1103" t="s">
        <v>35</v>
      </c>
      <c r="BO276" s="1103" t="s">
        <v>35</v>
      </c>
      <c r="BP276" s="1103" t="s">
        <v>35</v>
      </c>
      <c r="BQ276" s="1124" t="s">
        <v>35</v>
      </c>
      <c r="BR276" s="1762" t="s">
        <v>35</v>
      </c>
      <c r="BS276" s="1838"/>
      <c r="BT276" s="1838"/>
      <c r="BU276" s="1838"/>
      <c r="BV276" s="1838"/>
      <c r="BW276" s="1838"/>
      <c r="BX276" s="1838"/>
      <c r="BY276" s="1839"/>
      <c r="BZ276" s="1839"/>
      <c r="CA276" s="1839"/>
      <c r="CB276" s="1839"/>
      <c r="CC276" s="1839"/>
      <c r="CD276" s="1839"/>
      <c r="CE276" s="1839"/>
      <c r="CF276" s="1839"/>
      <c r="CG276" s="1839"/>
      <c r="CH276" s="1839"/>
      <c r="CI276" s="1839"/>
      <c r="CJ276" s="1839"/>
      <c r="CK276" s="1839"/>
      <c r="CL276" s="1839"/>
      <c r="CM276" s="1839"/>
      <c r="CN276" s="1839"/>
      <c r="CO276" s="1839"/>
      <c r="CP276" s="1839"/>
      <c r="CQ276" s="1839"/>
      <c r="CR276" s="1839"/>
      <c r="CS276" s="1839"/>
      <c r="CT276" s="1839"/>
      <c r="CU276" s="1839"/>
      <c r="CV276" s="1839"/>
      <c r="CW276" s="1839"/>
      <c r="CX276" s="1839"/>
      <c r="CY276" s="1839"/>
      <c r="CZ276" s="1839"/>
    </row>
    <row r="277" s="135" customFormat="true" ht="15" customHeight="true" x14ac:dyDescent="0.2">
      <c r="S277" s="606"/>
      <c r="T277" s="606"/>
      <c r="U277" s="606"/>
      <c r="V277" s="606"/>
      <c r="W277" s="606"/>
      <c r="X277" s="606"/>
      <c r="Y277" s="606"/>
      <c r="Z277" s="606"/>
      <c r="AA277" s="606"/>
      <c r="AB277" s="606"/>
      <c r="AC277" s="606"/>
      <c r="AD277" s="606"/>
      <c r="AE277" s="606"/>
      <c r="AF277" s="606"/>
      <c r="AG277" s="606"/>
      <c r="AH277" s="606"/>
      <c r="AI277" s="606"/>
      <c r="AJ277" s="606"/>
      <c r="AK277" s="606"/>
      <c r="AL277" s="606"/>
      <c r="AM277" s="606"/>
      <c r="AN277" s="606"/>
      <c r="AO277" s="606"/>
      <c r="AP277" s="606"/>
      <c r="AQ277" s="606"/>
      <c r="AR277" s="606"/>
      <c r="AS277" s="606"/>
      <c r="AT277" s="606"/>
      <c r="AU277" s="606"/>
      <c r="AV277" s="606"/>
      <c r="AW277" s="606"/>
      <c r="AX277" s="606"/>
      <c r="AY277" s="606"/>
      <c r="AZ277" s="606"/>
      <c r="BA277" s="2210" t="s">
        <v>77</v>
      </c>
      <c r="BB277" s="287" t="s">
        <v>78</v>
      </c>
      <c r="BC277" s="1083" t="s">
        <v>35</v>
      </c>
      <c r="BD277" s="1103" t="s">
        <v>35</v>
      </c>
      <c r="BE277" s="1103" t="s">
        <v>35</v>
      </c>
      <c r="BF277" s="1103" t="s">
        <v>35</v>
      </c>
      <c r="BG277" s="1124" t="s">
        <v>35</v>
      </c>
      <c r="BH277" s="1145" t="s">
        <v>35</v>
      </c>
      <c r="BI277" s="1103" t="s">
        <v>35</v>
      </c>
      <c r="BJ277" s="1103" t="s">
        <v>35</v>
      </c>
      <c r="BK277" s="1103" t="s">
        <v>35</v>
      </c>
      <c r="BL277" s="1124" t="s">
        <v>35</v>
      </c>
      <c r="BM277" s="1145" t="s">
        <v>35</v>
      </c>
      <c r="BN277" s="1103" t="s">
        <v>35</v>
      </c>
      <c r="BO277" s="1103" t="s">
        <v>35</v>
      </c>
      <c r="BP277" s="1103" t="s">
        <v>35</v>
      </c>
      <c r="BQ277" s="1124" t="s">
        <v>35</v>
      </c>
      <c r="BR277" s="1762" t="s">
        <v>35</v>
      </c>
      <c r="BS277" s="1838"/>
      <c r="BT277" s="1838"/>
      <c r="BU277" s="1838"/>
      <c r="BV277" s="1838"/>
      <c r="BW277" s="1838"/>
      <c r="BX277" s="1838"/>
      <c r="BY277" s="1839"/>
      <c r="BZ277" s="1839"/>
      <c r="CA277" s="1839"/>
      <c r="CB277" s="1839"/>
      <c r="CC277" s="1839"/>
      <c r="CD277" s="1839"/>
      <c r="CE277" s="1839"/>
      <c r="CF277" s="1839"/>
      <c r="CG277" s="1839"/>
      <c r="CH277" s="1839"/>
      <c r="CI277" s="1839"/>
      <c r="CJ277" s="1839"/>
      <c r="CK277" s="1839"/>
      <c r="CL277" s="1839"/>
      <c r="CM277" s="1839"/>
      <c r="CN277" s="1839"/>
      <c r="CO277" s="1839"/>
      <c r="CP277" s="1839"/>
      <c r="CQ277" s="1839"/>
      <c r="CR277" s="1839"/>
      <c r="CS277" s="1839"/>
      <c r="CT277" s="1839"/>
      <c r="CU277" s="1839"/>
      <c r="CV277" s="1839"/>
      <c r="CW277" s="1839"/>
      <c r="CX277" s="1839"/>
      <c r="CY277" s="1839"/>
      <c r="CZ277" s="1839"/>
    </row>
    <row r="278" s="135" customFormat="true" ht="15" customHeight="true" x14ac:dyDescent="0.2">
      <c r="S278" s="606"/>
      <c r="T278" s="606"/>
      <c r="U278" s="606"/>
      <c r="V278" s="606"/>
      <c r="W278" s="606"/>
      <c r="X278" s="606"/>
      <c r="Y278" s="606"/>
      <c r="Z278" s="606"/>
      <c r="AA278" s="606"/>
      <c r="AB278" s="606"/>
      <c r="AC278" s="606"/>
      <c r="AD278" s="606"/>
      <c r="AE278" s="606"/>
      <c r="AF278" s="606"/>
      <c r="AG278" s="606"/>
      <c r="AH278" s="606"/>
      <c r="AI278" s="606"/>
      <c r="AJ278" s="606"/>
      <c r="AK278" s="606"/>
      <c r="AL278" s="606"/>
      <c r="AM278" s="606"/>
      <c r="AN278" s="606"/>
      <c r="AO278" s="606"/>
      <c r="AP278" s="606"/>
      <c r="AQ278" s="606"/>
      <c r="AR278" s="606"/>
      <c r="AS278" s="606"/>
      <c r="AT278" s="606"/>
      <c r="AU278" s="606"/>
      <c r="AV278" s="606"/>
      <c r="AW278" s="606"/>
      <c r="AX278" s="606"/>
      <c r="AY278" s="606"/>
      <c r="AZ278" s="606"/>
      <c r="BA278" s="2210"/>
      <c r="BB278" s="287" t="s">
        <v>79</v>
      </c>
      <c r="BC278" s="1083" t="s">
        <v>35</v>
      </c>
      <c r="BD278" s="1103" t="s">
        <v>35</v>
      </c>
      <c r="BE278" s="1103" t="s">
        <v>35</v>
      </c>
      <c r="BF278" s="1103" t="s">
        <v>35</v>
      </c>
      <c r="BG278" s="1124" t="s">
        <v>35</v>
      </c>
      <c r="BH278" s="1145" t="s">
        <v>35</v>
      </c>
      <c r="BI278" s="1103" t="s">
        <v>35</v>
      </c>
      <c r="BJ278" s="1103" t="s">
        <v>35</v>
      </c>
      <c r="BK278" s="1103" t="s">
        <v>35</v>
      </c>
      <c r="BL278" s="1124" t="s">
        <v>35</v>
      </c>
      <c r="BM278" s="1145" t="s">
        <v>35</v>
      </c>
      <c r="BN278" s="1103" t="s">
        <v>35</v>
      </c>
      <c r="BO278" s="1103" t="s">
        <v>35</v>
      </c>
      <c r="BP278" s="1103" t="s">
        <v>35</v>
      </c>
      <c r="BQ278" s="1124" t="s">
        <v>35</v>
      </c>
      <c r="BR278" s="1762" t="s">
        <v>35</v>
      </c>
      <c r="BS278" s="1838"/>
      <c r="BT278" s="1838"/>
      <c r="BU278" s="1838"/>
      <c r="BV278" s="1838"/>
      <c r="BW278" s="1838"/>
      <c r="BX278" s="1838"/>
      <c r="BY278" s="1839"/>
      <c r="BZ278" s="1839"/>
      <c r="CA278" s="1839"/>
      <c r="CB278" s="1839"/>
      <c r="CC278" s="1839"/>
      <c r="CD278" s="1839"/>
      <c r="CE278" s="1839"/>
      <c r="CF278" s="1839"/>
      <c r="CG278" s="1839"/>
      <c r="CH278" s="1839"/>
      <c r="CI278" s="1839"/>
      <c r="CJ278" s="1839"/>
      <c r="CK278" s="1839"/>
      <c r="CL278" s="1839"/>
      <c r="CM278" s="1839"/>
      <c r="CN278" s="1839"/>
      <c r="CO278" s="1839"/>
      <c r="CP278" s="1839"/>
      <c r="CQ278" s="1839"/>
      <c r="CR278" s="1839"/>
      <c r="CS278" s="1839"/>
      <c r="CT278" s="1839"/>
      <c r="CU278" s="1839"/>
      <c r="CV278" s="1839"/>
      <c r="CW278" s="1839"/>
      <c r="CX278" s="1839"/>
      <c r="CY278" s="1839"/>
      <c r="CZ278" s="1839"/>
    </row>
    <row r="279" s="135" customFormat="true" ht="15" customHeight="true" x14ac:dyDescent="0.2">
      <c r="S279" s="606"/>
      <c r="T279" s="606"/>
      <c r="U279" s="606"/>
      <c r="V279" s="606"/>
      <c r="W279" s="606"/>
      <c r="X279" s="606"/>
      <c r="Y279" s="606"/>
      <c r="Z279" s="606"/>
      <c r="AA279" s="606"/>
      <c r="AB279" s="606"/>
      <c r="AC279" s="606"/>
      <c r="AD279" s="606"/>
      <c r="AE279" s="606"/>
      <c r="AF279" s="606"/>
      <c r="AG279" s="606"/>
      <c r="AH279" s="606"/>
      <c r="AI279" s="606"/>
      <c r="AJ279" s="606"/>
      <c r="AK279" s="606"/>
      <c r="AL279" s="606"/>
      <c r="AM279" s="606"/>
      <c r="AN279" s="606"/>
      <c r="AO279" s="606"/>
      <c r="AP279" s="606"/>
      <c r="AQ279" s="606"/>
      <c r="AR279" s="606"/>
      <c r="AS279" s="606"/>
      <c r="AT279" s="606"/>
      <c r="AU279" s="606"/>
      <c r="AV279" s="606"/>
      <c r="AW279" s="606"/>
      <c r="AX279" s="606"/>
      <c r="AY279" s="606"/>
      <c r="AZ279" s="606"/>
      <c r="BA279" s="2210"/>
      <c r="BB279" s="287" t="s">
        <v>80</v>
      </c>
      <c r="BC279" s="1083" t="s">
        <v>35</v>
      </c>
      <c r="BD279" s="1104" t="s">
        <v>35</v>
      </c>
      <c r="BE279" s="1104" t="s">
        <v>35</v>
      </c>
      <c r="BF279" s="1104" t="s">
        <v>35</v>
      </c>
      <c r="BG279" s="1125" t="s">
        <v>35</v>
      </c>
      <c r="BH279" s="1083" t="s">
        <v>35</v>
      </c>
      <c r="BI279" s="1104" t="s">
        <v>35</v>
      </c>
      <c r="BJ279" s="1104" t="s">
        <v>35</v>
      </c>
      <c r="BK279" s="1104" t="s">
        <v>35</v>
      </c>
      <c r="BL279" s="1125" t="s">
        <v>35</v>
      </c>
      <c r="BM279" s="1083" t="s">
        <v>35</v>
      </c>
      <c r="BN279" s="1104" t="s">
        <v>35</v>
      </c>
      <c r="BO279" s="1104" t="s">
        <v>35</v>
      </c>
      <c r="BP279" s="1104" t="s">
        <v>35</v>
      </c>
      <c r="BQ279" s="1125" t="s">
        <v>35</v>
      </c>
      <c r="BR279" s="1763" t="s">
        <v>35</v>
      </c>
      <c r="BS279" s="1840"/>
      <c r="BT279" s="1840"/>
      <c r="BU279" s="1840"/>
      <c r="BV279" s="1840"/>
      <c r="BW279" s="1840"/>
      <c r="BX279" s="1840"/>
      <c r="BY279" s="1840"/>
      <c r="BZ279" s="1840"/>
      <c r="CA279" s="1840"/>
      <c r="CB279" s="1840"/>
      <c r="CC279" s="1840"/>
      <c r="CD279" s="1840"/>
      <c r="CE279" s="1840"/>
      <c r="CF279" s="1840"/>
      <c r="CG279" s="1840"/>
      <c r="CH279" s="1840"/>
      <c r="CI279" s="1840"/>
      <c r="CJ279" s="1840"/>
      <c r="CK279" s="1840"/>
      <c r="CL279" s="1840"/>
      <c r="CM279" s="1840"/>
      <c r="CN279" s="1840"/>
      <c r="CO279" s="1840"/>
      <c r="CP279" s="1840"/>
      <c r="CQ279" s="1840"/>
      <c r="CR279" s="1840"/>
      <c r="CS279" s="1840"/>
      <c r="CT279" s="1840"/>
      <c r="CU279" s="1840"/>
      <c r="CV279" s="1840"/>
      <c r="CW279" s="1840"/>
      <c r="CX279" s="1840"/>
      <c r="CY279" s="1840"/>
      <c r="CZ279" s="1840"/>
    </row>
    <row r="280" s="378" customFormat="true" ht="15" customHeight="true" x14ac:dyDescent="0.2">
      <c r="B280" s="417"/>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10"/>
      <c r="BB280" s="287" t="s">
        <v>81</v>
      </c>
      <c r="BC280" s="1083" t="s">
        <v>35</v>
      </c>
      <c r="BD280" s="1104" t="s">
        <v>35</v>
      </c>
      <c r="BE280" s="1104" t="s">
        <v>35</v>
      </c>
      <c r="BF280" s="1104" t="s">
        <v>35</v>
      </c>
      <c r="BG280" s="1125" t="s">
        <v>35</v>
      </c>
      <c r="BH280" s="1083" t="s">
        <v>35</v>
      </c>
      <c r="BI280" s="1104" t="s">
        <v>35</v>
      </c>
      <c r="BJ280" s="1104" t="s">
        <v>35</v>
      </c>
      <c r="BK280" s="1104" t="s">
        <v>35</v>
      </c>
      <c r="BL280" s="1125" t="s">
        <v>35</v>
      </c>
      <c r="BM280" s="1083" t="s">
        <v>35</v>
      </c>
      <c r="BN280" s="1104" t="s">
        <v>35</v>
      </c>
      <c r="BO280" s="1104" t="s">
        <v>35</v>
      </c>
      <c r="BP280" s="1104" t="s">
        <v>35</v>
      </c>
      <c r="BQ280" s="1125" t="s">
        <v>35</v>
      </c>
      <c r="BR280" s="1763" t="s">
        <v>35</v>
      </c>
      <c r="BS280" s="1840"/>
      <c r="BT280" s="1840"/>
      <c r="BU280" s="1840"/>
      <c r="BV280" s="1840"/>
      <c r="BW280" s="1840"/>
      <c r="BX280" s="1840"/>
      <c r="BY280" s="1840"/>
      <c r="BZ280" s="1840"/>
      <c r="CA280" s="1840"/>
      <c r="CB280" s="1840"/>
      <c r="CC280" s="1840"/>
      <c r="CD280" s="1840"/>
      <c r="CE280" s="1840"/>
      <c r="CF280" s="1840"/>
      <c r="CG280" s="1840"/>
      <c r="CH280" s="1840"/>
      <c r="CI280" s="1840"/>
      <c r="CJ280" s="1840"/>
      <c r="CK280" s="1840"/>
      <c r="CL280" s="1840"/>
      <c r="CM280" s="1840"/>
      <c r="CN280" s="1840"/>
      <c r="CO280" s="1840"/>
      <c r="CP280" s="1840"/>
      <c r="CQ280" s="1840"/>
      <c r="CR280" s="1840"/>
      <c r="CS280" s="1840"/>
      <c r="CT280" s="1840"/>
      <c r="CU280" s="1840"/>
      <c r="CV280" s="1840"/>
      <c r="CW280" s="1840"/>
      <c r="CX280" s="1840"/>
      <c r="CY280" s="1840"/>
      <c r="CZ280" s="1840"/>
    </row>
    <row r="281" s="378" customFormat="true" ht="15" customHeight="true" x14ac:dyDescent="0.2">
      <c r="B281" s="417"/>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10"/>
      <c r="BB281" s="287" t="s">
        <v>82</v>
      </c>
      <c r="BC281" s="1083" t="s">
        <v>35</v>
      </c>
      <c r="BD281" s="1104" t="s">
        <v>35</v>
      </c>
      <c r="BE281" s="1104" t="s">
        <v>35</v>
      </c>
      <c r="BF281" s="1104" t="s">
        <v>35</v>
      </c>
      <c r="BG281" s="1125" t="s">
        <v>35</v>
      </c>
      <c r="BH281" s="1083" t="s">
        <v>35</v>
      </c>
      <c r="BI281" s="1104" t="s">
        <v>35</v>
      </c>
      <c r="BJ281" s="1104" t="s">
        <v>35</v>
      </c>
      <c r="BK281" s="1104" t="s">
        <v>35</v>
      </c>
      <c r="BL281" s="1125" t="s">
        <v>35</v>
      </c>
      <c r="BM281" s="1083" t="s">
        <v>35</v>
      </c>
      <c r="BN281" s="1104" t="s">
        <v>35</v>
      </c>
      <c r="BO281" s="1104" t="s">
        <v>35</v>
      </c>
      <c r="BP281" s="1104" t="s">
        <v>35</v>
      </c>
      <c r="BQ281" s="1125" t="s">
        <v>35</v>
      </c>
      <c r="BR281" s="1763" t="s">
        <v>35</v>
      </c>
      <c r="BS281" s="1840"/>
      <c r="BT281" s="1840"/>
      <c r="BU281" s="1840"/>
      <c r="BV281" s="1840"/>
      <c r="BW281" s="1840"/>
      <c r="BX281" s="1840"/>
      <c r="BY281" s="1840"/>
      <c r="BZ281" s="1840"/>
      <c r="CA281" s="1840"/>
      <c r="CB281" s="1840"/>
      <c r="CC281" s="1840"/>
      <c r="CD281" s="1840"/>
      <c r="CE281" s="1840"/>
      <c r="CF281" s="1840"/>
      <c r="CG281" s="1840"/>
      <c r="CH281" s="1840"/>
      <c r="CI281" s="1840"/>
      <c r="CJ281" s="1840"/>
      <c r="CK281" s="1840"/>
      <c r="CL281" s="1840"/>
      <c r="CM281" s="1840"/>
      <c r="CN281" s="1840"/>
      <c r="CO281" s="1840"/>
      <c r="CP281" s="1840"/>
      <c r="CQ281" s="1840"/>
      <c r="CR281" s="1840"/>
      <c r="CS281" s="1840"/>
      <c r="CT281" s="1840"/>
      <c r="CU281" s="1840"/>
      <c r="CV281" s="1840"/>
      <c r="CW281" s="1840"/>
      <c r="CX281" s="1840"/>
      <c r="CY281" s="1840"/>
      <c r="CZ281" s="1840"/>
    </row>
    <row r="282" s="378" customFormat="true" ht="15" customHeight="true" x14ac:dyDescent="0.2">
      <c r="B282" s="417"/>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10"/>
      <c r="BB282" s="287" t="s">
        <v>83</v>
      </c>
      <c r="BC282" s="1083" t="s">
        <v>35</v>
      </c>
      <c r="BD282" s="1104" t="s">
        <v>35</v>
      </c>
      <c r="BE282" s="1104" t="s">
        <v>35</v>
      </c>
      <c r="BF282" s="1104" t="s">
        <v>35</v>
      </c>
      <c r="BG282" s="1125" t="s">
        <v>35</v>
      </c>
      <c r="BH282" s="1083" t="s">
        <v>35</v>
      </c>
      <c r="BI282" s="1104" t="s">
        <v>35</v>
      </c>
      <c r="BJ282" s="1104" t="s">
        <v>35</v>
      </c>
      <c r="BK282" s="1104" t="s">
        <v>35</v>
      </c>
      <c r="BL282" s="1125" t="s">
        <v>35</v>
      </c>
      <c r="BM282" s="1083" t="s">
        <v>35</v>
      </c>
      <c r="BN282" s="1104" t="s">
        <v>35</v>
      </c>
      <c r="BO282" s="1104" t="s">
        <v>35</v>
      </c>
      <c r="BP282" s="1104" t="s">
        <v>35</v>
      </c>
      <c r="BQ282" s="1125" t="s">
        <v>35</v>
      </c>
      <c r="BR282" s="1763" t="s">
        <v>35</v>
      </c>
      <c r="BS282" s="1840"/>
      <c r="BT282" s="1840"/>
      <c r="BU282" s="1840"/>
      <c r="BV282" s="1840"/>
      <c r="BW282" s="1840"/>
      <c r="BX282" s="1840"/>
      <c r="BY282" s="1840"/>
      <c r="BZ282" s="1840"/>
      <c r="CA282" s="1840"/>
      <c r="CB282" s="1840"/>
      <c r="CC282" s="1840"/>
      <c r="CD282" s="1840"/>
      <c r="CE282" s="1840"/>
      <c r="CF282" s="1840"/>
      <c r="CG282" s="1840"/>
      <c r="CH282" s="1840"/>
      <c r="CI282" s="1840"/>
      <c r="CJ282" s="1840"/>
      <c r="CK282" s="1840"/>
      <c r="CL282" s="1840"/>
      <c r="CM282" s="1840"/>
      <c r="CN282" s="1840"/>
      <c r="CO282" s="1840"/>
      <c r="CP282" s="1840"/>
      <c r="CQ282" s="1840"/>
      <c r="CR282" s="1840"/>
      <c r="CS282" s="1840"/>
      <c r="CT282" s="1840"/>
      <c r="CU282" s="1840"/>
      <c r="CV282" s="1840"/>
      <c r="CW282" s="1840"/>
      <c r="CX282" s="1840"/>
      <c r="CY282" s="1840"/>
      <c r="CZ282" s="1840"/>
    </row>
    <row r="283" s="378" customFormat="true" ht="15" customHeight="true" x14ac:dyDescent="0.2">
      <c r="B283" s="417"/>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10"/>
      <c r="BB283" s="287" t="s">
        <v>84</v>
      </c>
      <c r="BC283" s="1083" t="s">
        <v>35</v>
      </c>
      <c r="BD283" s="1104" t="s">
        <v>35</v>
      </c>
      <c r="BE283" s="1104" t="s">
        <v>35</v>
      </c>
      <c r="BF283" s="1104" t="s">
        <v>35</v>
      </c>
      <c r="BG283" s="1125" t="s">
        <v>35</v>
      </c>
      <c r="BH283" s="1083" t="s">
        <v>35</v>
      </c>
      <c r="BI283" s="1104" t="s">
        <v>35</v>
      </c>
      <c r="BJ283" s="1104" t="s">
        <v>35</v>
      </c>
      <c r="BK283" s="1104" t="s">
        <v>35</v>
      </c>
      <c r="BL283" s="1125" t="s">
        <v>35</v>
      </c>
      <c r="BM283" s="1083" t="s">
        <v>35</v>
      </c>
      <c r="BN283" s="1104" t="s">
        <v>35</v>
      </c>
      <c r="BO283" s="1104" t="s">
        <v>35</v>
      </c>
      <c r="BP283" s="1104" t="s">
        <v>35</v>
      </c>
      <c r="BQ283" s="1125" t="s">
        <v>35</v>
      </c>
      <c r="BR283" s="1763" t="s">
        <v>35</v>
      </c>
      <c r="BS283" s="1840"/>
      <c r="BT283" s="1840"/>
      <c r="BU283" s="1840"/>
      <c r="BV283" s="1840"/>
      <c r="BW283" s="1840"/>
      <c r="BX283" s="1840"/>
      <c r="BY283" s="1840"/>
      <c r="BZ283" s="1840"/>
      <c r="CA283" s="1840"/>
      <c r="CB283" s="1840"/>
      <c r="CC283" s="1840"/>
      <c r="CD283" s="1840"/>
      <c r="CE283" s="1840"/>
      <c r="CF283" s="1840"/>
      <c r="CG283" s="1840"/>
      <c r="CH283" s="1840"/>
      <c r="CI283" s="1840"/>
      <c r="CJ283" s="1840"/>
      <c r="CK283" s="1840"/>
      <c r="CL283" s="1840"/>
      <c r="CM283" s="1840"/>
      <c r="CN283" s="1840"/>
      <c r="CO283" s="1840"/>
      <c r="CP283" s="1840"/>
      <c r="CQ283" s="1840"/>
      <c r="CR283" s="1840"/>
      <c r="CS283" s="1840"/>
      <c r="CT283" s="1840"/>
      <c r="CU283" s="1840"/>
      <c r="CV283" s="1840"/>
      <c r="CW283" s="1840"/>
      <c r="CX283" s="1840"/>
      <c r="CY283" s="1840"/>
      <c r="CZ283" s="1840"/>
    </row>
    <row r="284" s="378" customFormat="true" ht="15" customHeight="true" x14ac:dyDescent="0.2">
      <c r="B284" s="417"/>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11"/>
      <c r="BB284" s="288" t="s">
        <v>113</v>
      </c>
      <c r="BC284" s="1084" t="s">
        <v>35</v>
      </c>
      <c r="BD284" s="1105" t="s">
        <v>35</v>
      </c>
      <c r="BE284" s="1105" t="s">
        <v>35</v>
      </c>
      <c r="BF284" s="1105" t="s">
        <v>35</v>
      </c>
      <c r="BG284" s="1126" t="s">
        <v>35</v>
      </c>
      <c r="BH284" s="1146" t="s">
        <v>35</v>
      </c>
      <c r="BI284" s="1105" t="s">
        <v>35</v>
      </c>
      <c r="BJ284" s="1105" t="s">
        <v>35</v>
      </c>
      <c r="BK284" s="1105" t="s">
        <v>35</v>
      </c>
      <c r="BL284" s="1126" t="s">
        <v>35</v>
      </c>
      <c r="BM284" s="1146" t="s">
        <v>35</v>
      </c>
      <c r="BN284" s="1105" t="s">
        <v>35</v>
      </c>
      <c r="BO284" s="1105" t="s">
        <v>35</v>
      </c>
      <c r="BP284" s="1105" t="s">
        <v>35</v>
      </c>
      <c r="BQ284" s="1126" t="s">
        <v>35</v>
      </c>
      <c r="BR284" s="1764" t="s">
        <v>35</v>
      </c>
      <c r="BS284" s="1841"/>
      <c r="BT284" s="1841"/>
      <c r="BU284" s="1841"/>
      <c r="BV284" s="1841"/>
      <c r="BW284" s="1841"/>
      <c r="BX284" s="1841"/>
      <c r="BY284" s="1842"/>
      <c r="BZ284" s="1842"/>
      <c r="CA284" s="1842"/>
      <c r="CB284" s="1842"/>
      <c r="CC284" s="1842"/>
      <c r="CD284" s="1842"/>
      <c r="CE284" s="1842"/>
      <c r="CF284" s="1842"/>
      <c r="CG284" s="1842"/>
      <c r="CH284" s="1842"/>
      <c r="CI284" s="1842"/>
      <c r="CJ284" s="1842"/>
      <c r="CK284" s="1842"/>
      <c r="CL284" s="1842"/>
      <c r="CM284" s="1842"/>
      <c r="CN284" s="1842"/>
      <c r="CO284" s="1842"/>
      <c r="CP284" s="1842"/>
      <c r="CQ284" s="1842"/>
      <c r="CR284" s="1842"/>
      <c r="CS284" s="1842"/>
      <c r="CT284" s="1842"/>
      <c r="CU284" s="1842"/>
      <c r="CV284" s="1842"/>
      <c r="CW284" s="1842"/>
      <c r="CX284" s="1842"/>
      <c r="CY284" s="1842"/>
      <c r="CZ284" s="1842"/>
    </row>
    <row r="285" s="378" customFormat="true" ht="15" customHeight="true" x14ac:dyDescent="0.2">
      <c r="B285" s="417"/>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2"/>
      <c r="BS285" s="207"/>
      <c r="BT285" s="207"/>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8" customFormat="true" ht="15" customHeight="true" x14ac:dyDescent="0.2">
      <c r="B286" s="417"/>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2"/>
      <c r="BS286" s="207"/>
      <c r="BT286" s="207"/>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8" customFormat="true" ht="15" customHeight="true" x14ac:dyDescent="0.2">
      <c r="B287" s="417"/>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2"/>
      <c r="BS287" s="207"/>
      <c r="BT287" s="207"/>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8" customFormat="true" ht="15" customHeight="true" x14ac:dyDescent="0.2">
      <c r="B288" s="417"/>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2"/>
      <c r="BS288" s="207"/>
      <c r="BT288" s="207"/>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8" customFormat="true" ht="15" customHeight="true" x14ac:dyDescent="0.2">
      <c r="A289" s="388"/>
      <c r="B289" s="389"/>
      <c r="C289" s="390"/>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2"/>
      <c r="BS289" s="207"/>
      <c r="BT289" s="207"/>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8" customFormat="true" ht="15" customHeight="true" x14ac:dyDescent="0.2">
      <c r="A290" s="621"/>
      <c r="B290" s="622"/>
      <c r="C290" s="623"/>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2"/>
      <c r="BS290" s="207"/>
      <c r="BT290" s="207"/>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8" customFormat="true" ht="15" customHeight="true" x14ac:dyDescent="0.2">
      <c r="A291" s="624"/>
      <c r="B291" s="625"/>
      <c r="C291" s="626"/>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2"/>
      <c r="BS291" s="207"/>
      <c r="BT291" s="207"/>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8" customFormat="true" ht="15" customHeight="true" x14ac:dyDescent="0.2">
      <c r="A292" s="627"/>
      <c r="B292" s="628"/>
      <c r="C292" s="629"/>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2"/>
      <c r="BS292" s="207"/>
      <c r="BT292" s="207"/>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8" customFormat="true" ht="15" customHeight="true" x14ac:dyDescent="0.2">
      <c r="A293" s="630"/>
      <c r="B293" s="631"/>
      <c r="C293" s="632"/>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2"/>
      <c r="BS293" s="207"/>
      <c r="BT293" s="207"/>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8" customFormat="true" ht="15" customHeight="true" x14ac:dyDescent="0.2">
      <c r="A294" s="633"/>
      <c r="B294" s="634"/>
      <c r="C294" s="635"/>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2"/>
      <c r="BS294" s="207"/>
      <c r="BT294" s="207"/>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8" customFormat="true" ht="15" customHeight="true" x14ac:dyDescent="0.2">
      <c r="A295" s="633"/>
      <c r="B295" s="634"/>
      <c r="C295" s="635"/>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2"/>
      <c r="BS295" s="207"/>
      <c r="BT295" s="207"/>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8" customFormat="true" ht="15" customHeight="true" x14ac:dyDescent="0.2">
      <c r="A296" s="633"/>
      <c r="B296" s="636"/>
      <c r="C296" s="635"/>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2"/>
      <c r="BS296" s="207"/>
      <c r="BT296" s="207"/>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8" customFormat="true" ht="15" customHeight="true" x14ac:dyDescent="0.2">
      <c r="A297" s="637"/>
      <c r="B297" s="638"/>
      <c r="C297" s="639"/>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2"/>
      <c r="BS297" s="207"/>
      <c r="BT297" s="207"/>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8" customFormat="true" ht="15" customHeight="true" x14ac:dyDescent="0.2">
      <c r="B298" s="417"/>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2"/>
      <c r="BS298" s="207"/>
      <c r="BT298" s="207"/>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8" customFormat="true" ht="15" customHeight="true" x14ac:dyDescent="0.2">
      <c r="A299" s="391"/>
      <c r="B299" s="392"/>
      <c r="C299" s="393"/>
      <c r="D299" s="394"/>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2"/>
      <c r="BS299" s="207"/>
      <c r="BT299" s="207"/>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8" customFormat="true" ht="15" customHeight="true" x14ac:dyDescent="0.2">
      <c r="A300" s="640"/>
      <c r="B300" s="641"/>
      <c r="C300" s="642"/>
      <c r="D300" s="643"/>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2"/>
      <c r="BS300" s="207"/>
      <c r="BT300" s="207"/>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8" customFormat="true" ht="15" customHeight="true" x14ac:dyDescent="0.2">
      <c r="A301" s="644"/>
      <c r="B301" s="645"/>
      <c r="C301" s="646"/>
      <c r="D301" s="647"/>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2"/>
      <c r="BS301" s="207"/>
      <c r="BT301" s="207"/>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8" customFormat="true" ht="15" customHeight="true" x14ac:dyDescent="0.2">
      <c r="A302" s="648"/>
      <c r="B302" s="649"/>
      <c r="C302" s="650"/>
      <c r="D302" s="651"/>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2"/>
      <c r="BS302" s="207"/>
      <c r="BT302" s="207"/>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8" customFormat="true" ht="15" customHeight="true" x14ac:dyDescent="0.2">
      <c r="A303" s="652"/>
      <c r="B303" s="653"/>
      <c r="C303" s="654"/>
      <c r="D303" s="655"/>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2"/>
      <c r="BS303" s="207"/>
      <c r="BT303" s="207"/>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8" customFormat="true" ht="15" customHeight="true" x14ac:dyDescent="0.2">
      <c r="A304" s="656"/>
      <c r="B304" s="657"/>
      <c r="C304" s="658"/>
      <c r="D304" s="659"/>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2"/>
      <c r="BS304" s="207"/>
      <c r="BT304" s="207"/>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8" customFormat="true" ht="15" customHeight="true" x14ac:dyDescent="0.2">
      <c r="A305" s="660"/>
      <c r="B305" s="661"/>
      <c r="C305" s="662"/>
      <c r="D305" s="663"/>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2"/>
      <c r="BS305" s="207"/>
      <c r="BT305" s="207"/>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8" customFormat="true" ht="15" customHeight="true" x14ac:dyDescent="0.2">
      <c r="B306" s="417"/>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2"/>
      <c r="BS306" s="207"/>
      <c r="BT306" s="207"/>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8" customFormat="true" ht="15" customHeight="true" x14ac:dyDescent="0.2">
      <c r="B307" s="417"/>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2"/>
      <c r="BS307" s="207"/>
      <c r="BT307" s="207"/>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8" customFormat="true" ht="15" customHeight="true" x14ac:dyDescent="0.2">
      <c r="B308" s="417"/>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2"/>
      <c r="BS308" s="207"/>
      <c r="BT308" s="207"/>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8" customFormat="true" ht="15" customHeight="true" x14ac:dyDescent="0.2">
      <c r="B309" s="417"/>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2"/>
      <c r="BS309" s="207"/>
      <c r="BT309" s="207"/>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8" customFormat="true" ht="15" customHeight="true" x14ac:dyDescent="0.2">
      <c r="B310" s="417"/>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2"/>
      <c r="BS310" s="207"/>
      <c r="BT310" s="207"/>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8" customFormat="true" ht="15" customHeight="true" x14ac:dyDescent="0.2">
      <c r="B311" s="417"/>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2"/>
      <c r="BS311" s="207"/>
      <c r="BT311" s="207"/>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8" customFormat="true" ht="15" customHeight="true" x14ac:dyDescent="0.2">
      <c r="B312" s="417"/>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2"/>
      <c r="BS312" s="207"/>
      <c r="BT312" s="207"/>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8" customFormat="true" ht="15" customHeight="true" x14ac:dyDescent="0.2">
      <c r="B313" s="417"/>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2"/>
      <c r="BS313" s="207"/>
      <c r="BT313" s="207"/>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8" customFormat="true" ht="15" customHeight="true" x14ac:dyDescent="0.2">
      <c r="B314" s="417"/>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2"/>
      <c r="BS314" s="207"/>
      <c r="BT314" s="207"/>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8" customFormat="true" ht="15" customHeight="true" x14ac:dyDescent="0.2">
      <c r="B315" s="417"/>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2"/>
      <c r="BS315" s="207"/>
      <c r="BT315" s="207"/>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8" customFormat="true" ht="15" customHeight="true" x14ac:dyDescent="0.2">
      <c r="B316" s="417"/>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2"/>
      <c r="BS316" s="207"/>
      <c r="BT316" s="207"/>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8" customFormat="true" ht="15" customHeight="true" x14ac:dyDescent="0.2">
      <c r="B317" s="417"/>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2"/>
      <c r="BS317" s="207"/>
      <c r="BT317" s="207"/>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8" customFormat="true" ht="15" customHeight="true" x14ac:dyDescent="0.2">
      <c r="B318" s="417"/>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2"/>
      <c r="BS318" s="207"/>
      <c r="BT318" s="207"/>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8" customFormat="true" ht="15" customHeight="true" x14ac:dyDescent="0.2">
      <c r="B319" s="417"/>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2"/>
      <c r="BS319" s="207"/>
      <c r="BT319" s="207"/>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8" customFormat="true" ht="15" customHeight="true" x14ac:dyDescent="0.2">
      <c r="B320" s="417"/>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2"/>
      <c r="BS320" s="207"/>
      <c r="BT320" s="207"/>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8" customFormat="true" ht="15" customHeight="true" x14ac:dyDescent="0.2">
      <c r="B321" s="417"/>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2"/>
      <c r="BS321" s="207"/>
      <c r="BT321" s="207"/>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8" customFormat="true" ht="15" customHeight="true" x14ac:dyDescent="0.2">
      <c r="B322" s="417"/>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2"/>
      <c r="BS322" s="207"/>
      <c r="BT322" s="207"/>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8" customFormat="true" ht="15" customHeight="true" x14ac:dyDescent="0.2">
      <c r="B323" s="417"/>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2"/>
      <c r="BS323" s="207"/>
      <c r="BT323" s="207"/>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8" customFormat="true" ht="15" customHeight="true" x14ac:dyDescent="0.2">
      <c r="B324" s="417"/>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2"/>
      <c r="BS324" s="207"/>
      <c r="BT324" s="207"/>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8" customFormat="true" ht="15" customHeight="true" x14ac:dyDescent="0.2">
      <c r="B325" s="417"/>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2"/>
      <c r="BS325" s="207"/>
      <c r="BT325" s="207"/>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8" customFormat="true" ht="15" customHeight="true" x14ac:dyDescent="0.2">
      <c r="B326" s="417"/>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2"/>
      <c r="BS326" s="207"/>
      <c r="BT326" s="207"/>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8" customFormat="true" ht="15" customHeight="true" x14ac:dyDescent="0.2">
      <c r="B327" s="417"/>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2"/>
      <c r="BS327" s="207"/>
      <c r="BT327" s="207"/>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8" customFormat="true" ht="15" customHeight="true" x14ac:dyDescent="0.2">
      <c r="B328" s="417"/>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2"/>
      <c r="BS328" s="207"/>
      <c r="BT328" s="207"/>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8" customFormat="true" ht="250.15" customHeight="true" x14ac:dyDescent="0.2">
      <c r="B329" s="417"/>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2"/>
      <c r="BS329" s="207"/>
      <c r="BT329" s="207"/>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203"/>
      <c r="BT330" s="203"/>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203"/>
      <c r="BT331" s="203"/>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203"/>
      <c r="BT332" s="203"/>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203"/>
      <c r="BT333" s="203"/>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203"/>
      <c r="BT334" s="203"/>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203"/>
      <c r="BT335" s="203"/>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8" customFormat="true" ht="15" customHeight="true" x14ac:dyDescent="0.2">
      <c r="B339" s="417"/>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212" t="s">
        <v>114</v>
      </c>
      <c r="BD339" s="2213"/>
      <c r="BE339" s="2213"/>
      <c r="BF339" s="2213"/>
      <c r="BG339" s="2214"/>
      <c r="BH339" s="2215" t="s">
        <v>38</v>
      </c>
      <c r="BI339" s="2213"/>
      <c r="BJ339" s="2213"/>
      <c r="BK339" s="2213"/>
      <c r="BL339" s="2214"/>
      <c r="BM339" s="2215" t="s">
        <v>37</v>
      </c>
      <c r="BN339" s="2213"/>
      <c r="BO339" s="2213"/>
      <c r="BP339" s="2213"/>
      <c r="BQ339" s="2216"/>
      <c r="BR339" s="1670" t="s">
        <v>137</v>
      </c>
      <c r="BS339" s="1843"/>
      <c r="BT339" s="1843"/>
      <c r="BU339" s="1843"/>
      <c r="BV339" s="1843"/>
      <c r="BW339" s="1843"/>
      <c r="BX339" s="1843"/>
      <c r="BY339" s="1844"/>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8" customFormat="true" ht="12.75" x14ac:dyDescent="0.2">
      <c r="B340" s="417"/>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1765" t="s">
        <v>147</v>
      </c>
      <c r="BS340" s="1845"/>
      <c r="BT340" s="1845"/>
      <c r="BU340" s="1845"/>
      <c r="BV340" s="1845"/>
      <c r="BW340" s="1845"/>
      <c r="BX340" s="1845"/>
      <c r="BY340" s="1846"/>
      <c r="BZ340" s="1846"/>
      <c r="CA340" s="1846"/>
      <c r="CB340" s="1846"/>
      <c r="CC340" s="1846"/>
      <c r="CD340" s="1846"/>
      <c r="CE340" s="1846"/>
      <c r="CF340" s="1846"/>
      <c r="CG340" s="1846"/>
      <c r="CH340" s="1846"/>
      <c r="CI340" s="1846"/>
      <c r="CJ340" s="1846"/>
      <c r="CK340" s="1846"/>
      <c r="CL340" s="1846"/>
      <c r="CM340" s="1846"/>
      <c r="CN340" s="1846"/>
      <c r="CO340" s="1846"/>
      <c r="CP340" s="1846"/>
      <c r="CQ340" s="1846"/>
      <c r="CR340" s="1846"/>
      <c r="CS340" s="1846"/>
      <c r="CT340" s="1846"/>
      <c r="CU340" s="1846"/>
      <c r="CV340" s="1846"/>
      <c r="CW340" s="1846"/>
      <c r="CX340" s="1846"/>
      <c r="CY340" s="1846"/>
      <c r="CZ340" s="1846"/>
    </row>
    <row r="341" s="378" customFormat="true" ht="15" customHeight="true" x14ac:dyDescent="0.2">
      <c r="B341" s="417"/>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90" t="s">
        <v>144</v>
      </c>
      <c r="BB341" s="162" t="s">
        <v>49</v>
      </c>
      <c r="BC341" s="1085" t="s">
        <v>35</v>
      </c>
      <c r="BD341" s="1106" t="s">
        <v>35</v>
      </c>
      <c r="BE341" s="1106" t="s">
        <v>35</v>
      </c>
      <c r="BF341" s="1106" t="s">
        <v>35</v>
      </c>
      <c r="BG341" s="1127" t="s">
        <v>35</v>
      </c>
      <c r="BH341" s="1147" t="s">
        <v>35</v>
      </c>
      <c r="BI341" s="1106" t="s">
        <v>35</v>
      </c>
      <c r="BJ341" s="1106" t="s">
        <v>35</v>
      </c>
      <c r="BK341" s="1106" t="s">
        <v>35</v>
      </c>
      <c r="BL341" s="1127" t="s">
        <v>35</v>
      </c>
      <c r="BM341" s="1147" t="s">
        <v>35</v>
      </c>
      <c r="BN341" s="1106" t="s">
        <v>35</v>
      </c>
      <c r="BO341" s="1106" t="s">
        <v>35</v>
      </c>
      <c r="BP341" s="1106" t="s">
        <v>35</v>
      </c>
      <c r="BQ341" s="1127" t="s">
        <v>35</v>
      </c>
      <c r="BR341" s="1766" t="s">
        <v>35</v>
      </c>
      <c r="BS341" s="1847"/>
      <c r="BT341" s="1847"/>
      <c r="BU341" s="1847"/>
      <c r="BV341" s="1847"/>
      <c r="BW341" s="1847"/>
      <c r="BX341" s="1847"/>
      <c r="BY341" s="1848"/>
      <c r="BZ341" s="1848"/>
      <c r="CA341" s="1848"/>
      <c r="CB341" s="1848"/>
      <c r="CC341" s="1848"/>
      <c r="CD341" s="1848"/>
      <c r="CE341" s="1848"/>
      <c r="CF341" s="1848"/>
      <c r="CG341" s="1848"/>
      <c r="CH341" s="1848"/>
      <c r="CI341" s="1848"/>
      <c r="CJ341" s="1848"/>
      <c r="CK341" s="1848"/>
      <c r="CL341" s="1848"/>
      <c r="CM341" s="1848"/>
      <c r="CN341" s="1848"/>
      <c r="CO341" s="1848"/>
      <c r="CP341" s="1848"/>
      <c r="CQ341" s="1848"/>
      <c r="CR341" s="1848"/>
      <c r="CS341" s="1848"/>
      <c r="CT341" s="1848"/>
      <c r="CU341" s="1848"/>
      <c r="CV341" s="1848"/>
      <c r="CW341" s="1848"/>
      <c r="CX341" s="1848"/>
      <c r="CY341" s="1848"/>
      <c r="CZ341" s="1848"/>
    </row>
    <row r="342" s="378" customFormat="true" ht="15" customHeight="true" x14ac:dyDescent="0.2">
      <c r="B342" s="417"/>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91"/>
      <c r="BB342" s="163" t="s">
        <v>48</v>
      </c>
      <c r="BC342" s="1086" t="s">
        <v>35</v>
      </c>
      <c r="BD342" s="1107" t="s">
        <v>35</v>
      </c>
      <c r="BE342" s="1107" t="s">
        <v>35</v>
      </c>
      <c r="BF342" s="1107" t="s">
        <v>35</v>
      </c>
      <c r="BG342" s="1128" t="s">
        <v>35</v>
      </c>
      <c r="BH342" s="1148" t="s">
        <v>35</v>
      </c>
      <c r="BI342" s="1107" t="s">
        <v>35</v>
      </c>
      <c r="BJ342" s="1107" t="s">
        <v>35</v>
      </c>
      <c r="BK342" s="1107" t="s">
        <v>35</v>
      </c>
      <c r="BL342" s="1128" t="s">
        <v>35</v>
      </c>
      <c r="BM342" s="1148" t="s">
        <v>35</v>
      </c>
      <c r="BN342" s="1107" t="s">
        <v>35</v>
      </c>
      <c r="BO342" s="1107" t="s">
        <v>35</v>
      </c>
      <c r="BP342" s="1107" t="s">
        <v>35</v>
      </c>
      <c r="BQ342" s="1128" t="s">
        <v>35</v>
      </c>
      <c r="BR342" s="1767" t="s">
        <v>35</v>
      </c>
      <c r="BS342" s="1849"/>
      <c r="BT342" s="1849"/>
      <c r="BU342" s="1849"/>
      <c r="BV342" s="1849"/>
      <c r="BW342" s="1849"/>
      <c r="BX342" s="1849"/>
      <c r="BY342" s="1850"/>
      <c r="BZ342" s="1850"/>
      <c r="CA342" s="1850"/>
      <c r="CB342" s="1850"/>
      <c r="CC342" s="1850"/>
      <c r="CD342" s="1850"/>
      <c r="CE342" s="1850"/>
      <c r="CF342" s="1850"/>
      <c r="CG342" s="1850"/>
      <c r="CH342" s="1850"/>
      <c r="CI342" s="1850"/>
      <c r="CJ342" s="1850"/>
      <c r="CK342" s="1850"/>
      <c r="CL342" s="1850"/>
      <c r="CM342" s="1850"/>
      <c r="CN342" s="1850"/>
      <c r="CO342" s="1850"/>
      <c r="CP342" s="1850"/>
      <c r="CQ342" s="1850"/>
      <c r="CR342" s="1850"/>
      <c r="CS342" s="1850"/>
      <c r="CT342" s="1850"/>
      <c r="CU342" s="1850"/>
      <c r="CV342" s="1850"/>
      <c r="CW342" s="1850"/>
      <c r="CX342" s="1850"/>
      <c r="CY342" s="1850"/>
      <c r="CZ342" s="1850"/>
    </row>
    <row r="343" s="378" customFormat="true" ht="15" customHeight="true" x14ac:dyDescent="0.2">
      <c r="B343" s="417"/>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92" t="s">
        <v>139</v>
      </c>
      <c r="BB343" s="163" t="s">
        <v>49</v>
      </c>
      <c r="BC343" s="1086" t="s">
        <v>35</v>
      </c>
      <c r="BD343" s="1107" t="s">
        <v>35</v>
      </c>
      <c r="BE343" s="1107" t="s">
        <v>35</v>
      </c>
      <c r="BF343" s="1107" t="s">
        <v>35</v>
      </c>
      <c r="BG343" s="1128" t="s">
        <v>35</v>
      </c>
      <c r="BH343" s="1148" t="s">
        <v>35</v>
      </c>
      <c r="BI343" s="1107" t="s">
        <v>35</v>
      </c>
      <c r="BJ343" s="1107" t="s">
        <v>35</v>
      </c>
      <c r="BK343" s="1107" t="s">
        <v>35</v>
      </c>
      <c r="BL343" s="1128" t="s">
        <v>35</v>
      </c>
      <c r="BM343" s="1148" t="s">
        <v>35</v>
      </c>
      <c r="BN343" s="1107" t="s">
        <v>35</v>
      </c>
      <c r="BO343" s="1107" t="s">
        <v>35</v>
      </c>
      <c r="BP343" s="1107" t="s">
        <v>35</v>
      </c>
      <c r="BQ343" s="1128" t="s">
        <v>35</v>
      </c>
      <c r="BR343" s="1767" t="s">
        <v>35</v>
      </c>
      <c r="BS343" s="1849"/>
      <c r="BT343" s="1849"/>
      <c r="BU343" s="1849"/>
      <c r="BV343" s="1849"/>
      <c r="BW343" s="1849"/>
      <c r="BX343" s="1849"/>
      <c r="BY343" s="1850"/>
      <c r="BZ343" s="1850"/>
      <c r="CA343" s="1850"/>
      <c r="CB343" s="1850"/>
      <c r="CC343" s="1850"/>
      <c r="CD343" s="1850"/>
      <c r="CE343" s="1850"/>
      <c r="CF343" s="1850"/>
      <c r="CG343" s="1850"/>
      <c r="CH343" s="1850"/>
      <c r="CI343" s="1850"/>
      <c r="CJ343" s="1850"/>
      <c r="CK343" s="1850"/>
      <c r="CL343" s="1850"/>
      <c r="CM343" s="1850"/>
      <c r="CN343" s="1850"/>
      <c r="CO343" s="1850"/>
      <c r="CP343" s="1850"/>
      <c r="CQ343" s="1850"/>
      <c r="CR343" s="1850"/>
      <c r="CS343" s="1850"/>
      <c r="CT343" s="1850"/>
      <c r="CU343" s="1850"/>
      <c r="CV343" s="1850"/>
      <c r="CW343" s="1850"/>
      <c r="CX343" s="1850"/>
      <c r="CY343" s="1850"/>
      <c r="CZ343" s="1850"/>
    </row>
    <row r="344" s="378" customFormat="true" ht="15" customHeight="true" x14ac:dyDescent="0.2">
      <c r="B344" s="417"/>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91"/>
      <c r="BB344" s="163" t="s">
        <v>48</v>
      </c>
      <c r="BC344" s="1086" t="s">
        <v>35</v>
      </c>
      <c r="BD344" s="1107" t="s">
        <v>35</v>
      </c>
      <c r="BE344" s="1107" t="s">
        <v>35</v>
      </c>
      <c r="BF344" s="1107" t="s">
        <v>35</v>
      </c>
      <c r="BG344" s="1128" t="s">
        <v>35</v>
      </c>
      <c r="BH344" s="1148" t="s">
        <v>35</v>
      </c>
      <c r="BI344" s="1107" t="s">
        <v>35</v>
      </c>
      <c r="BJ344" s="1107" t="s">
        <v>35</v>
      </c>
      <c r="BK344" s="1107" t="s">
        <v>35</v>
      </c>
      <c r="BL344" s="1128" t="s">
        <v>35</v>
      </c>
      <c r="BM344" s="1148" t="s">
        <v>35</v>
      </c>
      <c r="BN344" s="1107" t="s">
        <v>35</v>
      </c>
      <c r="BO344" s="1107" t="s">
        <v>35</v>
      </c>
      <c r="BP344" s="1107" t="s">
        <v>35</v>
      </c>
      <c r="BQ344" s="1128" t="s">
        <v>35</v>
      </c>
      <c r="BR344" s="1767" t="s">
        <v>35</v>
      </c>
      <c r="BS344" s="1849"/>
      <c r="BT344" s="1849"/>
      <c r="BU344" s="1849"/>
      <c r="BV344" s="1849"/>
      <c r="BW344" s="1849"/>
      <c r="BX344" s="1849"/>
      <c r="BY344" s="1850"/>
      <c r="BZ344" s="1850"/>
      <c r="CA344" s="1850"/>
      <c r="CB344" s="1850"/>
      <c r="CC344" s="1850"/>
      <c r="CD344" s="1850"/>
      <c r="CE344" s="1850"/>
      <c r="CF344" s="1850"/>
      <c r="CG344" s="1850"/>
      <c r="CH344" s="1850"/>
      <c r="CI344" s="1850"/>
      <c r="CJ344" s="1850"/>
      <c r="CK344" s="1850"/>
      <c r="CL344" s="1850"/>
      <c r="CM344" s="1850"/>
      <c r="CN344" s="1850"/>
      <c r="CO344" s="1850"/>
      <c r="CP344" s="1850"/>
      <c r="CQ344" s="1850"/>
      <c r="CR344" s="1850"/>
      <c r="CS344" s="1850"/>
      <c r="CT344" s="1850"/>
      <c r="CU344" s="1850"/>
      <c r="CV344" s="1850"/>
      <c r="CW344" s="1850"/>
      <c r="CX344" s="1850"/>
      <c r="CY344" s="1850"/>
      <c r="CZ344" s="1850"/>
    </row>
    <row r="345" s="378" customFormat="true" ht="15" customHeight="true" x14ac:dyDescent="0.2">
      <c r="B345" s="417"/>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92" t="s">
        <v>140</v>
      </c>
      <c r="BB345" s="163" t="s">
        <v>49</v>
      </c>
      <c r="BC345" s="1086" t="s">
        <v>35</v>
      </c>
      <c r="BD345" s="1107" t="s">
        <v>35</v>
      </c>
      <c r="BE345" s="1107" t="s">
        <v>35</v>
      </c>
      <c r="BF345" s="1107" t="s">
        <v>35</v>
      </c>
      <c r="BG345" s="1128" t="s">
        <v>35</v>
      </c>
      <c r="BH345" s="1148" t="s">
        <v>35</v>
      </c>
      <c r="BI345" s="1107" t="s">
        <v>35</v>
      </c>
      <c r="BJ345" s="1107" t="s">
        <v>35</v>
      </c>
      <c r="BK345" s="1107" t="s">
        <v>35</v>
      </c>
      <c r="BL345" s="1128" t="s">
        <v>35</v>
      </c>
      <c r="BM345" s="1148" t="s">
        <v>35</v>
      </c>
      <c r="BN345" s="1107" t="s">
        <v>35</v>
      </c>
      <c r="BO345" s="1107" t="s">
        <v>35</v>
      </c>
      <c r="BP345" s="1107" t="s">
        <v>35</v>
      </c>
      <c r="BQ345" s="1128" t="s">
        <v>35</v>
      </c>
      <c r="BR345" s="1767" t="s">
        <v>35</v>
      </c>
      <c r="BS345" s="1849"/>
      <c r="BT345" s="1849"/>
      <c r="BU345" s="1849"/>
      <c r="BV345" s="1849"/>
      <c r="BW345" s="1849"/>
      <c r="BX345" s="1849"/>
      <c r="BY345" s="1850"/>
      <c r="BZ345" s="1850"/>
      <c r="CA345" s="1850"/>
      <c r="CB345" s="1850"/>
      <c r="CC345" s="1850"/>
      <c r="CD345" s="1850"/>
      <c r="CE345" s="1850"/>
      <c r="CF345" s="1850"/>
      <c r="CG345" s="1850"/>
      <c r="CH345" s="1850"/>
      <c r="CI345" s="1850"/>
      <c r="CJ345" s="1850"/>
      <c r="CK345" s="1850"/>
      <c r="CL345" s="1850"/>
      <c r="CM345" s="1850"/>
      <c r="CN345" s="1850"/>
      <c r="CO345" s="1850"/>
      <c r="CP345" s="1850"/>
      <c r="CQ345" s="1850"/>
      <c r="CR345" s="1850"/>
      <c r="CS345" s="1850"/>
      <c r="CT345" s="1850"/>
      <c r="CU345" s="1850"/>
      <c r="CV345" s="1850"/>
      <c r="CW345" s="1850"/>
      <c r="CX345" s="1850"/>
      <c r="CY345" s="1850"/>
      <c r="CZ345" s="1850"/>
    </row>
    <row r="346" s="378" customFormat="true" ht="15" customHeight="true" x14ac:dyDescent="0.2">
      <c r="B346" s="417"/>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91"/>
      <c r="BB346" s="163" t="s">
        <v>48</v>
      </c>
      <c r="BC346" s="1086" t="s">
        <v>35</v>
      </c>
      <c r="BD346" s="1107" t="s">
        <v>35</v>
      </c>
      <c r="BE346" s="1107" t="s">
        <v>35</v>
      </c>
      <c r="BF346" s="1107" t="s">
        <v>35</v>
      </c>
      <c r="BG346" s="1128" t="s">
        <v>35</v>
      </c>
      <c r="BH346" s="1148" t="s">
        <v>35</v>
      </c>
      <c r="BI346" s="1107" t="s">
        <v>35</v>
      </c>
      <c r="BJ346" s="1107" t="s">
        <v>35</v>
      </c>
      <c r="BK346" s="1107" t="s">
        <v>35</v>
      </c>
      <c r="BL346" s="1128" t="s">
        <v>35</v>
      </c>
      <c r="BM346" s="1148" t="s">
        <v>35</v>
      </c>
      <c r="BN346" s="1107" t="s">
        <v>35</v>
      </c>
      <c r="BO346" s="1107" t="s">
        <v>35</v>
      </c>
      <c r="BP346" s="1107" t="s">
        <v>35</v>
      </c>
      <c r="BQ346" s="1128" t="s">
        <v>35</v>
      </c>
      <c r="BR346" s="1767" t="s">
        <v>35</v>
      </c>
      <c r="BS346" s="1849"/>
      <c r="BT346" s="1849"/>
      <c r="BU346" s="1849"/>
      <c r="BV346" s="1849"/>
      <c r="BW346" s="1849"/>
      <c r="BX346" s="1849"/>
      <c r="BY346" s="1850"/>
      <c r="BZ346" s="1850"/>
      <c r="CA346" s="1850"/>
      <c r="CB346" s="1850"/>
      <c r="CC346" s="1850"/>
      <c r="CD346" s="1850"/>
      <c r="CE346" s="1850"/>
      <c r="CF346" s="1850"/>
      <c r="CG346" s="1850"/>
      <c r="CH346" s="1850"/>
      <c r="CI346" s="1850"/>
      <c r="CJ346" s="1850"/>
      <c r="CK346" s="1850"/>
      <c r="CL346" s="1850"/>
      <c r="CM346" s="1850"/>
      <c r="CN346" s="1850"/>
      <c r="CO346" s="1850"/>
      <c r="CP346" s="1850"/>
      <c r="CQ346" s="1850"/>
      <c r="CR346" s="1850"/>
      <c r="CS346" s="1850"/>
      <c r="CT346" s="1850"/>
      <c r="CU346" s="1850"/>
      <c r="CV346" s="1850"/>
      <c r="CW346" s="1850"/>
      <c r="CX346" s="1850"/>
      <c r="CY346" s="1850"/>
      <c r="CZ346" s="1850"/>
    </row>
    <row r="347" s="378" customFormat="true" ht="15" customHeight="true" x14ac:dyDescent="0.2">
      <c r="B347" s="417"/>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92" t="s">
        <v>141</v>
      </c>
      <c r="BB347" s="163" t="s">
        <v>49</v>
      </c>
      <c r="BC347" s="1086" t="s">
        <v>35</v>
      </c>
      <c r="BD347" s="1107" t="s">
        <v>35</v>
      </c>
      <c r="BE347" s="1107" t="s">
        <v>35</v>
      </c>
      <c r="BF347" s="1107" t="s">
        <v>35</v>
      </c>
      <c r="BG347" s="1128" t="s">
        <v>35</v>
      </c>
      <c r="BH347" s="1148" t="s">
        <v>35</v>
      </c>
      <c r="BI347" s="1107" t="s">
        <v>35</v>
      </c>
      <c r="BJ347" s="1107" t="s">
        <v>35</v>
      </c>
      <c r="BK347" s="1107" t="s">
        <v>35</v>
      </c>
      <c r="BL347" s="1128" t="s">
        <v>35</v>
      </c>
      <c r="BM347" s="1148" t="s">
        <v>35</v>
      </c>
      <c r="BN347" s="1107" t="s">
        <v>35</v>
      </c>
      <c r="BO347" s="1107" t="s">
        <v>35</v>
      </c>
      <c r="BP347" s="1107" t="s">
        <v>35</v>
      </c>
      <c r="BQ347" s="1128" t="s">
        <v>35</v>
      </c>
      <c r="BR347" s="1767" t="s">
        <v>35</v>
      </c>
      <c r="BS347" s="1849"/>
      <c r="BT347" s="1849"/>
      <c r="BU347" s="1849"/>
      <c r="BV347" s="1849"/>
      <c r="BW347" s="1849"/>
      <c r="BX347" s="1849"/>
      <c r="BY347" s="1850"/>
      <c r="BZ347" s="1850"/>
      <c r="CA347" s="1850"/>
      <c r="CB347" s="1850"/>
      <c r="CC347" s="1850"/>
      <c r="CD347" s="1850"/>
      <c r="CE347" s="1850"/>
      <c r="CF347" s="1850"/>
      <c r="CG347" s="1850"/>
      <c r="CH347" s="1850"/>
      <c r="CI347" s="1850"/>
      <c r="CJ347" s="1850"/>
      <c r="CK347" s="1850"/>
      <c r="CL347" s="1850"/>
      <c r="CM347" s="1850"/>
      <c r="CN347" s="1850"/>
      <c r="CO347" s="1850"/>
      <c r="CP347" s="1850"/>
      <c r="CQ347" s="1850"/>
      <c r="CR347" s="1850"/>
      <c r="CS347" s="1850"/>
      <c r="CT347" s="1850"/>
      <c r="CU347" s="1850"/>
      <c r="CV347" s="1850"/>
      <c r="CW347" s="1850"/>
      <c r="CX347" s="1850"/>
      <c r="CY347" s="1850"/>
      <c r="CZ347" s="1850"/>
    </row>
    <row r="348" s="378" customFormat="true" ht="15" customHeight="true" x14ac:dyDescent="0.2">
      <c r="B348" s="417"/>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91"/>
      <c r="BB348" s="163" t="s">
        <v>48</v>
      </c>
      <c r="BC348" s="1086" t="s">
        <v>35</v>
      </c>
      <c r="BD348" s="1107" t="s">
        <v>35</v>
      </c>
      <c r="BE348" s="1107" t="s">
        <v>35</v>
      </c>
      <c r="BF348" s="1107" t="s">
        <v>35</v>
      </c>
      <c r="BG348" s="1128" t="s">
        <v>35</v>
      </c>
      <c r="BH348" s="1148" t="s">
        <v>35</v>
      </c>
      <c r="BI348" s="1107" t="s">
        <v>35</v>
      </c>
      <c r="BJ348" s="1107" t="s">
        <v>35</v>
      </c>
      <c r="BK348" s="1107" t="s">
        <v>35</v>
      </c>
      <c r="BL348" s="1128" t="s">
        <v>35</v>
      </c>
      <c r="BM348" s="1148" t="s">
        <v>35</v>
      </c>
      <c r="BN348" s="1107" t="s">
        <v>35</v>
      </c>
      <c r="BO348" s="1107" t="s">
        <v>35</v>
      </c>
      <c r="BP348" s="1107" t="s">
        <v>35</v>
      </c>
      <c r="BQ348" s="1128" t="s">
        <v>35</v>
      </c>
      <c r="BR348" s="1767" t="s">
        <v>35</v>
      </c>
      <c r="BS348" s="1849"/>
      <c r="BT348" s="1849"/>
      <c r="BU348" s="1849"/>
      <c r="BV348" s="1849"/>
      <c r="BW348" s="1849"/>
      <c r="BX348" s="1849"/>
      <c r="BY348" s="1850"/>
      <c r="BZ348" s="1850"/>
      <c r="CA348" s="1850"/>
      <c r="CB348" s="1850"/>
      <c r="CC348" s="1850"/>
      <c r="CD348" s="1850"/>
      <c r="CE348" s="1850"/>
      <c r="CF348" s="1850"/>
      <c r="CG348" s="1850"/>
      <c r="CH348" s="1850"/>
      <c r="CI348" s="1850"/>
      <c r="CJ348" s="1850"/>
      <c r="CK348" s="1850"/>
      <c r="CL348" s="1850"/>
      <c r="CM348" s="1850"/>
      <c r="CN348" s="1850"/>
      <c r="CO348" s="1850"/>
      <c r="CP348" s="1850"/>
      <c r="CQ348" s="1850"/>
      <c r="CR348" s="1850"/>
      <c r="CS348" s="1850"/>
      <c r="CT348" s="1850"/>
      <c r="CU348" s="1850"/>
      <c r="CV348" s="1850"/>
      <c r="CW348" s="1850"/>
      <c r="CX348" s="1850"/>
      <c r="CY348" s="1850"/>
      <c r="CZ348" s="1850"/>
    </row>
    <row r="349" s="378" customFormat="true" ht="15" customHeight="true" x14ac:dyDescent="0.2">
      <c r="B349" s="417"/>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92" t="s">
        <v>142</v>
      </c>
      <c r="BB349" s="163" t="s">
        <v>49</v>
      </c>
      <c r="BC349" s="1086" t="s">
        <v>35</v>
      </c>
      <c r="BD349" s="1107" t="s">
        <v>35</v>
      </c>
      <c r="BE349" s="1107" t="s">
        <v>35</v>
      </c>
      <c r="BF349" s="1107" t="s">
        <v>35</v>
      </c>
      <c r="BG349" s="1128" t="s">
        <v>35</v>
      </c>
      <c r="BH349" s="1148" t="s">
        <v>35</v>
      </c>
      <c r="BI349" s="1107" t="s">
        <v>35</v>
      </c>
      <c r="BJ349" s="1107" t="s">
        <v>35</v>
      </c>
      <c r="BK349" s="1107" t="s">
        <v>35</v>
      </c>
      <c r="BL349" s="1128" t="s">
        <v>35</v>
      </c>
      <c r="BM349" s="1148" t="s">
        <v>35</v>
      </c>
      <c r="BN349" s="1107" t="s">
        <v>35</v>
      </c>
      <c r="BO349" s="1107" t="s">
        <v>35</v>
      </c>
      <c r="BP349" s="1107" t="s">
        <v>35</v>
      </c>
      <c r="BQ349" s="1128" t="s">
        <v>35</v>
      </c>
      <c r="BR349" s="1767" t="s">
        <v>35</v>
      </c>
      <c r="BS349" s="1849"/>
      <c r="BT349" s="1849"/>
      <c r="BU349" s="1849"/>
      <c r="BV349" s="1849"/>
      <c r="BW349" s="1849"/>
      <c r="BX349" s="1849"/>
      <c r="BY349" s="1850"/>
      <c r="BZ349" s="1850"/>
      <c r="CA349" s="1850"/>
      <c r="CB349" s="1850"/>
      <c r="CC349" s="1850"/>
      <c r="CD349" s="1850"/>
      <c r="CE349" s="1850"/>
      <c r="CF349" s="1850"/>
      <c r="CG349" s="1850"/>
      <c r="CH349" s="1850"/>
      <c r="CI349" s="1850"/>
      <c r="CJ349" s="1850"/>
      <c r="CK349" s="1850"/>
      <c r="CL349" s="1850"/>
      <c r="CM349" s="1850"/>
      <c r="CN349" s="1850"/>
      <c r="CO349" s="1850"/>
      <c r="CP349" s="1850"/>
      <c r="CQ349" s="1850"/>
      <c r="CR349" s="1850"/>
      <c r="CS349" s="1850"/>
      <c r="CT349" s="1850"/>
      <c r="CU349" s="1850"/>
      <c r="CV349" s="1850"/>
      <c r="CW349" s="1850"/>
      <c r="CX349" s="1850"/>
      <c r="CY349" s="1850"/>
      <c r="CZ349" s="1850"/>
    </row>
    <row r="350" s="378" customFormat="true" ht="15" customHeight="true" x14ac:dyDescent="0.2">
      <c r="B350" s="417"/>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91"/>
      <c r="BB350" s="163" t="s">
        <v>48</v>
      </c>
      <c r="BC350" s="1086" t="s">
        <v>35</v>
      </c>
      <c r="BD350" s="1107" t="s">
        <v>35</v>
      </c>
      <c r="BE350" s="1107" t="s">
        <v>35</v>
      </c>
      <c r="BF350" s="1107" t="s">
        <v>35</v>
      </c>
      <c r="BG350" s="1128" t="s">
        <v>35</v>
      </c>
      <c r="BH350" s="1148" t="s">
        <v>35</v>
      </c>
      <c r="BI350" s="1107" t="s">
        <v>35</v>
      </c>
      <c r="BJ350" s="1107" t="s">
        <v>35</v>
      </c>
      <c r="BK350" s="1107" t="s">
        <v>35</v>
      </c>
      <c r="BL350" s="1128" t="s">
        <v>35</v>
      </c>
      <c r="BM350" s="1148" t="s">
        <v>35</v>
      </c>
      <c r="BN350" s="1107" t="s">
        <v>35</v>
      </c>
      <c r="BO350" s="1107" t="s">
        <v>35</v>
      </c>
      <c r="BP350" s="1107" t="s">
        <v>35</v>
      </c>
      <c r="BQ350" s="1128" t="s">
        <v>35</v>
      </c>
      <c r="BR350" s="1767" t="s">
        <v>35</v>
      </c>
      <c r="BS350" s="1849"/>
      <c r="BT350" s="1849"/>
      <c r="BU350" s="1849"/>
      <c r="BV350" s="1849"/>
      <c r="BW350" s="1849"/>
      <c r="BX350" s="1849"/>
      <c r="BY350" s="1850"/>
      <c r="BZ350" s="1850"/>
      <c r="CA350" s="1850"/>
      <c r="CB350" s="1850"/>
      <c r="CC350" s="1850"/>
      <c r="CD350" s="1850"/>
      <c r="CE350" s="1850"/>
      <c r="CF350" s="1850"/>
      <c r="CG350" s="1850"/>
      <c r="CH350" s="1850"/>
      <c r="CI350" s="1850"/>
      <c r="CJ350" s="1850"/>
      <c r="CK350" s="1850"/>
      <c r="CL350" s="1850"/>
      <c r="CM350" s="1850"/>
      <c r="CN350" s="1850"/>
      <c r="CO350" s="1850"/>
      <c r="CP350" s="1850"/>
      <c r="CQ350" s="1850"/>
      <c r="CR350" s="1850"/>
      <c r="CS350" s="1850"/>
      <c r="CT350" s="1850"/>
      <c r="CU350" s="1850"/>
      <c r="CV350" s="1850"/>
      <c r="CW350" s="1850"/>
      <c r="CX350" s="1850"/>
      <c r="CY350" s="1850"/>
      <c r="CZ350" s="1850"/>
    </row>
    <row r="351" s="378" customFormat="true" ht="15" customHeight="true" x14ac:dyDescent="0.2">
      <c r="B351" s="417"/>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92" t="s">
        <v>143</v>
      </c>
      <c r="BB351" s="163" t="s">
        <v>49</v>
      </c>
      <c r="BC351" s="1086" t="s">
        <v>35</v>
      </c>
      <c r="BD351" s="1107" t="s">
        <v>35</v>
      </c>
      <c r="BE351" s="1107" t="s">
        <v>35</v>
      </c>
      <c r="BF351" s="1107" t="s">
        <v>35</v>
      </c>
      <c r="BG351" s="1128" t="s">
        <v>35</v>
      </c>
      <c r="BH351" s="1148" t="s">
        <v>35</v>
      </c>
      <c r="BI351" s="1107" t="s">
        <v>35</v>
      </c>
      <c r="BJ351" s="1107" t="s">
        <v>35</v>
      </c>
      <c r="BK351" s="1107" t="s">
        <v>35</v>
      </c>
      <c r="BL351" s="1128" t="s">
        <v>35</v>
      </c>
      <c r="BM351" s="1148" t="s">
        <v>35</v>
      </c>
      <c r="BN351" s="1107" t="s">
        <v>35</v>
      </c>
      <c r="BO351" s="1107" t="s">
        <v>35</v>
      </c>
      <c r="BP351" s="1107" t="s">
        <v>35</v>
      </c>
      <c r="BQ351" s="1128" t="s">
        <v>35</v>
      </c>
      <c r="BR351" s="1767" t="s">
        <v>35</v>
      </c>
      <c r="BS351" s="1849"/>
      <c r="BT351" s="1849"/>
      <c r="BU351" s="1849"/>
      <c r="BV351" s="1849"/>
      <c r="BW351" s="1849"/>
      <c r="BX351" s="1849"/>
      <c r="BY351" s="1850"/>
      <c r="BZ351" s="1850"/>
      <c r="CA351" s="1850"/>
      <c r="CB351" s="1850"/>
      <c r="CC351" s="1850"/>
      <c r="CD351" s="1850"/>
      <c r="CE351" s="1850"/>
      <c r="CF351" s="1850"/>
      <c r="CG351" s="1850"/>
      <c r="CH351" s="1850"/>
      <c r="CI351" s="1850"/>
      <c r="CJ351" s="1850"/>
      <c r="CK351" s="1850"/>
      <c r="CL351" s="1850"/>
      <c r="CM351" s="1850"/>
      <c r="CN351" s="1850"/>
      <c r="CO351" s="1850"/>
      <c r="CP351" s="1850"/>
      <c r="CQ351" s="1850"/>
      <c r="CR351" s="1850"/>
      <c r="CS351" s="1850"/>
      <c r="CT351" s="1850"/>
      <c r="CU351" s="1850"/>
      <c r="CV351" s="1850"/>
      <c r="CW351" s="1850"/>
      <c r="CX351" s="1850"/>
      <c r="CY351" s="1850"/>
      <c r="CZ351" s="1850"/>
    </row>
    <row r="352" s="378" customFormat="true" ht="15" customHeight="true" x14ac:dyDescent="0.2">
      <c r="B352" s="417"/>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91"/>
      <c r="BB352" s="163" t="s">
        <v>48</v>
      </c>
      <c r="BC352" s="1086" t="s">
        <v>35</v>
      </c>
      <c r="BD352" s="1107" t="s">
        <v>35</v>
      </c>
      <c r="BE352" s="1107" t="s">
        <v>35</v>
      </c>
      <c r="BF352" s="1107" t="s">
        <v>35</v>
      </c>
      <c r="BG352" s="1128" t="s">
        <v>35</v>
      </c>
      <c r="BH352" s="1148" t="s">
        <v>35</v>
      </c>
      <c r="BI352" s="1107" t="s">
        <v>35</v>
      </c>
      <c r="BJ352" s="1107" t="s">
        <v>35</v>
      </c>
      <c r="BK352" s="1107" t="s">
        <v>35</v>
      </c>
      <c r="BL352" s="1128" t="s">
        <v>35</v>
      </c>
      <c r="BM352" s="1148" t="s">
        <v>35</v>
      </c>
      <c r="BN352" s="1107" t="s">
        <v>35</v>
      </c>
      <c r="BO352" s="1107" t="s">
        <v>35</v>
      </c>
      <c r="BP352" s="1107" t="s">
        <v>35</v>
      </c>
      <c r="BQ352" s="1128" t="s">
        <v>35</v>
      </c>
      <c r="BR352" s="1767" t="s">
        <v>35</v>
      </c>
      <c r="BS352" s="1849"/>
      <c r="BT352" s="1849"/>
      <c r="BU352" s="1849"/>
      <c r="BV352" s="1849"/>
      <c r="BW352" s="1849"/>
      <c r="BX352" s="1849"/>
      <c r="BY352" s="1850"/>
      <c r="BZ352" s="1850"/>
      <c r="CA352" s="1850"/>
      <c r="CB352" s="1850"/>
      <c r="CC352" s="1850"/>
      <c r="CD352" s="1850"/>
      <c r="CE352" s="1850"/>
      <c r="CF352" s="1850"/>
      <c r="CG352" s="1850"/>
      <c r="CH352" s="1850"/>
      <c r="CI352" s="1850"/>
      <c r="CJ352" s="1850"/>
      <c r="CK352" s="1850"/>
      <c r="CL352" s="1850"/>
      <c r="CM352" s="1850"/>
      <c r="CN352" s="1850"/>
      <c r="CO352" s="1850"/>
      <c r="CP352" s="1850"/>
      <c r="CQ352" s="1850"/>
      <c r="CR352" s="1850"/>
      <c r="CS352" s="1850"/>
      <c r="CT352" s="1850"/>
      <c r="CU352" s="1850"/>
      <c r="CV352" s="1850"/>
      <c r="CW352" s="1850"/>
      <c r="CX352" s="1850"/>
      <c r="CY352" s="1850"/>
      <c r="CZ352" s="1850"/>
    </row>
    <row r="353" s="378" customFormat="true" ht="15" customHeight="true" x14ac:dyDescent="0.2">
      <c r="B353" s="417"/>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92" t="s">
        <v>138</v>
      </c>
      <c r="BB353" s="163" t="s">
        <v>49</v>
      </c>
      <c r="BC353" s="1086" t="s">
        <v>35</v>
      </c>
      <c r="BD353" s="1107" t="s">
        <v>35</v>
      </c>
      <c r="BE353" s="1107" t="s">
        <v>35</v>
      </c>
      <c r="BF353" s="1107" t="s">
        <v>35</v>
      </c>
      <c r="BG353" s="1128" t="s">
        <v>35</v>
      </c>
      <c r="BH353" s="1148" t="s">
        <v>35</v>
      </c>
      <c r="BI353" s="1107" t="s">
        <v>35</v>
      </c>
      <c r="BJ353" s="1107" t="s">
        <v>35</v>
      </c>
      <c r="BK353" s="1107" t="s">
        <v>35</v>
      </c>
      <c r="BL353" s="1128" t="s">
        <v>35</v>
      </c>
      <c r="BM353" s="1148" t="s">
        <v>35</v>
      </c>
      <c r="BN353" s="1107" t="s">
        <v>35</v>
      </c>
      <c r="BO353" s="1107" t="s">
        <v>35</v>
      </c>
      <c r="BP353" s="1107" t="s">
        <v>35</v>
      </c>
      <c r="BQ353" s="1128" t="s">
        <v>35</v>
      </c>
      <c r="BR353" s="1767" t="s">
        <v>35</v>
      </c>
      <c r="BS353" s="1849"/>
      <c r="BT353" s="1849"/>
      <c r="BU353" s="1849"/>
      <c r="BV353" s="1849"/>
      <c r="BW353" s="1849"/>
      <c r="BX353" s="1849"/>
      <c r="BY353" s="1850"/>
      <c r="BZ353" s="1850"/>
      <c r="CA353" s="1850"/>
      <c r="CB353" s="1850"/>
      <c r="CC353" s="1850"/>
      <c r="CD353" s="1850"/>
      <c r="CE353" s="1850"/>
      <c r="CF353" s="1850"/>
      <c r="CG353" s="1850"/>
      <c r="CH353" s="1850"/>
      <c r="CI353" s="1850"/>
      <c r="CJ353" s="1850"/>
      <c r="CK353" s="1850"/>
      <c r="CL353" s="1850"/>
      <c r="CM353" s="1850"/>
      <c r="CN353" s="1850"/>
      <c r="CO353" s="1850"/>
      <c r="CP353" s="1850"/>
      <c r="CQ353" s="1850"/>
      <c r="CR353" s="1850"/>
      <c r="CS353" s="1850"/>
      <c r="CT353" s="1850"/>
      <c r="CU353" s="1850"/>
      <c r="CV353" s="1850"/>
      <c r="CW353" s="1850"/>
      <c r="CX353" s="1850"/>
      <c r="CY353" s="1850"/>
      <c r="CZ353" s="1850"/>
    </row>
    <row r="354" s="378" customFormat="true" ht="15" customHeight="true" x14ac:dyDescent="0.2">
      <c r="B354" s="417"/>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93"/>
      <c r="BB354" s="164" t="s">
        <v>48</v>
      </c>
      <c r="BC354" s="1087" t="s">
        <v>35</v>
      </c>
      <c r="BD354" s="1108" t="s">
        <v>35</v>
      </c>
      <c r="BE354" s="1108" t="s">
        <v>35</v>
      </c>
      <c r="BF354" s="1108" t="s">
        <v>35</v>
      </c>
      <c r="BG354" s="1129" t="s">
        <v>35</v>
      </c>
      <c r="BH354" s="1149" t="s">
        <v>35</v>
      </c>
      <c r="BI354" s="1108" t="s">
        <v>35</v>
      </c>
      <c r="BJ354" s="1108" t="s">
        <v>35</v>
      </c>
      <c r="BK354" s="1108" t="s">
        <v>35</v>
      </c>
      <c r="BL354" s="1129" t="s">
        <v>35</v>
      </c>
      <c r="BM354" s="1149" t="s">
        <v>35</v>
      </c>
      <c r="BN354" s="1108" t="s">
        <v>35</v>
      </c>
      <c r="BO354" s="1108" t="s">
        <v>35</v>
      </c>
      <c r="BP354" s="1108" t="s">
        <v>35</v>
      </c>
      <c r="BQ354" s="1129" t="s">
        <v>35</v>
      </c>
      <c r="BR354" s="1768" t="s">
        <v>35</v>
      </c>
      <c r="BS354" s="1851"/>
      <c r="BT354" s="1851"/>
      <c r="BU354" s="1851"/>
      <c r="BV354" s="1851"/>
      <c r="BW354" s="1851"/>
      <c r="BX354" s="1851"/>
      <c r="BY354" s="1852"/>
      <c r="BZ354" s="1852"/>
      <c r="CA354" s="1852"/>
      <c r="CB354" s="1852"/>
      <c r="CC354" s="1852"/>
      <c r="CD354" s="1852"/>
      <c r="CE354" s="1852"/>
      <c r="CF354" s="1852"/>
      <c r="CG354" s="1852"/>
      <c r="CH354" s="1852"/>
      <c r="CI354" s="1852"/>
      <c r="CJ354" s="1852"/>
      <c r="CK354" s="1852"/>
      <c r="CL354" s="1852"/>
      <c r="CM354" s="1852"/>
      <c r="CN354" s="1852"/>
      <c r="CO354" s="1852"/>
      <c r="CP354" s="1852"/>
      <c r="CQ354" s="1852"/>
      <c r="CR354" s="1852"/>
      <c r="CS354" s="1852"/>
      <c r="CT354" s="1852"/>
      <c r="CU354" s="1852"/>
      <c r="CV354" s="1852"/>
      <c r="CW354" s="1852"/>
      <c r="CX354" s="1852"/>
      <c r="CY354" s="1852"/>
      <c r="CZ354" s="1852"/>
    </row>
    <row r="355" s="378" customFormat="true" ht="15" customHeight="true" x14ac:dyDescent="0.2">
      <c r="B355" s="417"/>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8"/>
      <c r="BT355" s="298"/>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378" customFormat="true" ht="15" customHeight="true" x14ac:dyDescent="0.2">
      <c r="B356" s="417"/>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08"/>
      <c r="BT356" s="208"/>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08"/>
      <c r="BT357" s="208"/>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08"/>
      <c r="BT358" s="208"/>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08"/>
      <c r="BT359" s="208"/>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08"/>
      <c r="BT360" s="208"/>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08"/>
      <c r="BT361" s="208"/>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08"/>
      <c r="BT362" s="208"/>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08"/>
      <c r="BT363" s="208"/>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08"/>
      <c r="BT364" s="208"/>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08"/>
      <c r="BT365" s="208"/>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08"/>
      <c r="BT366" s="208"/>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08"/>
      <c r="BT367" s="208"/>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08"/>
      <c r="BT368" s="208"/>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08"/>
      <c r="BT369" s="208"/>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08"/>
      <c r="BT370" s="208"/>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08"/>
      <c r="BT371" s="208"/>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08"/>
      <c r="BT372" s="208"/>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08"/>
      <c r="BT373" s="208"/>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08"/>
      <c r="BT374" s="208"/>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2"/>
      <c r="BS375" s="207"/>
      <c r="BT375" s="207"/>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2"/>
      <c r="BS376" s="207"/>
      <c r="BT376" s="207"/>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2"/>
      <c r="BS377" s="207"/>
      <c r="BT377" s="207"/>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2"/>
      <c r="BS378" s="207"/>
      <c r="BT378" s="207"/>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2"/>
      <c r="BS379" s="207"/>
      <c r="BT379" s="207"/>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2"/>
      <c r="BS380" s="207"/>
      <c r="BT380" s="207"/>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2"/>
      <c r="BS381" s="207"/>
      <c r="BT381" s="207"/>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2"/>
      <c r="BS382" s="207"/>
      <c r="BT382" s="207"/>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2"/>
      <c r="BS383" s="207"/>
      <c r="BT383" s="207"/>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2"/>
      <c r="BS384" s="207"/>
      <c r="BT384" s="207"/>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2"/>
      <c r="BS385" s="207"/>
      <c r="BT385" s="207"/>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2"/>
      <c r="BS386" s="207"/>
      <c r="BT386" s="207"/>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2"/>
      <c r="BS387" s="207"/>
      <c r="BT387" s="207"/>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2"/>
      <c r="BS388" s="207"/>
      <c r="BT388" s="207"/>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2"/>
      <c r="BS389" s="207"/>
      <c r="BT389" s="207"/>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8" customFormat="true" ht="15" customHeight="true" x14ac:dyDescent="0.2">
      <c r="B390" s="417"/>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2"/>
      <c r="BS390" s="207"/>
      <c r="BT390" s="207"/>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8" customFormat="true" ht="15" customHeight="true" x14ac:dyDescent="0.2">
      <c r="B391" s="417"/>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2"/>
      <c r="BS391" s="207"/>
      <c r="BT391" s="207"/>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8" customFormat="true" ht="15" customHeight="true" x14ac:dyDescent="0.2">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2"/>
      <c r="BS392" s="207"/>
      <c r="BT392" s="207"/>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8" customFormat="true" ht="15" customHeight="true" x14ac:dyDescent="0.2">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2"/>
      <c r="BS393" s="207"/>
      <c r="BT393" s="207"/>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8" customFormat="true" ht="15" customHeight="true" x14ac:dyDescent="0.2">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2"/>
      <c r="BS394" s="207"/>
      <c r="BT394" s="207"/>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8" customFormat="true" ht="15" customHeight="true" x14ac:dyDescent="0.2">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2"/>
      <c r="BS395" s="207"/>
      <c r="BT395" s="207"/>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8" customFormat="true" ht="15" customHeight="true" x14ac:dyDescent="0.2">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2"/>
      <c r="BS396" s="207"/>
      <c r="BT396" s="207"/>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8" customFormat="true" ht="15" customHeight="true" x14ac:dyDescent="0.2">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2"/>
      <c r="BS397" s="207"/>
      <c r="BT397" s="207"/>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8" customFormat="true" ht="15" customHeight="true" x14ac:dyDescent="0.2">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2"/>
      <c r="BS398" s="207"/>
      <c r="BT398" s="207"/>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2071" t="s">
        <v>129</v>
      </c>
      <c r="D399" s="2072"/>
      <c r="E399" s="2072"/>
      <c r="F399" s="2072"/>
      <c r="G399" s="136"/>
      <c r="H399" s="2089" t="s">
        <v>130</v>
      </c>
      <c r="I399" s="2090"/>
      <c r="J399" s="2090"/>
      <c r="K399" s="2090"/>
      <c r="M399" s="2089" t="s">
        <v>131</v>
      </c>
      <c r="N399" s="2090"/>
      <c r="O399" s="2090"/>
      <c r="P399" s="2090"/>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S399" s="203"/>
      <c r="BT399" s="203"/>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91" t="s">
        <v>178</v>
      </c>
      <c r="D400" s="2088"/>
      <c r="E400" s="2088"/>
      <c r="F400" s="375"/>
      <c r="G400" s="375"/>
      <c r="H400" s="2092" t="s">
        <v>178</v>
      </c>
      <c r="I400" s="2092"/>
      <c r="J400" s="2092"/>
      <c r="K400" s="375"/>
      <c r="L400" s="375"/>
      <c r="M400" s="2092" t="s">
        <v>178</v>
      </c>
      <c r="N400" s="2092"/>
      <c r="O400" s="2092"/>
      <c r="P400" s="375"/>
      <c r="Q400" s="375"/>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203"/>
      <c r="BT400" s="203"/>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91"/>
      <c r="D401" s="2088"/>
      <c r="E401" s="411" t="s">
        <v>179</v>
      </c>
      <c r="F401" s="375"/>
      <c r="G401" s="375"/>
      <c r="H401" s="2092"/>
      <c r="I401" s="2092"/>
      <c r="J401" s="412" t="s">
        <v>179</v>
      </c>
      <c r="K401" s="375"/>
      <c r="L401" s="375"/>
      <c r="M401" s="2092"/>
      <c r="N401" s="2092"/>
      <c r="O401" s="413" t="s">
        <v>179</v>
      </c>
      <c r="P401" s="375"/>
      <c r="Q401" s="375"/>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203"/>
      <c r="BT401" s="203"/>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87" t="s">
        <v>135</v>
      </c>
      <c r="C402" s="2088"/>
      <c r="D402" s="2088"/>
      <c r="E402" s="414" t="s">
        <v>180</v>
      </c>
      <c r="F402" s="375"/>
      <c r="G402" s="375"/>
      <c r="H402" s="2092"/>
      <c r="I402" s="2092"/>
      <c r="J402" s="415" t="s">
        <v>180</v>
      </c>
      <c r="K402" s="375"/>
      <c r="L402" s="375"/>
      <c r="M402" s="2092"/>
      <c r="N402" s="2092"/>
      <c r="O402" s="416" t="s">
        <v>180</v>
      </c>
      <c r="P402" s="375"/>
      <c r="Q402" s="375"/>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203"/>
      <c r="BT402" s="203"/>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88"/>
      <c r="C403" s="2051" t="s">
        <v>183</v>
      </c>
      <c r="D403" s="2050"/>
      <c r="E403" s="500">
        <v>0.64051429183634911</v>
      </c>
      <c r="F403" s="457"/>
      <c r="G403" s="457"/>
      <c r="H403" s="2050" t="s">
        <v>183</v>
      </c>
      <c r="I403" s="2050"/>
      <c r="J403" s="501">
        <v>0.66996744194499613</v>
      </c>
      <c r="K403" s="457"/>
      <c r="L403" s="457"/>
      <c r="M403" s="2050" t="s">
        <v>183</v>
      </c>
      <c r="N403" s="2050"/>
      <c r="O403" s="502">
        <v>0.70573913431071678</v>
      </c>
      <c r="P403" s="457"/>
      <c r="Q403" s="457"/>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6"/>
      <c r="BT403" s="206"/>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88"/>
      <c r="C404" s="2051" t="s">
        <v>195</v>
      </c>
      <c r="D404" s="2050"/>
      <c r="E404" s="503">
        <v>0.62838084504196423</v>
      </c>
      <c r="F404" s="457"/>
      <c r="G404" s="457"/>
      <c r="H404" s="2050" t="s">
        <v>195</v>
      </c>
      <c r="I404" s="2050"/>
      <c r="J404" s="504">
        <v>0.6275605725426141</v>
      </c>
      <c r="K404" s="457"/>
      <c r="L404" s="457"/>
      <c r="M404" s="2050" t="s">
        <v>190</v>
      </c>
      <c r="N404" s="2050"/>
      <c r="O404" s="505">
        <v>0.60846686380380466</v>
      </c>
      <c r="P404" s="457"/>
      <c r="Q404" s="457"/>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6"/>
      <c r="BT404" s="206"/>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88"/>
      <c r="C405" s="2051" t="s">
        <v>190</v>
      </c>
      <c r="D405" s="2050"/>
      <c r="E405" s="503">
        <v>0.61290524665850832</v>
      </c>
      <c r="F405" s="457"/>
      <c r="G405" s="457"/>
      <c r="H405" s="2050" t="s">
        <v>189</v>
      </c>
      <c r="I405" s="2050"/>
      <c r="J405" s="504">
        <v>0.57740644502643101</v>
      </c>
      <c r="K405" s="457"/>
      <c r="L405" s="457"/>
      <c r="M405" s="2050" t="s">
        <v>188</v>
      </c>
      <c r="N405" s="2050"/>
      <c r="O405" s="505">
        <v>-0.6010155927194033</v>
      </c>
      <c r="P405" s="457"/>
      <c r="Q405" s="457"/>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6"/>
      <c r="BT405" s="206"/>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88"/>
      <c r="C406" s="2051" t="s">
        <v>196</v>
      </c>
      <c r="D406" s="2050"/>
      <c r="E406" s="503">
        <v>-0.55181390509847184</v>
      </c>
      <c r="F406" s="457"/>
      <c r="G406" s="457"/>
      <c r="H406" s="2050" t="s">
        <v>196</v>
      </c>
      <c r="I406" s="2050"/>
      <c r="J406" s="504">
        <v>-0.54099535092629225</v>
      </c>
      <c r="K406" s="457"/>
      <c r="L406" s="457"/>
      <c r="M406" s="2050" t="s">
        <v>184</v>
      </c>
      <c r="N406" s="2050"/>
      <c r="O406" s="505">
        <v>0.52321314914593942</v>
      </c>
      <c r="P406" s="457"/>
      <c r="Q406" s="457"/>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6"/>
      <c r="BT406" s="206"/>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88"/>
      <c r="C407" s="2051" t="s">
        <v>188</v>
      </c>
      <c r="D407" s="2050"/>
      <c r="E407" s="503">
        <v>-0.54225439693650235</v>
      </c>
      <c r="F407" s="457"/>
      <c r="G407" s="457"/>
      <c r="H407" s="2050" t="s">
        <v>235</v>
      </c>
      <c r="I407" s="2050"/>
      <c r="J407" s="504">
        <v>0.52426806357733324</v>
      </c>
      <c r="K407" s="457"/>
      <c r="L407" s="457"/>
      <c r="M407" s="2050" t="s">
        <v>185</v>
      </c>
      <c r="N407" s="2050"/>
      <c r="O407" s="505">
        <v>-0.51648258891134369</v>
      </c>
      <c r="P407" s="457"/>
      <c r="Q407" s="457"/>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6"/>
      <c r="BT407" s="206"/>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88"/>
      <c r="C408" s="2051" t="s">
        <v>189</v>
      </c>
      <c r="D408" s="2050"/>
      <c r="E408" s="503">
        <v>0.51088335664656637</v>
      </c>
      <c r="F408" s="457"/>
      <c r="G408" s="457"/>
      <c r="H408" s="2050" t="s">
        <v>190</v>
      </c>
      <c r="I408" s="2050"/>
      <c r="J408" s="504">
        <v>0.50265945043501203</v>
      </c>
      <c r="K408" s="457"/>
      <c r="L408" s="457"/>
      <c r="M408" s="2050" t="s">
        <v>192</v>
      </c>
      <c r="N408" s="2050"/>
      <c r="O408" s="505">
        <v>-0.47967737965293838</v>
      </c>
      <c r="P408" s="457"/>
      <c r="Q408" s="457"/>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6"/>
      <c r="BT408" s="206"/>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88"/>
      <c r="C409" s="2051" t="s">
        <v>235</v>
      </c>
      <c r="D409" s="2050"/>
      <c r="E409" s="503">
        <v>0.50913802845538692</v>
      </c>
      <c r="F409" s="457"/>
      <c r="G409" s="457"/>
      <c r="H409" s="2050" t="s">
        <v>188</v>
      </c>
      <c r="I409" s="2050"/>
      <c r="J409" s="504">
        <v>-0.48461444658524272</v>
      </c>
      <c r="K409" s="457"/>
      <c r="L409" s="457"/>
      <c r="M409" s="2050" t="s">
        <v>181</v>
      </c>
      <c r="N409" s="2050"/>
      <c r="O409" s="505">
        <v>0.47038456871209372</v>
      </c>
      <c r="P409" s="457"/>
      <c r="Q409" s="457"/>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6"/>
      <c r="BT409" s="206"/>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88"/>
      <c r="C410" s="2051" t="s">
        <v>192</v>
      </c>
      <c r="D410" s="2050"/>
      <c r="E410" s="503">
        <v>-0.46826991113455169</v>
      </c>
      <c r="F410" s="457"/>
      <c r="G410" s="457"/>
      <c r="H410" s="2050" t="s">
        <v>236</v>
      </c>
      <c r="I410" s="2050"/>
      <c r="J410" s="504">
        <v>0.48296476332624433</v>
      </c>
      <c r="K410" s="457"/>
      <c r="L410" s="457"/>
      <c r="M410" s="2050" t="s">
        <v>195</v>
      </c>
      <c r="N410" s="2050"/>
      <c r="O410" s="505">
        <v>0.45462828198992344</v>
      </c>
      <c r="P410" s="457"/>
      <c r="Q410" s="457"/>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6"/>
      <c r="BT410" s="206"/>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88"/>
      <c r="C411" s="2051" t="s">
        <v>236</v>
      </c>
      <c r="D411" s="2050"/>
      <c r="E411" s="503">
        <v>0.44288836641686902</v>
      </c>
      <c r="F411" s="457"/>
      <c r="G411" s="457"/>
      <c r="H411" s="2050" t="s">
        <v>187</v>
      </c>
      <c r="I411" s="2050"/>
      <c r="J411" s="504">
        <v>-0.42239018985568932</v>
      </c>
      <c r="K411" s="457"/>
      <c r="L411" s="457"/>
      <c r="M411" s="2050" t="s">
        <v>237</v>
      </c>
      <c r="N411" s="2050"/>
      <c r="O411" s="505">
        <v>0.44368451058617825</v>
      </c>
      <c r="P411" s="457"/>
      <c r="Q411" s="457"/>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6"/>
      <c r="BT411" s="206"/>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88"/>
      <c r="C412" s="2051" t="s">
        <v>237</v>
      </c>
      <c r="D412" s="2050"/>
      <c r="E412" s="503">
        <v>0.33702802451364483</v>
      </c>
      <c r="F412" s="457"/>
      <c r="G412" s="457"/>
      <c r="H412" s="2050" t="s">
        <v>181</v>
      </c>
      <c r="I412" s="2050"/>
      <c r="J412" s="504">
        <v>0.4169643242468159</v>
      </c>
      <c r="K412" s="457"/>
      <c r="L412" s="457"/>
      <c r="M412" s="2050" t="s">
        <v>196</v>
      </c>
      <c r="N412" s="2050"/>
      <c r="O412" s="505">
        <v>-0.35503007144965382</v>
      </c>
      <c r="P412" s="457"/>
      <c r="Q412" s="457"/>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6"/>
      <c r="BT412" s="206"/>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88"/>
      <c r="C413" s="2051" t="s">
        <v>193</v>
      </c>
      <c r="D413" s="2050"/>
      <c r="E413" s="503">
        <v>-0.30042496614306669</v>
      </c>
      <c r="F413" s="457"/>
      <c r="G413" s="457"/>
      <c r="H413" s="2050" t="s">
        <v>193</v>
      </c>
      <c r="I413" s="2050"/>
      <c r="J413" s="504">
        <v>-0.32388215426892419</v>
      </c>
      <c r="K413" s="457"/>
      <c r="L413" s="457"/>
      <c r="M413" s="2050" t="s">
        <v>235</v>
      </c>
      <c r="N413" s="2050"/>
      <c r="O413" s="505">
        <v>0.32577204950923083</v>
      </c>
      <c r="P413" s="457"/>
      <c r="Q413" s="457"/>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6"/>
      <c r="BT413" s="206"/>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88"/>
      <c r="C414" s="2051" t="s">
        <v>187</v>
      </c>
      <c r="D414" s="2050"/>
      <c r="E414" s="503">
        <v>-0.29974821214860742</v>
      </c>
      <c r="F414" s="457"/>
      <c r="G414" s="457"/>
      <c r="H414" s="2050" t="s">
        <v>185</v>
      </c>
      <c r="I414" s="2050"/>
      <c r="J414" s="504">
        <v>-0.3219578940456716</v>
      </c>
      <c r="K414" s="457"/>
      <c r="L414" s="457"/>
      <c r="M414" s="2050" t="s">
        <v>191</v>
      </c>
      <c r="N414" s="2050"/>
      <c r="O414" s="505">
        <v>-0.30816765201285834</v>
      </c>
      <c r="P414" s="457"/>
      <c r="Q414" s="457"/>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6"/>
      <c r="BT414" s="206"/>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88"/>
      <c r="C415" s="2051" t="s">
        <v>181</v>
      </c>
      <c r="D415" s="2050"/>
      <c r="E415" s="503">
        <v>0.26829757808464932</v>
      </c>
      <c r="F415" s="457"/>
      <c r="G415" s="457"/>
      <c r="H415" s="2050" t="s">
        <v>192</v>
      </c>
      <c r="I415" s="2050"/>
      <c r="J415" s="504">
        <v>-0.30571535767185304</v>
      </c>
      <c r="K415" s="457"/>
      <c r="L415" s="457"/>
      <c r="M415" s="2050" t="s">
        <v>187</v>
      </c>
      <c r="N415" s="2050"/>
      <c r="O415" s="505">
        <v>-0.29618261490810233</v>
      </c>
      <c r="P415" s="457"/>
      <c r="Q415" s="457"/>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6"/>
      <c r="BT415" s="206"/>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88"/>
      <c r="C416" s="2051" t="s">
        <v>185</v>
      </c>
      <c r="D416" s="2050"/>
      <c r="E416" s="503">
        <v>-0.24069405387522971</v>
      </c>
      <c r="F416" s="457"/>
      <c r="G416" s="457"/>
      <c r="H416" s="2050" t="s">
        <v>191</v>
      </c>
      <c r="I416" s="2050"/>
      <c r="J416" s="504">
        <v>-0.25845129573046643</v>
      </c>
      <c r="K416" s="457"/>
      <c r="L416" s="457"/>
      <c r="M416" s="2050" t="s">
        <v>189</v>
      </c>
      <c r="N416" s="2050"/>
      <c r="O416" s="505">
        <v>0.29029811664340271</v>
      </c>
      <c r="P416" s="457"/>
      <c r="Q416" s="457"/>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6"/>
      <c r="BT416" s="206"/>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88"/>
      <c r="C417" s="2051" t="s">
        <v>191</v>
      </c>
      <c r="D417" s="2050"/>
      <c r="E417" s="503">
        <v>-0.23135771565028854</v>
      </c>
      <c r="F417" s="457"/>
      <c r="G417" s="457"/>
      <c r="H417" s="2050" t="s">
        <v>199</v>
      </c>
      <c r="I417" s="2050"/>
      <c r="J417" s="504">
        <v>-0.24727970948577038</v>
      </c>
      <c r="K417" s="457"/>
      <c r="L417" s="457"/>
      <c r="M417" s="2050" t="s">
        <v>193</v>
      </c>
      <c r="N417" s="2050"/>
      <c r="O417" s="505">
        <v>-0.28524709516785435</v>
      </c>
      <c r="P417" s="457"/>
      <c r="Q417" s="457"/>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6"/>
      <c r="BT417" s="206"/>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88"/>
      <c r="C418" s="2051" t="s">
        <v>214</v>
      </c>
      <c r="D418" s="2050"/>
      <c r="E418" s="503">
        <v>-0.21036059514433517</v>
      </c>
      <c r="F418" s="457"/>
      <c r="G418" s="457"/>
      <c r="H418" s="2050" t="s">
        <v>194</v>
      </c>
      <c r="I418" s="2050"/>
      <c r="J418" s="504">
        <v>-0.23975430354482263</v>
      </c>
      <c r="K418" s="457"/>
      <c r="L418" s="457"/>
      <c r="M418" s="2050" t="s">
        <v>186</v>
      </c>
      <c r="N418" s="2050"/>
      <c r="O418" s="505">
        <v>-0.2836953013508256</v>
      </c>
      <c r="P418" s="457"/>
      <c r="Q418" s="457"/>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6"/>
      <c r="BT418" s="206"/>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88"/>
      <c r="C419" s="2051" t="s">
        <v>194</v>
      </c>
      <c r="D419" s="2050"/>
      <c r="E419" s="503">
        <v>-0.19400603489722684</v>
      </c>
      <c r="F419" s="457"/>
      <c r="G419" s="457"/>
      <c r="H419" s="2050" t="s">
        <v>214</v>
      </c>
      <c r="I419" s="2050"/>
      <c r="J419" s="504">
        <v>-0.17904387854233497</v>
      </c>
      <c r="K419" s="457"/>
      <c r="L419" s="457"/>
      <c r="M419" s="2050" t="s">
        <v>214</v>
      </c>
      <c r="N419" s="2050"/>
      <c r="O419" s="505">
        <v>-0.20806269151968487</v>
      </c>
      <c r="P419" s="457"/>
      <c r="Q419" s="457"/>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6"/>
      <c r="BT419" s="206"/>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88"/>
      <c r="C420" s="2051" t="s">
        <v>197</v>
      </c>
      <c r="D420" s="2050"/>
      <c r="E420" s="503">
        <v>0.17494518037332082</v>
      </c>
      <c r="F420" s="457"/>
      <c r="G420" s="457"/>
      <c r="H420" s="2050" t="s">
        <v>186</v>
      </c>
      <c r="I420" s="2050"/>
      <c r="J420" s="504">
        <v>-0.15444279667934174</v>
      </c>
      <c r="K420" s="457"/>
      <c r="L420" s="457"/>
      <c r="M420" s="2050" t="s">
        <v>236</v>
      </c>
      <c r="N420" s="2050"/>
      <c r="O420" s="505">
        <v>0.20012693644753582</v>
      </c>
      <c r="P420" s="457"/>
      <c r="Q420" s="457"/>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6"/>
      <c r="BT420" s="206"/>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88"/>
      <c r="C421" s="2051" t="s">
        <v>199</v>
      </c>
      <c r="D421" s="2050"/>
      <c r="E421" s="503">
        <v>-0.16805812395195821</v>
      </c>
      <c r="F421" s="457"/>
      <c r="G421" s="457"/>
      <c r="H421" s="2050" t="s">
        <v>210</v>
      </c>
      <c r="I421" s="2050"/>
      <c r="J421" s="504">
        <v>0.13499371580133104</v>
      </c>
      <c r="K421" s="457"/>
      <c r="L421" s="457"/>
      <c r="M421" s="2050" t="s">
        <v>194</v>
      </c>
      <c r="N421" s="2050"/>
      <c r="O421" s="505">
        <v>-0.1824675340405888</v>
      </c>
      <c r="P421" s="457"/>
      <c r="Q421" s="457"/>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6"/>
      <c r="BT421" s="206"/>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88"/>
      <c r="C422" s="2051" t="s">
        <v>210</v>
      </c>
      <c r="D422" s="2050"/>
      <c r="E422" s="503">
        <v>0.13346132669669877</v>
      </c>
      <c r="F422" s="457"/>
      <c r="G422" s="457"/>
      <c r="H422" s="2050" t="s">
        <v>197</v>
      </c>
      <c r="I422" s="2050"/>
      <c r="J422" s="504">
        <v>0.13285840974463675</v>
      </c>
      <c r="K422" s="457"/>
      <c r="L422" s="457"/>
      <c r="M422" s="2050" t="s">
        <v>203</v>
      </c>
      <c r="N422" s="2050"/>
      <c r="O422" s="505">
        <v>-0.11855761027822476</v>
      </c>
      <c r="P422" s="457"/>
      <c r="Q422" s="457"/>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6"/>
      <c r="BT422" s="206"/>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88"/>
      <c r="C423" s="2051" t="s">
        <v>203</v>
      </c>
      <c r="D423" s="2050"/>
      <c r="E423" s="503">
        <v>-8.3917795825879632E-2</v>
      </c>
      <c r="F423" s="457"/>
      <c r="G423" s="457"/>
      <c r="H423" s="2050" t="s">
        <v>204</v>
      </c>
      <c r="I423" s="2050"/>
      <c r="J423" s="504">
        <v>-0.10090478156372948</v>
      </c>
      <c r="K423" s="457"/>
      <c r="L423" s="457"/>
      <c r="M423" s="2050" t="s">
        <v>199</v>
      </c>
      <c r="N423" s="2050"/>
      <c r="O423" s="505">
        <v>-0.105554772407907</v>
      </c>
      <c r="P423" s="457"/>
      <c r="Q423" s="457"/>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6"/>
      <c r="BT423" s="206"/>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88"/>
      <c r="C424" s="2051" t="s">
        <v>204</v>
      </c>
      <c r="D424" s="2050"/>
      <c r="E424" s="503">
        <v>-7.995210953284447E-2</v>
      </c>
      <c r="F424" s="457"/>
      <c r="G424" s="457"/>
      <c r="H424" s="2050" t="s">
        <v>184</v>
      </c>
      <c r="I424" s="2050"/>
      <c r="J424" s="504">
        <v>9.0500992081296638E-2</v>
      </c>
      <c r="K424" s="457"/>
      <c r="L424" s="457"/>
      <c r="M424" s="2050" t="s">
        <v>198</v>
      </c>
      <c r="N424" s="2050"/>
      <c r="O424" s="505">
        <v>-8.3381078281269227E-2</v>
      </c>
      <c r="P424" s="457"/>
      <c r="Q424" s="457"/>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6"/>
      <c r="BT424" s="206"/>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88"/>
      <c r="C425" s="2051" t="s">
        <v>202</v>
      </c>
      <c r="D425" s="2050"/>
      <c r="E425" s="503">
        <v>7.5140602669106271E-2</v>
      </c>
      <c r="F425" s="457"/>
      <c r="G425" s="457"/>
      <c r="H425" s="2050" t="s">
        <v>237</v>
      </c>
      <c r="I425" s="2050"/>
      <c r="J425" s="504">
        <v>8.631259111420754E-2</v>
      </c>
      <c r="K425" s="457"/>
      <c r="L425" s="457"/>
      <c r="M425" s="2050" t="s">
        <v>204</v>
      </c>
      <c r="N425" s="2050"/>
      <c r="O425" s="505">
        <v>-7.3442289251450063E-2</v>
      </c>
      <c r="P425" s="457"/>
      <c r="Q425" s="457"/>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6"/>
      <c r="BT425" s="206"/>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88"/>
      <c r="C426" s="2051" t="s">
        <v>198</v>
      </c>
      <c r="D426" s="2050"/>
      <c r="E426" s="503">
        <v>-5.8877458018877754E-2</v>
      </c>
      <c r="F426" s="457"/>
      <c r="G426" s="457"/>
      <c r="H426" s="2050" t="s">
        <v>202</v>
      </c>
      <c r="I426" s="2050"/>
      <c r="J426" s="504">
        <v>4.1031564330488039E-2</v>
      </c>
      <c r="K426" s="457"/>
      <c r="L426" s="457"/>
      <c r="M426" s="2050" t="s">
        <v>207</v>
      </c>
      <c r="N426" s="2050"/>
      <c r="O426" s="505">
        <v>-6.1841325762163814E-2</v>
      </c>
      <c r="P426" s="457"/>
      <c r="Q426" s="457"/>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6"/>
      <c r="BT426" s="206"/>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88"/>
      <c r="C427" s="2051" t="s">
        <v>186</v>
      </c>
      <c r="D427" s="2050"/>
      <c r="E427" s="503">
        <v>-3.8509530226863736E-2</v>
      </c>
      <c r="F427" s="457"/>
      <c r="G427" s="457"/>
      <c r="H427" s="2050" t="s">
        <v>205</v>
      </c>
      <c r="I427" s="2050"/>
      <c r="J427" s="504">
        <v>-3.5461495918622229E-2</v>
      </c>
      <c r="K427" s="457"/>
      <c r="L427" s="457"/>
      <c r="M427" s="2050" t="s">
        <v>205</v>
      </c>
      <c r="N427" s="2050"/>
      <c r="O427" s="505">
        <v>5.852219988809397E-2</v>
      </c>
      <c r="P427" s="457"/>
      <c r="Q427" s="457"/>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6"/>
      <c r="BT427" s="206"/>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88"/>
      <c r="C428" s="2051" t="s">
        <v>200</v>
      </c>
      <c r="D428" s="2050"/>
      <c r="E428" s="503">
        <v>2.369007749636997E-2</v>
      </c>
      <c r="F428" s="457"/>
      <c r="G428" s="457"/>
      <c r="H428" s="2050" t="s">
        <v>206</v>
      </c>
      <c r="I428" s="2050"/>
      <c r="J428" s="504">
        <v>-2.7639306961668268E-2</v>
      </c>
      <c r="K428" s="457"/>
      <c r="L428" s="457"/>
      <c r="M428" s="2050" t="s">
        <v>197</v>
      </c>
      <c r="N428" s="2050"/>
      <c r="O428" s="505">
        <v>-5.3501719196720907E-2</v>
      </c>
      <c r="P428" s="457"/>
      <c r="Q428" s="457"/>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6"/>
      <c r="BT428" s="206"/>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88"/>
      <c r="C429" s="2051" t="s">
        <v>184</v>
      </c>
      <c r="D429" s="2050"/>
      <c r="E429" s="503">
        <v>2.3459825477166497E-2</v>
      </c>
      <c r="F429" s="457"/>
      <c r="G429" s="457"/>
      <c r="H429" s="2050" t="s">
        <v>198</v>
      </c>
      <c r="I429" s="2050"/>
      <c r="J429" s="504">
        <v>-1.3082268548709131E-2</v>
      </c>
      <c r="K429" s="457"/>
      <c r="L429" s="457"/>
      <c r="M429" s="2050" t="s">
        <v>211</v>
      </c>
      <c r="N429" s="2050"/>
      <c r="O429" s="505">
        <v>-4.1989637339896087E-2</v>
      </c>
      <c r="P429" s="457"/>
      <c r="Q429" s="457"/>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6"/>
      <c r="BT429" s="206"/>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88"/>
      <c r="C430" s="2051" t="s">
        <v>201</v>
      </c>
      <c r="D430" s="2050"/>
      <c r="E430" s="503">
        <v>-1.4014952305437294E-2</v>
      </c>
      <c r="F430" s="457"/>
      <c r="G430" s="457"/>
      <c r="H430" s="2050" t="s">
        <v>207</v>
      </c>
      <c r="I430" s="2050"/>
      <c r="J430" s="504">
        <v>8.1560534421001446E-3</v>
      </c>
      <c r="K430" s="457"/>
      <c r="L430" s="457"/>
      <c r="M430" s="2050" t="s">
        <v>200</v>
      </c>
      <c r="N430" s="2050"/>
      <c r="O430" s="505">
        <v>3.7459959339160638E-2</v>
      </c>
      <c r="P430" s="457"/>
      <c r="Q430" s="457"/>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6"/>
      <c r="BT430" s="206"/>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88"/>
      <c r="C431" s="2051" t="s">
        <v>211</v>
      </c>
      <c r="D431" s="2050"/>
      <c r="E431" s="503">
        <v>-1.3037807393322045E-2</v>
      </c>
      <c r="F431" s="457"/>
      <c r="G431" s="457"/>
      <c r="H431" s="2050" t="s">
        <v>211</v>
      </c>
      <c r="I431" s="2050"/>
      <c r="J431" s="504">
        <v>-8.0535591484208763E-3</v>
      </c>
      <c r="K431" s="457"/>
      <c r="L431" s="457"/>
      <c r="M431" s="2050" t="s">
        <v>202</v>
      </c>
      <c r="N431" s="2050"/>
      <c r="O431" s="505">
        <v>-3.3697321076011054E-2</v>
      </c>
      <c r="P431" s="457"/>
      <c r="Q431" s="457"/>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6"/>
      <c r="BT431" s="206"/>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88"/>
      <c r="C432" s="2051" t="s">
        <v>215</v>
      </c>
      <c r="D432" s="2050"/>
      <c r="E432" s="503">
        <v>7.8589630556320476E-3</v>
      </c>
      <c r="F432" s="457"/>
      <c r="G432" s="457"/>
      <c r="H432" s="2050" t="s">
        <v>215</v>
      </c>
      <c r="I432" s="2050"/>
      <c r="J432" s="506">
        <v>2.3031259426878697E-3</v>
      </c>
      <c r="K432" s="457"/>
      <c r="L432" s="457"/>
      <c r="M432" s="2050" t="s">
        <v>206</v>
      </c>
      <c r="N432" s="2050"/>
      <c r="O432" s="505">
        <v>3.1822423769361105E-2</v>
      </c>
      <c r="P432" s="457"/>
      <c r="Q432" s="457"/>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6"/>
      <c r="BT432" s="206"/>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88"/>
      <c r="C433" s="2051" t="s">
        <v>207</v>
      </c>
      <c r="D433" s="2050"/>
      <c r="E433" s="503">
        <v>-3.7391712648384219E-3</v>
      </c>
      <c r="F433" s="457"/>
      <c r="G433" s="457"/>
      <c r="H433" s="2050"/>
      <c r="I433" s="2050"/>
      <c r="J433" s="457"/>
      <c r="K433" s="457"/>
      <c r="L433" s="457"/>
      <c r="M433" s="2050" t="s">
        <v>201</v>
      </c>
      <c r="N433" s="2050"/>
      <c r="O433" s="507">
        <v>-1.3407954748952307E-3</v>
      </c>
      <c r="P433" s="457"/>
      <c r="Q433" s="457"/>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6"/>
      <c r="BT433" s="206"/>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88"/>
      <c r="C434" s="2051" t="s">
        <v>205</v>
      </c>
      <c r="D434" s="2050"/>
      <c r="E434" s="503">
        <v>1.3006925492477291E-3</v>
      </c>
      <c r="F434" s="457"/>
      <c r="G434" s="457"/>
      <c r="H434" s="2050"/>
      <c r="I434" s="2050"/>
      <c r="J434" s="457"/>
      <c r="K434" s="457"/>
      <c r="L434" s="457"/>
      <c r="M434" s="2050"/>
      <c r="N434" s="2050"/>
      <c r="O434" s="457"/>
      <c r="P434" s="457"/>
      <c r="Q434" s="457"/>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6"/>
      <c r="BT434" s="206"/>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88"/>
      <c r="C435" s="2051" t="s">
        <v>206</v>
      </c>
      <c r="D435" s="2050"/>
      <c r="E435" s="508">
        <v>-1.2362343771501532E-3</v>
      </c>
      <c r="F435" s="457"/>
      <c r="G435" s="457"/>
      <c r="H435" s="2050"/>
      <c r="I435" s="2050"/>
      <c r="J435" s="457"/>
      <c r="K435" s="457"/>
      <c r="L435" s="457"/>
      <c r="M435" s="2050"/>
      <c r="N435" s="2050"/>
      <c r="O435" s="457"/>
      <c r="P435" s="457"/>
      <c r="Q435" s="457"/>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6"/>
      <c r="BT435" s="206"/>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88"/>
      <c r="C436" s="2051"/>
      <c r="D436" s="2050"/>
      <c r="E436" s="457"/>
      <c r="F436" s="457"/>
      <c r="G436" s="457"/>
      <c r="H436" s="2050" t="s">
        <v>218</v>
      </c>
      <c r="I436" s="2050"/>
      <c r="J436" s="2050"/>
      <c r="K436" s="457"/>
      <c r="L436" s="457"/>
      <c r="M436" s="2050"/>
      <c r="N436" s="2050"/>
      <c r="O436" s="457"/>
      <c r="P436" s="457"/>
      <c r="Q436" s="457"/>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6"/>
      <c r="BT436" s="206"/>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88"/>
      <c r="C437" s="2051"/>
      <c r="D437" s="2050"/>
      <c r="E437" s="457"/>
      <c r="F437" s="457"/>
      <c r="G437" s="457"/>
      <c r="H437" s="2050"/>
      <c r="I437" s="2050"/>
      <c r="J437" s="485" t="s">
        <v>219</v>
      </c>
      <c r="K437" s="457"/>
      <c r="L437" s="457"/>
      <c r="M437" s="2050" t="s">
        <v>218</v>
      </c>
      <c r="N437" s="2050"/>
      <c r="O437" s="2050"/>
      <c r="P437" s="457"/>
      <c r="Q437" s="457"/>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6"/>
      <c r="BT437" s="206"/>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88"/>
      <c r="C438" s="2051"/>
      <c r="D438" s="2050"/>
      <c r="E438" s="457"/>
      <c r="F438" s="457"/>
      <c r="G438" s="457"/>
      <c r="H438" s="2050" t="s">
        <v>196</v>
      </c>
      <c r="I438" s="2050"/>
      <c r="J438" s="501">
        <v>0.29267596972386212</v>
      </c>
      <c r="K438" s="457"/>
      <c r="L438" s="457"/>
      <c r="M438" s="2050"/>
      <c r="N438" s="2050"/>
      <c r="O438" s="486" t="s">
        <v>219</v>
      </c>
      <c r="P438" s="457"/>
      <c r="Q438" s="457"/>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6"/>
      <c r="BT438" s="206"/>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88"/>
      <c r="C439" s="2051" t="s">
        <v>218</v>
      </c>
      <c r="D439" s="2050"/>
      <c r="E439" s="2050"/>
      <c r="F439" s="457"/>
      <c r="G439" s="457"/>
      <c r="H439" s="2050" t="s">
        <v>206</v>
      </c>
      <c r="I439" s="2050"/>
      <c r="J439" s="504">
        <v>7.6393128932132398E-4</v>
      </c>
      <c r="K439" s="457"/>
      <c r="L439" s="457"/>
      <c r="M439" s="2050" t="s">
        <v>196</v>
      </c>
      <c r="N439" s="2050"/>
      <c r="O439" s="502">
        <v>0.1260463516335463</v>
      </c>
      <c r="P439" s="457"/>
      <c r="Q439" s="457"/>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6"/>
      <c r="BT439" s="206"/>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88"/>
      <c r="C440" s="2051"/>
      <c r="D440" s="2050"/>
      <c r="E440" s="487" t="s">
        <v>219</v>
      </c>
      <c r="F440" s="457"/>
      <c r="G440" s="457"/>
      <c r="H440" s="2050" t="s">
        <v>205</v>
      </c>
      <c r="I440" s="2050"/>
      <c r="J440" s="504">
        <v>1.2575176927864611E-3</v>
      </c>
      <c r="K440" s="457"/>
      <c r="L440" s="457"/>
      <c r="M440" s="2050" t="s">
        <v>206</v>
      </c>
      <c r="N440" s="2050"/>
      <c r="O440" s="505">
        <v>1.0126666545567987E-3</v>
      </c>
      <c r="P440" s="457"/>
      <c r="Q440" s="457"/>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6"/>
      <c r="BT440" s="206"/>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88"/>
      <c r="C441" s="2051" t="s">
        <v>196</v>
      </c>
      <c r="D441" s="2050"/>
      <c r="E441" s="500">
        <v>0.30449858586002526</v>
      </c>
      <c r="F441" s="457"/>
      <c r="G441" s="457"/>
      <c r="H441" s="2050" t="s">
        <v>194</v>
      </c>
      <c r="I441" s="2050"/>
      <c r="J441" s="504">
        <v>5.7482126068262952E-2</v>
      </c>
      <c r="K441" s="457"/>
      <c r="L441" s="457"/>
      <c r="M441" s="2050" t="s">
        <v>205</v>
      </c>
      <c r="N441" s="2050"/>
      <c r="O441" s="505">
        <v>3.4248478797420257E-3</v>
      </c>
      <c r="P441" s="457"/>
      <c r="Q441" s="457"/>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6"/>
      <c r="BT441" s="206"/>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88"/>
      <c r="C442" s="2051" t="s">
        <v>206</v>
      </c>
      <c r="D442" s="2050"/>
      <c r="E442" s="503">
        <v>1.5282754352478274E-6</v>
      </c>
      <c r="F442" s="457"/>
      <c r="G442" s="457"/>
      <c r="H442" s="2050" t="s">
        <v>195</v>
      </c>
      <c r="I442" s="2050"/>
      <c r="J442" s="504">
        <v>0.3938322722100136</v>
      </c>
      <c r="K442" s="457"/>
      <c r="L442" s="457"/>
      <c r="M442" s="2050" t="s">
        <v>194</v>
      </c>
      <c r="N442" s="2050"/>
      <c r="O442" s="505">
        <v>3.3294400978853431E-2</v>
      </c>
      <c r="P442" s="457"/>
      <c r="Q442" s="457"/>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6"/>
      <c r="BT442" s="206"/>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88"/>
      <c r="C443" s="2051" t="s">
        <v>205</v>
      </c>
      <c r="D443" s="2050"/>
      <c r="E443" s="503">
        <v>1.6918011076685563E-6</v>
      </c>
      <c r="F443" s="457"/>
      <c r="G443" s="457"/>
      <c r="H443" s="2050" t="s">
        <v>211</v>
      </c>
      <c r="I443" s="2050"/>
      <c r="J443" s="504">
        <v>6.485981495711359E-5</v>
      </c>
      <c r="K443" s="457"/>
      <c r="L443" s="457"/>
      <c r="M443" s="2050" t="s">
        <v>195</v>
      </c>
      <c r="N443" s="2050"/>
      <c r="O443" s="505">
        <v>0.20668687478510936</v>
      </c>
      <c r="P443" s="457"/>
      <c r="Q443" s="457"/>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6"/>
      <c r="BT443" s="206"/>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88"/>
      <c r="C444" s="2051" t="s">
        <v>194</v>
      </c>
      <c r="D444" s="2050"/>
      <c r="E444" s="503">
        <v>3.7638341576543999E-2</v>
      </c>
      <c r="F444" s="457"/>
      <c r="G444" s="457"/>
      <c r="H444" s="2050" t="s">
        <v>198</v>
      </c>
      <c r="I444" s="2050"/>
      <c r="J444" s="504">
        <v>1.7114575038054412E-4</v>
      </c>
      <c r="K444" s="457"/>
      <c r="L444" s="457"/>
      <c r="M444" s="2050" t="s">
        <v>211</v>
      </c>
      <c r="N444" s="2050"/>
      <c r="O444" s="505">
        <v>1.7631296439359957E-3</v>
      </c>
      <c r="P444" s="457"/>
      <c r="Q444" s="457"/>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6"/>
      <c r="BT444" s="206"/>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88"/>
      <c r="C445" s="2051" t="s">
        <v>195</v>
      </c>
      <c r="D445" s="2050"/>
      <c r="E445" s="503">
        <v>0.39486248641565308</v>
      </c>
      <c r="F445" s="457"/>
      <c r="G445" s="457"/>
      <c r="H445" s="2050" t="s">
        <v>190</v>
      </c>
      <c r="I445" s="2050"/>
      <c r="J445" s="504">
        <v>0.25266652311162829</v>
      </c>
      <c r="K445" s="457"/>
      <c r="L445" s="457"/>
      <c r="M445" s="2050" t="s">
        <v>198</v>
      </c>
      <c r="N445" s="2050"/>
      <c r="O445" s="505">
        <v>6.9524042153471469E-3</v>
      </c>
      <c r="P445" s="457"/>
      <c r="Q445" s="457"/>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6"/>
      <c r="BT445" s="206"/>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51" t="s">
        <v>211</v>
      </c>
      <c r="D446" s="2050"/>
      <c r="E446" s="503">
        <v>1.6998442162536299E-4</v>
      </c>
      <c r="F446" s="457"/>
      <c r="G446" s="457"/>
      <c r="H446" s="2050" t="s">
        <v>192</v>
      </c>
      <c r="I446" s="2050"/>
      <c r="J446" s="504">
        <v>9.3461879916429028E-2</v>
      </c>
      <c r="K446" s="457"/>
      <c r="L446" s="457"/>
      <c r="M446" s="2050" t="s">
        <v>190</v>
      </c>
      <c r="N446" s="2050"/>
      <c r="O446" s="505">
        <v>0.37023192434723778</v>
      </c>
      <c r="P446" s="457"/>
      <c r="Q446" s="457"/>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6"/>
      <c r="BT446" s="206"/>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51" t="s">
        <v>198</v>
      </c>
      <c r="D447" s="2050"/>
      <c r="E447" s="503">
        <v>3.4665550627647123E-3</v>
      </c>
      <c r="F447" s="457"/>
      <c r="G447" s="457"/>
      <c r="H447" s="2050" t="s">
        <v>214</v>
      </c>
      <c r="I447" s="2050"/>
      <c r="J447" s="504">
        <v>3.2056710443482399E-2</v>
      </c>
      <c r="K447" s="457"/>
      <c r="L447" s="457"/>
      <c r="M447" s="2050" t="s">
        <v>192</v>
      </c>
      <c r="N447" s="2050"/>
      <c r="O447" s="505">
        <v>0.23009038855070918</v>
      </c>
      <c r="P447" s="457"/>
      <c r="Q447" s="457"/>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6"/>
      <c r="BT447" s="206"/>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51" t="s">
        <v>190</v>
      </c>
      <c r="D448" s="2050"/>
      <c r="E448" s="503">
        <v>0.37565284138152694</v>
      </c>
      <c r="F448" s="457"/>
      <c r="G448" s="457"/>
      <c r="H448" s="2050" t="s">
        <v>193</v>
      </c>
      <c r="I448" s="2050"/>
      <c r="J448" s="504">
        <v>0.10489964985387921</v>
      </c>
      <c r="K448" s="457"/>
      <c r="L448" s="457"/>
      <c r="M448" s="2050" t="s">
        <v>214</v>
      </c>
      <c r="N448" s="2050"/>
      <c r="O448" s="505">
        <v>4.3290083602415548E-2</v>
      </c>
      <c r="P448" s="457"/>
      <c r="Q448" s="457"/>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6"/>
      <c r="BT448" s="206"/>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51" t="s">
        <v>192</v>
      </c>
      <c r="D449" s="2050"/>
      <c r="E449" s="503">
        <v>0.21927670967396093</v>
      </c>
      <c r="F449" s="457"/>
      <c r="G449" s="457"/>
      <c r="H449" s="2050" t="s">
        <v>184</v>
      </c>
      <c r="I449" s="2050"/>
      <c r="J449" s="504">
        <v>8.1904295676989165E-3</v>
      </c>
      <c r="K449" s="457"/>
      <c r="L449" s="457"/>
      <c r="M449" s="2050" t="s">
        <v>193</v>
      </c>
      <c r="N449" s="2050"/>
      <c r="O449" s="505">
        <v>8.136590530169896E-2</v>
      </c>
      <c r="P449" s="457"/>
      <c r="Q449" s="457"/>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6"/>
      <c r="BT449" s="206"/>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51" t="s">
        <v>214</v>
      </c>
      <c r="D450" s="2050"/>
      <c r="E450" s="503">
        <v>4.4251579989478887E-2</v>
      </c>
      <c r="F450" s="457"/>
      <c r="G450" s="457"/>
      <c r="H450" s="2050" t="s">
        <v>197</v>
      </c>
      <c r="I450" s="2050"/>
      <c r="J450" s="504">
        <v>1.7651357039873791E-2</v>
      </c>
      <c r="K450" s="457"/>
      <c r="L450" s="457"/>
      <c r="M450" s="2050" t="s">
        <v>184</v>
      </c>
      <c r="N450" s="2050"/>
      <c r="O450" s="505">
        <v>0.27375199943921102</v>
      </c>
      <c r="P450" s="457"/>
      <c r="Q450" s="457"/>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6"/>
      <c r="BT450" s="206"/>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51" t="s">
        <v>193</v>
      </c>
      <c r="D451" s="2050"/>
      <c r="E451" s="503">
        <v>9.0255160282062763E-2</v>
      </c>
      <c r="F451" s="457"/>
      <c r="G451" s="457"/>
      <c r="H451" s="2050" t="s">
        <v>185</v>
      </c>
      <c r="I451" s="2050"/>
      <c r="J451" s="504">
        <v>0.1036568855383239</v>
      </c>
      <c r="K451" s="457"/>
      <c r="L451" s="457"/>
      <c r="M451" s="2050" t="s">
        <v>197</v>
      </c>
      <c r="N451" s="2050"/>
      <c r="O451" s="505">
        <v>2.8624339570047742E-3</v>
      </c>
      <c r="P451" s="457"/>
      <c r="Q451" s="457"/>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6"/>
      <c r="BT451" s="206"/>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51" t="s">
        <v>184</v>
      </c>
      <c r="D452" s="2050"/>
      <c r="E452" s="503">
        <v>5.5036341141911026E-4</v>
      </c>
      <c r="F452" s="457"/>
      <c r="G452" s="457"/>
      <c r="H452" s="2050" t="s">
        <v>202</v>
      </c>
      <c r="I452" s="2050"/>
      <c r="J452" s="504">
        <v>1.6835892714069784E-3</v>
      </c>
      <c r="K452" s="457"/>
      <c r="L452" s="457"/>
      <c r="M452" s="2050" t="s">
        <v>185</v>
      </c>
      <c r="N452" s="2050"/>
      <c r="O452" s="505">
        <v>0.26675426464856405</v>
      </c>
      <c r="P452" s="457"/>
      <c r="Q452" s="457"/>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6"/>
      <c r="BT452" s="206"/>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51" t="s">
        <v>197</v>
      </c>
      <c r="D453" s="2050"/>
      <c r="E453" s="503">
        <v>3.0605816135853756E-2</v>
      </c>
      <c r="F453" s="457"/>
      <c r="G453" s="457"/>
      <c r="H453" s="2050" t="s">
        <v>210</v>
      </c>
      <c r="I453" s="2050"/>
      <c r="J453" s="504">
        <v>1.8223303305850536E-2</v>
      </c>
      <c r="K453" s="457"/>
      <c r="L453" s="457"/>
      <c r="M453" s="2050" t="s">
        <v>202</v>
      </c>
      <c r="N453" s="2050"/>
      <c r="O453" s="505">
        <v>1.1355094476997788E-3</v>
      </c>
      <c r="P453" s="457"/>
      <c r="Q453" s="457"/>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6"/>
      <c r="BT453" s="206"/>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51" t="s">
        <v>185</v>
      </c>
      <c r="D454" s="2050"/>
      <c r="E454" s="503">
        <v>5.7933627570891981E-2</v>
      </c>
      <c r="F454" s="457"/>
      <c r="G454" s="457"/>
      <c r="H454" s="2050" t="s">
        <v>207</v>
      </c>
      <c r="I454" s="2050"/>
      <c r="J454" s="504">
        <v>6.6521207750393612E-5</v>
      </c>
      <c r="K454" s="457"/>
      <c r="L454" s="457"/>
      <c r="M454" s="2050" t="s">
        <v>203</v>
      </c>
      <c r="N454" s="2050"/>
      <c r="O454" s="505">
        <v>1.4055906954883424E-2</v>
      </c>
      <c r="P454" s="457"/>
      <c r="Q454" s="457"/>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6"/>
      <c r="BT454" s="206"/>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51" t="s">
        <v>202</v>
      </c>
      <c r="D455" s="2050"/>
      <c r="E455" s="503">
        <v>5.6461101694765007E-3</v>
      </c>
      <c r="F455" s="457"/>
      <c r="G455" s="457"/>
      <c r="H455" s="2050" t="s">
        <v>215</v>
      </c>
      <c r="I455" s="2050"/>
      <c r="J455" s="504">
        <v>5.3043891078818883E-6</v>
      </c>
      <c r="K455" s="457"/>
      <c r="L455" s="457"/>
      <c r="M455" s="2050" t="s">
        <v>207</v>
      </c>
      <c r="N455" s="2050"/>
      <c r="O455" s="505">
        <v>3.8243495720220659E-3</v>
      </c>
      <c r="P455" s="457"/>
      <c r="Q455" s="457"/>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6"/>
      <c r="BT455" s="206"/>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51" t="s">
        <v>210</v>
      </c>
      <c r="D456" s="2050"/>
      <c r="E456" s="503">
        <v>1.7811925723642961E-2</v>
      </c>
      <c r="F456" s="457"/>
      <c r="G456" s="457"/>
      <c r="H456" s="2050" t="s">
        <v>181</v>
      </c>
      <c r="I456" s="2050"/>
      <c r="J456" s="504">
        <v>0.17385924769460381</v>
      </c>
      <c r="K456" s="457"/>
      <c r="L456" s="457"/>
      <c r="M456" s="2050" t="s">
        <v>181</v>
      </c>
      <c r="N456" s="2050"/>
      <c r="O456" s="505">
        <v>0.22126164248246241</v>
      </c>
      <c r="P456" s="457"/>
      <c r="Q456" s="457"/>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6"/>
      <c r="BT456" s="206"/>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51" t="s">
        <v>203</v>
      </c>
      <c r="D457" s="2050"/>
      <c r="E457" s="503">
        <v>7.0421964562740209E-3</v>
      </c>
      <c r="F457" s="457"/>
      <c r="G457" s="457"/>
      <c r="H457" s="2050" t="s">
        <v>204</v>
      </c>
      <c r="I457" s="2050"/>
      <c r="J457" s="504">
        <v>1.0181774942423961E-2</v>
      </c>
      <c r="K457" s="457"/>
      <c r="L457" s="457"/>
      <c r="M457" s="2050" t="s">
        <v>204</v>
      </c>
      <c r="N457" s="2050"/>
      <c r="O457" s="505">
        <v>5.3937698504936578E-3</v>
      </c>
      <c r="P457" s="457"/>
      <c r="Q457" s="457"/>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6"/>
      <c r="BT457" s="206"/>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51" t="s">
        <v>207</v>
      </c>
      <c r="D458" s="2050"/>
      <c r="E458" s="503">
        <v>1.3981401747793363E-5</v>
      </c>
      <c r="F458" s="457"/>
      <c r="G458" s="457"/>
      <c r="H458" s="2050" t="s">
        <v>186</v>
      </c>
      <c r="I458" s="2050"/>
      <c r="J458" s="504">
        <v>2.3852577446136492E-2</v>
      </c>
      <c r="K458" s="457"/>
      <c r="L458" s="457"/>
      <c r="M458" s="2050" t="s">
        <v>186</v>
      </c>
      <c r="N458" s="2050"/>
      <c r="O458" s="505">
        <v>8.0483024008535756E-2</v>
      </c>
      <c r="P458" s="457"/>
      <c r="Q458" s="457"/>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6"/>
      <c r="BT458" s="206"/>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51" t="s">
        <v>215</v>
      </c>
      <c r="D459" s="2050"/>
      <c r="E459" s="503">
        <v>6.1763300309789417E-5</v>
      </c>
      <c r="F459" s="457"/>
      <c r="G459" s="457"/>
      <c r="H459" s="2050" t="s">
        <v>191</v>
      </c>
      <c r="I459" s="2050"/>
      <c r="J459" s="504">
        <v>6.6797072264757021E-2</v>
      </c>
      <c r="K459" s="457"/>
      <c r="L459" s="457"/>
      <c r="M459" s="2050" t="s">
        <v>200</v>
      </c>
      <c r="N459" s="2050"/>
      <c r="O459" s="505">
        <v>1.4032485536915682E-3</v>
      </c>
      <c r="P459" s="457"/>
      <c r="Q459" s="457"/>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6"/>
      <c r="BT459" s="206"/>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51" t="s">
        <v>181</v>
      </c>
      <c r="D460" s="2050"/>
      <c r="E460" s="503">
        <v>7.1983590406088496E-2</v>
      </c>
      <c r="F460" s="457"/>
      <c r="G460" s="457"/>
      <c r="H460" s="2050" t="s">
        <v>199</v>
      </c>
      <c r="I460" s="2050"/>
      <c r="J460" s="504">
        <v>6.1147254723366996E-2</v>
      </c>
      <c r="K460" s="457"/>
      <c r="L460" s="457"/>
      <c r="M460" s="2050" t="s">
        <v>191</v>
      </c>
      <c r="N460" s="2050"/>
      <c r="O460" s="505">
        <v>9.4967301747118149E-2</v>
      </c>
      <c r="P460" s="457"/>
      <c r="Q460" s="457"/>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6"/>
      <c r="BT460" s="206"/>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51" t="s">
        <v>204</v>
      </c>
      <c r="D461" s="2050"/>
      <c r="E461" s="503">
        <v>6.3923398187519598E-3</v>
      </c>
      <c r="F461" s="457"/>
      <c r="G461" s="457"/>
      <c r="H461" s="2050" t="s">
        <v>183</v>
      </c>
      <c r="I461" s="2050"/>
      <c r="J461" s="504">
        <v>0.44885637326632177</v>
      </c>
      <c r="K461" s="457"/>
      <c r="L461" s="457"/>
      <c r="M461" s="2050" t="s">
        <v>199</v>
      </c>
      <c r="N461" s="2050"/>
      <c r="O461" s="505">
        <v>1.1141809978085046E-2</v>
      </c>
      <c r="P461" s="457"/>
      <c r="Q461" s="457"/>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6"/>
      <c r="BT461" s="206"/>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51" t="s">
        <v>186</v>
      </c>
      <c r="D462" s="2050"/>
      <c r="E462" s="503">
        <v>1.4829839182937319E-3</v>
      </c>
      <c r="F462" s="457"/>
      <c r="G462" s="457"/>
      <c r="H462" s="2050" t="s">
        <v>187</v>
      </c>
      <c r="I462" s="2050"/>
      <c r="J462" s="504">
        <v>0.17841347248632528</v>
      </c>
      <c r="K462" s="457"/>
      <c r="L462" s="457"/>
      <c r="M462" s="2050" t="s">
        <v>201</v>
      </c>
      <c r="N462" s="2050"/>
      <c r="O462" s="505">
        <v>1.7977325054995271E-6</v>
      </c>
      <c r="P462" s="457"/>
      <c r="Q462" s="457"/>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6"/>
      <c r="BT462" s="206"/>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51" t="s">
        <v>200</v>
      </c>
      <c r="D463" s="2050"/>
      <c r="E463" s="503">
        <v>5.6121977178401491E-4</v>
      </c>
      <c r="F463" s="457"/>
      <c r="G463" s="457"/>
      <c r="H463" s="2050" t="s">
        <v>188</v>
      </c>
      <c r="I463" s="2050"/>
      <c r="J463" s="504">
        <v>0.23485116183912108</v>
      </c>
      <c r="K463" s="457"/>
      <c r="L463" s="457"/>
      <c r="M463" s="2050" t="s">
        <v>183</v>
      </c>
      <c r="N463" s="2050"/>
      <c r="O463" s="505">
        <v>0.49806772569763991</v>
      </c>
      <c r="P463" s="457"/>
      <c r="Q463" s="457"/>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6"/>
      <c r="BT463" s="206"/>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51" t="s">
        <v>191</v>
      </c>
      <c r="D464" s="2050"/>
      <c r="E464" s="503">
        <v>5.3526392590919764E-2</v>
      </c>
      <c r="F464" s="457"/>
      <c r="G464" s="457"/>
      <c r="H464" s="2050" t="s">
        <v>189</v>
      </c>
      <c r="I464" s="2050"/>
      <c r="J464" s="504">
        <v>0.33339820275806092</v>
      </c>
      <c r="K464" s="457"/>
      <c r="L464" s="457"/>
      <c r="M464" s="2050" t="s">
        <v>187</v>
      </c>
      <c r="N464" s="2050"/>
      <c r="O464" s="505">
        <v>8.7724141373801232E-2</v>
      </c>
      <c r="P464" s="457"/>
      <c r="Q464" s="457"/>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6"/>
      <c r="BT464" s="206"/>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51" t="s">
        <v>199</v>
      </c>
      <c r="D465" s="2050"/>
      <c r="E465" s="503">
        <v>2.8243533026251749E-2</v>
      </c>
      <c r="F465" s="457"/>
      <c r="G465" s="457"/>
      <c r="H465" s="2050" t="s">
        <v>237</v>
      </c>
      <c r="I465" s="2050"/>
      <c r="J465" s="504">
        <v>7.4498633848483781E-3</v>
      </c>
      <c r="K465" s="457"/>
      <c r="L465" s="457"/>
      <c r="M465" s="2050" t="s">
        <v>188</v>
      </c>
      <c r="N465" s="2050"/>
      <c r="O465" s="505">
        <v>0.36121974269185569</v>
      </c>
      <c r="P465" s="457"/>
      <c r="Q465" s="457"/>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6"/>
      <c r="BT465" s="206"/>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51" t="s">
        <v>201</v>
      </c>
      <c r="D466" s="2050"/>
      <c r="E466" s="503">
        <v>1.9641888812368212E-4</v>
      </c>
      <c r="F466" s="457"/>
      <c r="G466" s="457"/>
      <c r="H466" s="2050" t="s">
        <v>235</v>
      </c>
      <c r="I466" s="2050"/>
      <c r="J466" s="504">
        <v>0.27485700248712674</v>
      </c>
      <c r="K466" s="457"/>
      <c r="L466" s="457"/>
      <c r="M466" s="2050" t="s">
        <v>189</v>
      </c>
      <c r="N466" s="2050"/>
      <c r="O466" s="505">
        <v>8.4272996526706653E-2</v>
      </c>
      <c r="P466" s="457"/>
      <c r="Q466" s="457"/>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6"/>
      <c r="BT466" s="206"/>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51" t="s">
        <v>183</v>
      </c>
      <c r="D467" s="2050"/>
      <c r="E467" s="503">
        <v>0.41025855804661981</v>
      </c>
      <c r="F467" s="457"/>
      <c r="G467" s="457"/>
      <c r="H467" s="2050" t="s">
        <v>236</v>
      </c>
      <c r="I467" s="2050"/>
      <c r="J467" s="506">
        <v>0.23325496261477519</v>
      </c>
      <c r="K467" s="457"/>
      <c r="L467" s="457"/>
      <c r="M467" s="2050" t="s">
        <v>237</v>
      </c>
      <c r="N467" s="2050"/>
      <c r="O467" s="505">
        <v>0.19685594493409653</v>
      </c>
      <c r="P467" s="457"/>
      <c r="Q467" s="457"/>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6"/>
      <c r="BT467" s="206"/>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51" t="s">
        <v>187</v>
      </c>
      <c r="D468" s="2050"/>
      <c r="E468" s="503">
        <v>8.9848990686286559E-2</v>
      </c>
      <c r="F468" s="457"/>
      <c r="G468" s="457"/>
      <c r="H468" s="2050"/>
      <c r="I468" s="2050"/>
      <c r="J468" s="457"/>
      <c r="K468" s="457"/>
      <c r="L468" s="457"/>
      <c r="M468" s="2050" t="s">
        <v>235</v>
      </c>
      <c r="N468" s="2050"/>
      <c r="O468" s="505">
        <v>0.10612742824144475</v>
      </c>
      <c r="P468" s="457"/>
      <c r="Q468" s="457"/>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6"/>
      <c r="BT468" s="206"/>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51" t="s">
        <v>188</v>
      </c>
      <c r="D469" s="2050"/>
      <c r="E469" s="503">
        <v>0.29403983099696984</v>
      </c>
      <c r="F469" s="457"/>
      <c r="G469" s="457"/>
      <c r="H469" s="2050"/>
      <c r="I469" s="2050"/>
      <c r="J469" s="457"/>
      <c r="K469" s="457"/>
      <c r="L469" s="457"/>
      <c r="M469" s="2050" t="s">
        <v>236</v>
      </c>
      <c r="N469" s="2050"/>
      <c r="O469" s="507">
        <v>4.0050790691876038E-2</v>
      </c>
      <c r="P469" s="457"/>
      <c r="Q469" s="457"/>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6"/>
      <c r="BT469" s="206"/>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51" t="s">
        <v>189</v>
      </c>
      <c r="D470" s="2050"/>
      <c r="E470" s="503">
        <v>0.26100180409846274</v>
      </c>
      <c r="F470" s="457"/>
      <c r="G470" s="457"/>
      <c r="H470" s="2050" t="s">
        <v>220</v>
      </c>
      <c r="I470" s="2050"/>
      <c r="J470" s="2050"/>
      <c r="K470" s="2050"/>
      <c r="L470" s="2050"/>
      <c r="M470" s="2050"/>
      <c r="N470" s="2050"/>
      <c r="O470" s="457"/>
      <c r="P470" s="457"/>
      <c r="Q470" s="457"/>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6"/>
      <c r="BT470" s="206"/>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51" t="s">
        <v>237</v>
      </c>
      <c r="D471" s="2050"/>
      <c r="E471" s="503">
        <v>0.11358788930756998</v>
      </c>
      <c r="F471" s="457"/>
      <c r="G471" s="457"/>
      <c r="H471" s="2050" t="s">
        <v>179</v>
      </c>
      <c r="I471" s="2050"/>
      <c r="J471" s="2223" t="s">
        <v>221</v>
      </c>
      <c r="K471" s="2224"/>
      <c r="L471" s="2225"/>
      <c r="M471" s="2050"/>
      <c r="N471" s="2050"/>
      <c r="O471" s="457"/>
      <c r="P471" s="457"/>
      <c r="Q471" s="457"/>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6"/>
      <c r="BT471" s="206"/>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51" t="s">
        <v>235</v>
      </c>
      <c r="D472" s="2050"/>
      <c r="E472" s="503">
        <v>0.25922153201943837</v>
      </c>
      <c r="F472" s="457"/>
      <c r="G472" s="457"/>
      <c r="H472" s="2050"/>
      <c r="I472" s="2050"/>
      <c r="J472" s="488" t="s">
        <v>161</v>
      </c>
      <c r="K472" s="489" t="s">
        <v>222</v>
      </c>
      <c r="L472" s="490" t="s">
        <v>223</v>
      </c>
      <c r="M472" s="2050" t="s">
        <v>220</v>
      </c>
      <c r="N472" s="2050"/>
      <c r="O472" s="2050"/>
      <c r="P472" s="2050"/>
      <c r="Q472" s="2050"/>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6"/>
      <c r="BT472" s="206"/>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51" t="s">
        <v>236</v>
      </c>
      <c r="D473" s="2050"/>
      <c r="E473" s="508">
        <v>0.19615010510740283</v>
      </c>
      <c r="F473" s="457"/>
      <c r="G473" s="457"/>
      <c r="H473" s="2050" t="s">
        <v>180</v>
      </c>
      <c r="I473" s="2050"/>
      <c r="J473" s="509">
        <v>3.4257289421028831</v>
      </c>
      <c r="K473" s="510">
        <v>11.419096473676277</v>
      </c>
      <c r="L473" s="511">
        <v>11.419096473676277</v>
      </c>
      <c r="M473" s="2050" t="s">
        <v>179</v>
      </c>
      <c r="N473" s="2050"/>
      <c r="O473" s="2220" t="s">
        <v>221</v>
      </c>
      <c r="P473" s="2221"/>
      <c r="Q473" s="2222"/>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6"/>
      <c r="BT473" s="206"/>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51"/>
      <c r="D474" s="2050"/>
      <c r="E474" s="457"/>
      <c r="F474" s="457"/>
      <c r="G474" s="457"/>
      <c r="H474" s="2050"/>
      <c r="I474" s="2050"/>
      <c r="J474" s="457"/>
      <c r="K474" s="457"/>
      <c r="L474" s="457"/>
      <c r="M474" s="2050"/>
      <c r="N474" s="2050"/>
      <c r="O474" s="491" t="s">
        <v>161</v>
      </c>
      <c r="P474" s="492" t="s">
        <v>222</v>
      </c>
      <c r="Q474" s="493" t="s">
        <v>223</v>
      </c>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6"/>
      <c r="BT474" s="206"/>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51"/>
      <c r="D475" s="2050"/>
      <c r="E475" s="457"/>
      <c r="F475" s="457"/>
      <c r="G475" s="457"/>
      <c r="H475" s="2050"/>
      <c r="I475" s="2050"/>
      <c r="J475" s="457"/>
      <c r="K475" s="457"/>
      <c r="L475" s="457"/>
      <c r="M475" s="2050" t="s">
        <v>180</v>
      </c>
      <c r="N475" s="2050"/>
      <c r="O475" s="512">
        <v>3.4555148061228511</v>
      </c>
      <c r="P475" s="513">
        <v>11.146821955235003</v>
      </c>
      <c r="Q475" s="514">
        <v>11.146821955235003</v>
      </c>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6"/>
      <c r="BT475" s="206"/>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51" t="s">
        <v>220</v>
      </c>
      <c r="D476" s="2050"/>
      <c r="E476" s="2050"/>
      <c r="F476" s="2050"/>
      <c r="G476" s="2050"/>
      <c r="H476" s="2050" t="s">
        <v>224</v>
      </c>
      <c r="I476" s="2050"/>
      <c r="J476" s="2050"/>
      <c r="K476" s="457"/>
      <c r="L476" s="457"/>
      <c r="M476" s="2050"/>
      <c r="N476" s="2050"/>
      <c r="O476" s="457"/>
      <c r="P476" s="457"/>
      <c r="Q476" s="457"/>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6"/>
      <c r="BT476" s="206"/>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51" t="s">
        <v>179</v>
      </c>
      <c r="D477" s="2050"/>
      <c r="E477" s="2217" t="s">
        <v>221</v>
      </c>
      <c r="F477" s="2218"/>
      <c r="G477" s="2219"/>
      <c r="H477" s="2050"/>
      <c r="I477" s="2050"/>
      <c r="J477" s="494" t="s">
        <v>179</v>
      </c>
      <c r="K477" s="457"/>
      <c r="L477" s="457"/>
      <c r="M477" s="2050"/>
      <c r="N477" s="2050"/>
      <c r="O477" s="457"/>
      <c r="P477" s="457"/>
      <c r="Q477" s="457"/>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6"/>
      <c r="BT477" s="206"/>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50"/>
      <c r="D478" s="2050"/>
      <c r="E478" s="495" t="s">
        <v>161</v>
      </c>
      <c r="F478" s="496" t="s">
        <v>222</v>
      </c>
      <c r="G478" s="497" t="s">
        <v>223</v>
      </c>
      <c r="H478" s="2050"/>
      <c r="I478" s="2050"/>
      <c r="J478" s="515" t="s">
        <v>180</v>
      </c>
      <c r="K478" s="457"/>
      <c r="L478" s="457"/>
      <c r="M478" s="2050" t="s">
        <v>224</v>
      </c>
      <c r="N478" s="2050"/>
      <c r="O478" s="2050"/>
      <c r="P478" s="457"/>
      <c r="Q478" s="457"/>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6"/>
      <c r="BT478" s="206"/>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51" t="s">
        <v>180</v>
      </c>
      <c r="D479" s="2050"/>
      <c r="E479" s="516">
        <v>3.3762364375927643</v>
      </c>
      <c r="F479" s="517">
        <v>10.231019507856862</v>
      </c>
      <c r="G479" s="518">
        <v>10.231019507856862</v>
      </c>
      <c r="H479" s="2050" t="s">
        <v>196</v>
      </c>
      <c r="I479" s="2050"/>
      <c r="J479" s="501">
        <v>-0.15792123663882246</v>
      </c>
      <c r="K479" s="457"/>
      <c r="L479" s="457"/>
      <c r="M479" s="2050"/>
      <c r="N479" s="2050"/>
      <c r="O479" s="498" t="s">
        <v>179</v>
      </c>
      <c r="P479" s="457"/>
      <c r="Q479" s="457"/>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6"/>
      <c r="BT479" s="206"/>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51"/>
      <c r="D480" s="2050"/>
      <c r="E480" s="457"/>
      <c r="F480" s="457"/>
      <c r="G480" s="457"/>
      <c r="H480" s="2050" t="s">
        <v>206</v>
      </c>
      <c r="I480" s="2050"/>
      <c r="J480" s="504">
        <v>-8.0681535021570883E-3</v>
      </c>
      <c r="K480" s="457"/>
      <c r="L480" s="457"/>
      <c r="M480" s="2050"/>
      <c r="N480" s="2050"/>
      <c r="O480" s="519" t="s">
        <v>180</v>
      </c>
      <c r="P480" s="457"/>
      <c r="Q480" s="457"/>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6"/>
      <c r="BT480" s="206"/>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51"/>
      <c r="D481" s="2050"/>
      <c r="E481" s="457"/>
      <c r="F481" s="457"/>
      <c r="G481" s="457"/>
      <c r="H481" s="2050" t="s">
        <v>205</v>
      </c>
      <c r="I481" s="2050"/>
      <c r="J481" s="504">
        <v>-1.0351518324404908E-2</v>
      </c>
      <c r="K481" s="457"/>
      <c r="L481" s="457"/>
      <c r="M481" s="2050" t="s">
        <v>196</v>
      </c>
      <c r="N481" s="2050"/>
      <c r="O481" s="502">
        <v>-0.1027430329109207</v>
      </c>
      <c r="P481" s="457"/>
      <c r="Q481" s="457"/>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6"/>
      <c r="BT481" s="206"/>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51" t="s">
        <v>224</v>
      </c>
      <c r="D482" s="2050"/>
      <c r="E482" s="2050"/>
      <c r="F482" s="457"/>
      <c r="G482" s="457"/>
      <c r="H482" s="2050" t="s">
        <v>194</v>
      </c>
      <c r="I482" s="2050"/>
      <c r="J482" s="504">
        <v>-6.9986361325379567E-2</v>
      </c>
      <c r="K482" s="457"/>
      <c r="L482" s="457"/>
      <c r="M482" s="2050" t="s">
        <v>206</v>
      </c>
      <c r="N482" s="2050"/>
      <c r="O482" s="505">
        <v>9.2091701395620503E-3</v>
      </c>
      <c r="P482" s="457"/>
      <c r="Q482" s="457"/>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6"/>
      <c r="BT482" s="206"/>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51"/>
      <c r="D483" s="2050"/>
      <c r="E483" s="499" t="s">
        <v>179</v>
      </c>
      <c r="F483" s="457"/>
      <c r="G483" s="457"/>
      <c r="H483" s="2050" t="s">
        <v>195</v>
      </c>
      <c r="I483" s="2050"/>
      <c r="J483" s="504">
        <v>0.18319037587293358</v>
      </c>
      <c r="K483" s="457"/>
      <c r="L483" s="457"/>
      <c r="M483" s="2050" t="s">
        <v>205</v>
      </c>
      <c r="N483" s="2050"/>
      <c r="O483" s="505">
        <v>1.6935884570483704E-2</v>
      </c>
      <c r="P483" s="457"/>
      <c r="Q483" s="457"/>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6"/>
      <c r="BT483" s="206"/>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50"/>
      <c r="D484" s="2050"/>
      <c r="E484" s="520" t="s">
        <v>180</v>
      </c>
      <c r="F484" s="457"/>
      <c r="G484" s="457"/>
      <c r="H484" s="2050" t="s">
        <v>211</v>
      </c>
      <c r="I484" s="2050"/>
      <c r="J484" s="504">
        <v>-2.3509037885166718E-3</v>
      </c>
      <c r="K484" s="457"/>
      <c r="L484" s="457"/>
      <c r="M484" s="2050" t="s">
        <v>194</v>
      </c>
      <c r="N484" s="2050"/>
      <c r="O484" s="505">
        <v>-5.2804732226084894E-2</v>
      </c>
      <c r="P484" s="457"/>
      <c r="Q484" s="457"/>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6"/>
      <c r="BT484" s="206"/>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51" t="s">
        <v>196</v>
      </c>
      <c r="D485" s="2050"/>
      <c r="E485" s="500">
        <v>-0.16344053957663929</v>
      </c>
      <c r="F485" s="457"/>
      <c r="G485" s="457"/>
      <c r="H485" s="2050" t="s">
        <v>198</v>
      </c>
      <c r="I485" s="2050"/>
      <c r="J485" s="504">
        <v>-3.8188276918017295E-3</v>
      </c>
      <c r="K485" s="457"/>
      <c r="L485" s="457"/>
      <c r="M485" s="2050" t="s">
        <v>195</v>
      </c>
      <c r="N485" s="2050"/>
      <c r="O485" s="505">
        <v>0.13156600607943117</v>
      </c>
      <c r="P485" s="457"/>
      <c r="Q485" s="457"/>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6"/>
      <c r="BT485" s="206"/>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51" t="s">
        <v>206</v>
      </c>
      <c r="D486" s="2050"/>
      <c r="E486" s="503">
        <v>-3.6615752480640264E-4</v>
      </c>
      <c r="F486" s="457"/>
      <c r="G486" s="457"/>
      <c r="H486" s="2050" t="s">
        <v>190</v>
      </c>
      <c r="I486" s="2050"/>
      <c r="J486" s="504">
        <v>0.14673065468117705</v>
      </c>
      <c r="K486" s="457"/>
      <c r="L486" s="457"/>
      <c r="M486" s="2050" t="s">
        <v>211</v>
      </c>
      <c r="N486" s="2050"/>
      <c r="O486" s="505">
        <v>-1.2151485291133569E-2</v>
      </c>
      <c r="P486" s="457"/>
      <c r="Q486" s="457"/>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6"/>
      <c r="BT486" s="206"/>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51" t="s">
        <v>205</v>
      </c>
      <c r="D487" s="2050"/>
      <c r="E487" s="503">
        <v>3.8524924817620734E-4</v>
      </c>
      <c r="F487" s="457"/>
      <c r="G487" s="457"/>
      <c r="H487" s="2050" t="s">
        <v>192</v>
      </c>
      <c r="I487" s="2050"/>
      <c r="J487" s="504">
        <v>-8.9240965306551595E-2</v>
      </c>
      <c r="K487" s="457"/>
      <c r="L487" s="457"/>
      <c r="M487" s="2050" t="s">
        <v>198</v>
      </c>
      <c r="N487" s="2050"/>
      <c r="O487" s="505">
        <v>-2.4129857042871215E-2</v>
      </c>
      <c r="P487" s="457"/>
      <c r="Q487" s="457"/>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6"/>
      <c r="BT487" s="206"/>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51" t="s">
        <v>194</v>
      </c>
      <c r="D488" s="2050"/>
      <c r="E488" s="503">
        <v>-5.7462218207547079E-2</v>
      </c>
      <c r="F488" s="457"/>
      <c r="G488" s="457"/>
      <c r="H488" s="2050" t="s">
        <v>214</v>
      </c>
      <c r="I488" s="2050"/>
      <c r="J488" s="504">
        <v>-5.2264461540389398E-2</v>
      </c>
      <c r="K488" s="457"/>
      <c r="L488" s="457"/>
      <c r="M488" s="2050" t="s">
        <v>190</v>
      </c>
      <c r="N488" s="2050"/>
      <c r="O488" s="505">
        <v>0.17608573481602741</v>
      </c>
      <c r="P488" s="457"/>
      <c r="Q488" s="457"/>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6"/>
      <c r="BT488" s="206"/>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51" t="s">
        <v>195</v>
      </c>
      <c r="D489" s="2050"/>
      <c r="E489" s="503">
        <v>0.1861187321021853</v>
      </c>
      <c r="F489" s="457"/>
      <c r="G489" s="457"/>
      <c r="H489" s="2050" t="s">
        <v>193</v>
      </c>
      <c r="I489" s="2050"/>
      <c r="J489" s="504">
        <v>-9.4544010849296575E-2</v>
      </c>
      <c r="K489" s="457"/>
      <c r="L489" s="457"/>
      <c r="M489" s="2050" t="s">
        <v>192</v>
      </c>
      <c r="N489" s="2050"/>
      <c r="O489" s="505">
        <v>-0.13881502657809328</v>
      </c>
      <c r="P489" s="457"/>
      <c r="Q489" s="457"/>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6"/>
      <c r="BT489" s="206"/>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51" t="s">
        <v>211</v>
      </c>
      <c r="D490" s="2050"/>
      <c r="E490" s="503">
        <v>-3.8616393236422506E-3</v>
      </c>
      <c r="F490" s="457"/>
      <c r="G490" s="457"/>
      <c r="H490" s="2050" t="s">
        <v>184</v>
      </c>
      <c r="I490" s="2050"/>
      <c r="J490" s="504">
        <v>2.6418024779783843E-2</v>
      </c>
      <c r="K490" s="457"/>
      <c r="L490" s="457"/>
      <c r="M490" s="2050" t="s">
        <v>214</v>
      </c>
      <c r="N490" s="2050"/>
      <c r="O490" s="505">
        <v>-6.021177832924262E-2</v>
      </c>
      <c r="P490" s="457"/>
      <c r="Q490" s="457"/>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6"/>
      <c r="BT490" s="206"/>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51" t="s">
        <v>198</v>
      </c>
      <c r="D491" s="2050"/>
      <c r="E491" s="503">
        <v>-1.7438784015036877E-2</v>
      </c>
      <c r="F491" s="457"/>
      <c r="G491" s="457"/>
      <c r="H491" s="2050" t="s">
        <v>197</v>
      </c>
      <c r="I491" s="2050"/>
      <c r="J491" s="504">
        <v>3.8782522490842977E-2</v>
      </c>
      <c r="K491" s="457"/>
      <c r="L491" s="457"/>
      <c r="M491" s="2050" t="s">
        <v>193</v>
      </c>
      <c r="N491" s="2050"/>
      <c r="O491" s="505">
        <v>-8.2548364331249E-2</v>
      </c>
      <c r="P491" s="457"/>
      <c r="Q491" s="457"/>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6"/>
      <c r="BT491" s="206"/>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51" t="s">
        <v>190</v>
      </c>
      <c r="D492" s="2050"/>
      <c r="E492" s="503">
        <v>0.18153504885916874</v>
      </c>
      <c r="F492" s="457"/>
      <c r="G492" s="457"/>
      <c r="H492" s="2050" t="s">
        <v>185</v>
      </c>
      <c r="I492" s="2050"/>
      <c r="J492" s="504">
        <v>-9.3982302595148656E-2</v>
      </c>
      <c r="K492" s="457"/>
      <c r="L492" s="457"/>
      <c r="M492" s="2050" t="s">
        <v>184</v>
      </c>
      <c r="N492" s="2050"/>
      <c r="O492" s="505">
        <v>0.15141395088768086</v>
      </c>
      <c r="P492" s="457"/>
      <c r="Q492" s="457"/>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6"/>
      <c r="BT492" s="206"/>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51" t="s">
        <v>192</v>
      </c>
      <c r="D493" s="2050"/>
      <c r="E493" s="503">
        <v>-0.13869582885860482</v>
      </c>
      <c r="F493" s="457"/>
      <c r="G493" s="457"/>
      <c r="H493" s="2050" t="s">
        <v>202</v>
      </c>
      <c r="I493" s="2050"/>
      <c r="J493" s="504">
        <v>1.197746962002803E-2</v>
      </c>
      <c r="K493" s="457"/>
      <c r="L493" s="457"/>
      <c r="M493" s="2050" t="s">
        <v>197</v>
      </c>
      <c r="N493" s="2050"/>
      <c r="O493" s="505">
        <v>-1.5482995211573349E-2</v>
      </c>
      <c r="P493" s="457"/>
      <c r="Q493" s="457"/>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6"/>
      <c r="BT493" s="206"/>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51" t="s">
        <v>214</v>
      </c>
      <c r="D494" s="2050"/>
      <c r="E494" s="503">
        <v>-6.2306239220118409E-2</v>
      </c>
      <c r="F494" s="457"/>
      <c r="G494" s="457"/>
      <c r="H494" s="2050" t="s">
        <v>210</v>
      </c>
      <c r="I494" s="2050"/>
      <c r="J494" s="504">
        <v>3.9405836854817008E-2</v>
      </c>
      <c r="K494" s="457"/>
      <c r="L494" s="457"/>
      <c r="M494" s="2050" t="s">
        <v>185</v>
      </c>
      <c r="N494" s="2050"/>
      <c r="O494" s="505">
        <v>-0.14946617736847331</v>
      </c>
      <c r="P494" s="457"/>
      <c r="Q494" s="457"/>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6"/>
      <c r="BT494" s="206"/>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51" t="s">
        <v>193</v>
      </c>
      <c r="D495" s="2050"/>
      <c r="E495" s="503">
        <v>-8.8982205984740756E-2</v>
      </c>
      <c r="F495" s="457"/>
      <c r="G495" s="457"/>
      <c r="H495" s="2050" t="s">
        <v>207</v>
      </c>
      <c r="I495" s="2050"/>
      <c r="J495" s="504">
        <v>2.3808227620874039E-3</v>
      </c>
      <c r="K495" s="457"/>
      <c r="L495" s="457"/>
      <c r="M495" s="2050" t="s">
        <v>202</v>
      </c>
      <c r="N495" s="2050"/>
      <c r="O495" s="505">
        <v>-9.7517513211931653E-3</v>
      </c>
      <c r="P495" s="457"/>
      <c r="Q495" s="457"/>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6"/>
      <c r="BT495" s="206"/>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51" t="s">
        <v>184</v>
      </c>
      <c r="D496" s="2050"/>
      <c r="E496" s="503">
        <v>6.9485137995528553E-3</v>
      </c>
      <c r="F496" s="457"/>
      <c r="G496" s="457"/>
      <c r="H496" s="2050" t="s">
        <v>215</v>
      </c>
      <c r="I496" s="2050"/>
      <c r="J496" s="504">
        <v>6.7230244470950365E-4</v>
      </c>
      <c r="K496" s="457"/>
      <c r="L496" s="457"/>
      <c r="M496" s="2050" t="s">
        <v>203</v>
      </c>
      <c r="N496" s="2050"/>
      <c r="O496" s="505">
        <v>-3.4309680881167606E-2</v>
      </c>
      <c r="P496" s="457"/>
      <c r="Q496" s="457"/>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6"/>
      <c r="BT496" s="206"/>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51" t="s">
        <v>197</v>
      </c>
      <c r="D497" s="2050"/>
      <c r="E497" s="503">
        <v>5.1816625881229941E-2</v>
      </c>
      <c r="F497" s="457"/>
      <c r="G497" s="457"/>
      <c r="H497" s="2050" t="s">
        <v>181</v>
      </c>
      <c r="I497" s="2050"/>
      <c r="J497" s="504">
        <v>0.12171550385152846</v>
      </c>
      <c r="K497" s="457"/>
      <c r="L497" s="457"/>
      <c r="M497" s="2050" t="s">
        <v>207</v>
      </c>
      <c r="N497" s="2050"/>
      <c r="O497" s="505">
        <v>-1.7896414639169463E-2</v>
      </c>
      <c r="P497" s="457"/>
      <c r="Q497" s="457"/>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6"/>
      <c r="BT497" s="206"/>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51" t="s">
        <v>185</v>
      </c>
      <c r="D498" s="2050"/>
      <c r="E498" s="503">
        <v>-7.1290639244105503E-2</v>
      </c>
      <c r="F498" s="457"/>
      <c r="G498" s="457"/>
      <c r="H498" s="2050" t="s">
        <v>204</v>
      </c>
      <c r="I498" s="2050"/>
      <c r="J498" s="504">
        <v>-2.9454981193517638E-2</v>
      </c>
      <c r="K498" s="457"/>
      <c r="L498" s="457"/>
      <c r="M498" s="2050" t="s">
        <v>181</v>
      </c>
      <c r="N498" s="2050"/>
      <c r="O498" s="505">
        <v>0.13612575697219298</v>
      </c>
      <c r="P498" s="457"/>
      <c r="Q498" s="457"/>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6"/>
      <c r="BT498" s="206"/>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51" t="s">
        <v>202</v>
      </c>
      <c r="D499" s="2050"/>
      <c r="E499" s="503">
        <v>2.2255728844239667E-2</v>
      </c>
      <c r="F499" s="457"/>
      <c r="G499" s="457"/>
      <c r="H499" s="2050" t="s">
        <v>186</v>
      </c>
      <c r="I499" s="2050"/>
      <c r="J499" s="504">
        <v>-4.5083192304332484E-2</v>
      </c>
      <c r="K499" s="457"/>
      <c r="L499" s="457"/>
      <c r="M499" s="2050" t="s">
        <v>204</v>
      </c>
      <c r="N499" s="2050"/>
      <c r="O499" s="505">
        <v>-2.1253646235668607E-2</v>
      </c>
      <c r="P499" s="457"/>
      <c r="Q499" s="457"/>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6"/>
      <c r="BT499" s="206"/>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51" t="s">
        <v>210</v>
      </c>
      <c r="D500" s="2050"/>
      <c r="E500" s="503">
        <v>3.9529615050258704E-2</v>
      </c>
      <c r="F500" s="457"/>
      <c r="G500" s="457"/>
      <c r="H500" s="2050" t="s">
        <v>191</v>
      </c>
      <c r="I500" s="2050"/>
      <c r="J500" s="504">
        <v>-7.5444175560433049E-2</v>
      </c>
      <c r="K500" s="457"/>
      <c r="L500" s="457"/>
      <c r="M500" s="2050" t="s">
        <v>186</v>
      </c>
      <c r="N500" s="2050"/>
      <c r="O500" s="505">
        <v>-8.2099286869830201E-2</v>
      </c>
      <c r="P500" s="457"/>
      <c r="Q500" s="457"/>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6"/>
      <c r="BT500" s="206"/>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51" t="s">
        <v>203</v>
      </c>
      <c r="D501" s="2050"/>
      <c r="E501" s="503">
        <v>-2.4855426264433215E-2</v>
      </c>
      <c r="F501" s="457"/>
      <c r="G501" s="457"/>
      <c r="H501" s="2050" t="s">
        <v>199</v>
      </c>
      <c r="I501" s="2050"/>
      <c r="J501" s="504">
        <v>-7.2183092610350497E-2</v>
      </c>
      <c r="K501" s="457"/>
      <c r="L501" s="457"/>
      <c r="M501" s="2050" t="s">
        <v>200</v>
      </c>
      <c r="N501" s="2050"/>
      <c r="O501" s="505">
        <v>1.0840630540139801E-2</v>
      </c>
      <c r="P501" s="457"/>
      <c r="Q501" s="457"/>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6"/>
      <c r="BT501" s="206"/>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51" t="s">
        <v>207</v>
      </c>
      <c r="D502" s="2050"/>
      <c r="E502" s="503">
        <v>-1.1074968634318832E-3</v>
      </c>
      <c r="F502" s="457"/>
      <c r="G502" s="457"/>
      <c r="H502" s="2050" t="s">
        <v>183</v>
      </c>
      <c r="I502" s="2050"/>
      <c r="J502" s="504">
        <v>0.19556930897566485</v>
      </c>
      <c r="K502" s="457"/>
      <c r="L502" s="457"/>
      <c r="M502" s="2050" t="s">
        <v>191</v>
      </c>
      <c r="N502" s="2050"/>
      <c r="O502" s="505">
        <v>-8.9181401123448786E-2</v>
      </c>
      <c r="P502" s="457"/>
      <c r="Q502" s="457"/>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6"/>
      <c r="BT502" s="206"/>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51" t="s">
        <v>215</v>
      </c>
      <c r="D503" s="2050"/>
      <c r="E503" s="503">
        <v>2.327728878264059E-3</v>
      </c>
      <c r="F503" s="457"/>
      <c r="G503" s="457"/>
      <c r="H503" s="2050" t="s">
        <v>187</v>
      </c>
      <c r="I503" s="2050"/>
      <c r="J503" s="504">
        <v>-0.12329936109784718</v>
      </c>
      <c r="K503" s="457"/>
      <c r="L503" s="457"/>
      <c r="M503" s="2050" t="s">
        <v>199</v>
      </c>
      <c r="N503" s="2050"/>
      <c r="O503" s="505">
        <v>-3.0546757380658235E-2</v>
      </c>
      <c r="P503" s="457"/>
      <c r="Q503" s="457"/>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6"/>
      <c r="BT503" s="206"/>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51" t="s">
        <v>181</v>
      </c>
      <c r="D504" s="2050"/>
      <c r="E504" s="503">
        <v>7.9466466002583586E-2</v>
      </c>
      <c r="F504" s="457"/>
      <c r="G504" s="457"/>
      <c r="H504" s="2050" t="s">
        <v>188</v>
      </c>
      <c r="I504" s="2050"/>
      <c r="J504" s="504">
        <v>-0.14146316149804961</v>
      </c>
      <c r="K504" s="457"/>
      <c r="L504" s="457"/>
      <c r="M504" s="2050" t="s">
        <v>201</v>
      </c>
      <c r="N504" s="2050"/>
      <c r="O504" s="505">
        <v>-3.8801612787752083E-4</v>
      </c>
      <c r="P504" s="457"/>
      <c r="Q504" s="457"/>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6"/>
      <c r="BT504" s="206"/>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51" t="s">
        <v>204</v>
      </c>
      <c r="D505" s="2050"/>
      <c r="E505" s="503">
        <v>-2.368083841599963E-2</v>
      </c>
      <c r="F505" s="457"/>
      <c r="G505" s="457"/>
      <c r="H505" s="2050" t="s">
        <v>189</v>
      </c>
      <c r="I505" s="2050"/>
      <c r="J505" s="504">
        <v>0.16854995091117461</v>
      </c>
      <c r="K505" s="457"/>
      <c r="L505" s="457"/>
      <c r="M505" s="2050" t="s">
        <v>183</v>
      </c>
      <c r="N505" s="2050"/>
      <c r="O505" s="505">
        <v>0.20423559842956329</v>
      </c>
      <c r="P505" s="457"/>
      <c r="Q505" s="457"/>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6"/>
      <c r="BT505" s="206"/>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51" t="s">
        <v>186</v>
      </c>
      <c r="D506" s="2050"/>
      <c r="E506" s="503">
        <v>-1.1406052549542647E-2</v>
      </c>
      <c r="F506" s="457"/>
      <c r="G506" s="457"/>
      <c r="H506" s="2050" t="s">
        <v>237</v>
      </c>
      <c r="I506" s="2050"/>
      <c r="J506" s="504">
        <v>2.5195394198708723E-2</v>
      </c>
      <c r="K506" s="457"/>
      <c r="L506" s="457"/>
      <c r="M506" s="2050" t="s">
        <v>187</v>
      </c>
      <c r="N506" s="2050"/>
      <c r="O506" s="505">
        <v>-8.5713021510801887E-2</v>
      </c>
      <c r="P506" s="457"/>
      <c r="Q506" s="457"/>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6"/>
      <c r="BT506" s="206"/>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51" t="s">
        <v>200</v>
      </c>
      <c r="D507" s="2050"/>
      <c r="E507" s="503">
        <v>7.0167116356521664E-3</v>
      </c>
      <c r="F507" s="457"/>
      <c r="G507" s="457"/>
      <c r="H507" s="2050" t="s">
        <v>235</v>
      </c>
      <c r="I507" s="2050"/>
      <c r="J507" s="504">
        <v>0.15303839633485755</v>
      </c>
      <c r="K507" s="457"/>
      <c r="L507" s="457"/>
      <c r="M507" s="2050" t="s">
        <v>188</v>
      </c>
      <c r="N507" s="2050"/>
      <c r="O507" s="505">
        <v>-0.17392939299651086</v>
      </c>
      <c r="P507" s="457"/>
      <c r="Q507" s="457"/>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6"/>
      <c r="BT507" s="206"/>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51" t="s">
        <v>191</v>
      </c>
      <c r="D508" s="2050"/>
      <c r="E508" s="503">
        <v>-6.8525329883367153E-2</v>
      </c>
      <c r="F508" s="457"/>
      <c r="G508" s="457"/>
      <c r="H508" s="2050" t="s">
        <v>236</v>
      </c>
      <c r="I508" s="2050"/>
      <c r="J508" s="506">
        <v>0.14098160464201134</v>
      </c>
      <c r="K508" s="457"/>
      <c r="L508" s="457"/>
      <c r="M508" s="2050" t="s">
        <v>189</v>
      </c>
      <c r="N508" s="2050"/>
      <c r="O508" s="505">
        <v>8.4010091963438116E-2</v>
      </c>
      <c r="P508" s="457"/>
      <c r="Q508" s="457"/>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6"/>
      <c r="BT508" s="206"/>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51" t="s">
        <v>199</v>
      </c>
      <c r="D509" s="2050"/>
      <c r="E509" s="503">
        <v>-4.9776763878474871E-2</v>
      </c>
      <c r="F509" s="457"/>
      <c r="G509" s="457"/>
      <c r="H509" s="2050"/>
      <c r="I509" s="2050"/>
      <c r="J509" s="457"/>
      <c r="K509" s="457"/>
      <c r="L509" s="457"/>
      <c r="M509" s="2050" t="s">
        <v>237</v>
      </c>
      <c r="N509" s="2050"/>
      <c r="O509" s="505">
        <v>0.12839896093051334</v>
      </c>
      <c r="P509" s="457"/>
      <c r="Q509" s="457"/>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6"/>
      <c r="BT509" s="206"/>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51" t="s">
        <v>201</v>
      </c>
      <c r="D510" s="2050"/>
      <c r="E510" s="503">
        <v>-4.1510577130758853E-3</v>
      </c>
      <c r="F510" s="457"/>
      <c r="G510" s="457"/>
      <c r="H510" s="2050"/>
      <c r="I510" s="2050"/>
      <c r="J510" s="457"/>
      <c r="K510" s="457"/>
      <c r="L510" s="457"/>
      <c r="M510" s="2050" t="s">
        <v>235</v>
      </c>
      <c r="N510" s="2050"/>
      <c r="O510" s="505">
        <v>9.4275981376781559E-2</v>
      </c>
      <c r="P510" s="457"/>
      <c r="Q510" s="457"/>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6"/>
      <c r="BT510" s="206"/>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51" t="s">
        <v>183</v>
      </c>
      <c r="D511" s="2050"/>
      <c r="E511" s="503">
        <v>0.18971251086106747</v>
      </c>
      <c r="F511" s="457"/>
      <c r="G511" s="457"/>
      <c r="H511" s="2050" t="s">
        <v>225</v>
      </c>
      <c r="I511" s="2050"/>
      <c r="J511" s="2050"/>
      <c r="K511" s="457"/>
      <c r="L511" s="457"/>
      <c r="M511" s="2050" t="s">
        <v>236</v>
      </c>
      <c r="N511" s="2050"/>
      <c r="O511" s="507">
        <v>5.7915230486910232E-2</v>
      </c>
      <c r="P511" s="457"/>
      <c r="Q511" s="457"/>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6"/>
      <c r="BT511" s="206"/>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51" t="s">
        <v>187</v>
      </c>
      <c r="D512" s="2050"/>
      <c r="E512" s="503">
        <v>-8.8781759716545811E-2</v>
      </c>
      <c r="F512" s="457"/>
      <c r="G512" s="457"/>
      <c r="H512" s="2050" t="s">
        <v>179</v>
      </c>
      <c r="I512" s="2050"/>
      <c r="J512" s="521" t="s">
        <v>180</v>
      </c>
      <c r="K512" s="457"/>
      <c r="L512" s="457"/>
      <c r="M512" s="2050"/>
      <c r="N512" s="2050"/>
      <c r="O512" s="457"/>
      <c r="P512" s="457"/>
      <c r="Q512" s="457"/>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6"/>
      <c r="BT512" s="206"/>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51" t="s">
        <v>188</v>
      </c>
      <c r="D513" s="2050"/>
      <c r="E513" s="503">
        <v>-0.16060913000605087</v>
      </c>
      <c r="F513" s="457"/>
      <c r="G513" s="457"/>
      <c r="H513" s="2050" t="s">
        <v>180</v>
      </c>
      <c r="I513" s="2050"/>
      <c r="J513" s="522">
        <v>1.0000000000000002</v>
      </c>
      <c r="K513" s="457"/>
      <c r="L513" s="457"/>
      <c r="M513" s="2050"/>
      <c r="N513" s="2050"/>
      <c r="O513" s="457"/>
      <c r="P513" s="457"/>
      <c r="Q513" s="457"/>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6"/>
      <c r="BT513" s="206"/>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51" t="s">
        <v>189</v>
      </c>
      <c r="D514" s="2050"/>
      <c r="E514" s="503">
        <v>0.1513174109959026</v>
      </c>
      <c r="F514" s="457"/>
      <c r="G514" s="457"/>
      <c r="H514" s="2050"/>
      <c r="I514" s="2050"/>
      <c r="J514" s="457"/>
      <c r="K514" s="457"/>
      <c r="L514" s="457"/>
      <c r="M514" s="2050" t="s">
        <v>225</v>
      </c>
      <c r="N514" s="2050"/>
      <c r="O514" s="2050"/>
      <c r="P514" s="457"/>
      <c r="Q514" s="457"/>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6"/>
      <c r="BT514" s="206"/>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51" t="s">
        <v>237</v>
      </c>
      <c r="D515" s="2050"/>
      <c r="E515" s="503">
        <v>9.9823584853537012E-2</v>
      </c>
      <c r="F515" s="457"/>
      <c r="G515" s="457"/>
      <c r="H515" s="2050"/>
      <c r="I515" s="2050"/>
      <c r="J515" s="457"/>
      <c r="K515" s="457"/>
      <c r="L515" s="457"/>
      <c r="M515" s="2050" t="s">
        <v>179</v>
      </c>
      <c r="N515" s="2050"/>
      <c r="O515" s="523" t="s">
        <v>180</v>
      </c>
      <c r="P515" s="457"/>
      <c r="Q515" s="457"/>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6"/>
      <c r="BT515" s="206"/>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51" t="s">
        <v>235</v>
      </c>
      <c r="D516" s="2050"/>
      <c r="E516" s="503">
        <v>0.15080046610076844</v>
      </c>
      <c r="F516" s="457"/>
      <c r="G516" s="457"/>
      <c r="H516" s="2050"/>
      <c r="I516" s="2050"/>
      <c r="J516" s="457"/>
      <c r="K516" s="457"/>
      <c r="L516" s="457"/>
      <c r="M516" s="2050" t="s">
        <v>180</v>
      </c>
      <c r="N516" s="2050"/>
      <c r="O516" s="524">
        <v>0.99999999999999989</v>
      </c>
      <c r="P516" s="457"/>
      <c r="Q516" s="457"/>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6"/>
      <c r="BT516" s="206"/>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51" t="s">
        <v>236</v>
      </c>
      <c r="D517" s="2050"/>
      <c r="E517" s="508">
        <v>0.13117812528930753</v>
      </c>
      <c r="F517" s="457"/>
      <c r="G517" s="457"/>
      <c r="H517" s="2050"/>
      <c r="I517" s="2050"/>
      <c r="J517" s="457"/>
      <c r="K517" s="457"/>
      <c r="L517" s="457"/>
      <c r="M517" s="2050"/>
      <c r="N517" s="2050"/>
      <c r="O517" s="457"/>
      <c r="P517" s="457"/>
      <c r="Q517" s="457"/>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6"/>
      <c r="BT517" s="206"/>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51"/>
      <c r="D518" s="2050"/>
      <c r="E518" s="457"/>
      <c r="F518" s="457"/>
      <c r="G518" s="457"/>
      <c r="H518" s="2050"/>
      <c r="I518" s="2050"/>
      <c r="J518" s="457"/>
      <c r="K518" s="457"/>
      <c r="L518" s="457"/>
      <c r="M518" s="2050"/>
      <c r="N518" s="2050"/>
      <c r="O518" s="457"/>
      <c r="P518" s="457"/>
      <c r="Q518" s="457"/>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6"/>
      <c r="BT518" s="206"/>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51"/>
      <c r="D519" s="2050"/>
      <c r="E519" s="457"/>
      <c r="F519" s="457"/>
      <c r="G519" s="457"/>
      <c r="H519" s="2050"/>
      <c r="I519" s="2050"/>
      <c r="J519" s="457"/>
      <c r="K519" s="457"/>
      <c r="L519" s="457"/>
      <c r="M519" s="2050"/>
      <c r="N519" s="2050"/>
      <c r="O519" s="457"/>
      <c r="P519" s="457"/>
      <c r="Q519" s="457"/>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6"/>
      <c r="BT519" s="206"/>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51" t="s">
        <v>225</v>
      </c>
      <c r="D520" s="2050"/>
      <c r="E520" s="2050"/>
      <c r="F520" s="457"/>
      <c r="G520" s="457"/>
      <c r="H520" s="2050"/>
      <c r="I520" s="2050"/>
      <c r="J520" s="457"/>
      <c r="K520" s="457"/>
      <c r="L520" s="457"/>
      <c r="M520" s="2050"/>
      <c r="N520" s="2050"/>
      <c r="O520" s="457"/>
      <c r="P520" s="457"/>
      <c r="Q520" s="457"/>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6"/>
      <c r="BT520" s="206"/>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51" t="s">
        <v>179</v>
      </c>
      <c r="D521" s="2050"/>
      <c r="E521" s="525" t="s">
        <v>180</v>
      </c>
      <c r="F521" s="457"/>
      <c r="G521" s="457"/>
      <c r="H521" s="2050"/>
      <c r="I521" s="2050"/>
      <c r="J521" s="457"/>
      <c r="K521" s="457"/>
      <c r="L521" s="457"/>
      <c r="M521" s="2050"/>
      <c r="N521" s="2050"/>
      <c r="O521" s="457"/>
      <c r="P521" s="457"/>
      <c r="Q521" s="457"/>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6"/>
      <c r="BT521" s="206"/>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51" t="s">
        <v>180</v>
      </c>
      <c r="D522" s="2050"/>
      <c r="E522" s="526">
        <v>0.99999999999999989</v>
      </c>
      <c r="F522" s="457"/>
      <c r="G522" s="457"/>
      <c r="H522" s="2050"/>
      <c r="I522" s="2050"/>
      <c r="J522" s="457"/>
      <c r="K522" s="457"/>
      <c r="L522" s="457"/>
      <c r="M522" s="2050"/>
      <c r="N522" s="2050"/>
      <c r="O522" s="457"/>
      <c r="P522" s="457"/>
      <c r="Q522" s="457"/>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6"/>
      <c r="BT522" s="206"/>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51"/>
      <c r="D523" s="2050"/>
      <c r="E523" s="456"/>
      <c r="F523" s="456"/>
      <c r="G523" s="456"/>
      <c r="H523" s="2051"/>
      <c r="I523" s="2050"/>
      <c r="J523" s="456"/>
      <c r="K523" s="456"/>
      <c r="L523" s="456"/>
      <c r="M523" s="2051"/>
      <c r="N523" s="2050"/>
      <c r="O523" s="456"/>
      <c r="P523" s="456"/>
      <c r="Q523" s="456"/>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6"/>
      <c r="BT523" s="206"/>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51"/>
      <c r="D524" s="2050"/>
      <c r="E524" s="456"/>
      <c r="F524" s="456"/>
      <c r="G524" s="456"/>
      <c r="H524" s="2051"/>
      <c r="I524" s="2050"/>
      <c r="J524" s="456"/>
      <c r="K524" s="456"/>
      <c r="L524" s="456"/>
      <c r="M524" s="2051"/>
      <c r="N524" s="2050"/>
      <c r="O524" s="456"/>
      <c r="P524" s="456"/>
      <c r="Q524" s="456"/>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6"/>
      <c r="BT524" s="206"/>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51"/>
      <c r="D525" s="2050"/>
      <c r="E525" s="456"/>
      <c r="F525" s="456"/>
      <c r="G525" s="456"/>
      <c r="H525" s="2051"/>
      <c r="I525" s="2050"/>
      <c r="J525" s="456"/>
      <c r="K525" s="456"/>
      <c r="L525" s="456"/>
      <c r="M525" s="2051"/>
      <c r="N525" s="2050"/>
      <c r="O525" s="456"/>
      <c r="P525" s="456"/>
      <c r="Q525" s="456"/>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6"/>
      <c r="BT525" s="206"/>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51"/>
      <c r="D526" s="2050"/>
      <c r="E526" s="456"/>
      <c r="F526" s="456"/>
      <c r="G526" s="456"/>
      <c r="H526" s="2051"/>
      <c r="I526" s="2050"/>
      <c r="J526" s="456"/>
      <c r="K526" s="456"/>
      <c r="L526" s="456"/>
      <c r="M526" s="2051"/>
      <c r="N526" s="2050"/>
      <c r="O526" s="456"/>
      <c r="P526" s="456"/>
      <c r="Q526" s="456"/>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6"/>
      <c r="BT526" s="206"/>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51"/>
      <c r="D527" s="2050"/>
      <c r="E527" s="456"/>
      <c r="F527" s="456"/>
      <c r="G527" s="456"/>
      <c r="H527" s="2051"/>
      <c r="I527" s="2050"/>
      <c r="J527" s="456"/>
      <c r="K527" s="456"/>
      <c r="L527" s="456"/>
      <c r="M527" s="2051"/>
      <c r="N527" s="2050"/>
      <c r="O527" s="456"/>
      <c r="P527" s="456"/>
      <c r="Q527" s="456"/>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6"/>
      <c r="BT527" s="206"/>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51"/>
      <c r="D528" s="2050"/>
      <c r="E528" s="456"/>
      <c r="F528" s="456"/>
      <c r="G528" s="456"/>
      <c r="H528" s="2051"/>
      <c r="I528" s="2050"/>
      <c r="J528" s="456"/>
      <c r="K528" s="456"/>
      <c r="L528" s="456"/>
      <c r="M528" s="2051"/>
      <c r="N528" s="2050"/>
      <c r="O528" s="456"/>
      <c r="P528" s="456"/>
      <c r="Q528" s="456"/>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6"/>
      <c r="BT528" s="206"/>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51"/>
      <c r="D529" s="2050"/>
      <c r="E529" s="456"/>
      <c r="F529" s="456"/>
      <c r="G529" s="456"/>
      <c r="H529" s="2051"/>
      <c r="I529" s="2050"/>
      <c r="J529" s="456"/>
      <c r="K529" s="456"/>
      <c r="L529" s="456"/>
      <c r="M529" s="2051"/>
      <c r="N529" s="2050"/>
      <c r="O529" s="456"/>
      <c r="P529" s="456"/>
      <c r="Q529" s="456"/>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6"/>
      <c r="BT529" s="206"/>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51"/>
      <c r="D530" s="2050"/>
      <c r="E530" s="456"/>
      <c r="F530" s="456"/>
      <c r="G530" s="456"/>
      <c r="H530" s="2051"/>
      <c r="I530" s="2050"/>
      <c r="J530" s="456"/>
      <c r="K530" s="456"/>
      <c r="L530" s="456"/>
      <c r="M530" s="2051"/>
      <c r="N530" s="2050"/>
      <c r="O530" s="456"/>
      <c r="P530" s="456"/>
      <c r="Q530" s="456"/>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6"/>
      <c r="BT530" s="206"/>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51"/>
      <c r="D531" s="2050"/>
      <c r="E531" s="456"/>
      <c r="F531" s="456"/>
      <c r="G531" s="456"/>
      <c r="H531" s="2051"/>
      <c r="I531" s="2050"/>
      <c r="J531" s="456"/>
      <c r="K531" s="456"/>
      <c r="L531" s="456"/>
      <c r="M531" s="2051"/>
      <c r="N531" s="2050"/>
      <c r="O531" s="456"/>
      <c r="P531" s="456"/>
      <c r="Q531" s="456"/>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6"/>
      <c r="BT531" s="206"/>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51"/>
      <c r="D532" s="2050"/>
      <c r="E532" s="456"/>
      <c r="F532" s="456"/>
      <c r="G532" s="456"/>
      <c r="H532" s="2051"/>
      <c r="I532" s="2050"/>
      <c r="J532" s="456"/>
      <c r="K532" s="456"/>
      <c r="L532" s="456"/>
      <c r="M532" s="2051"/>
      <c r="N532" s="2050"/>
      <c r="O532" s="456"/>
      <c r="P532" s="456"/>
      <c r="Q532" s="456"/>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6"/>
      <c r="BT532" s="206"/>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51"/>
      <c r="D533" s="2050"/>
      <c r="E533" s="456"/>
      <c r="F533" s="456"/>
      <c r="G533" s="456"/>
      <c r="H533" s="2051"/>
      <c r="I533" s="2050"/>
      <c r="J533" s="456"/>
      <c r="K533" s="456"/>
      <c r="L533" s="456"/>
      <c r="M533" s="2051"/>
      <c r="N533" s="2050"/>
      <c r="O533" s="456"/>
      <c r="P533" s="456"/>
      <c r="Q533" s="456"/>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6"/>
      <c r="BT533" s="206"/>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51"/>
      <c r="D534" s="2050"/>
      <c r="E534" s="456"/>
      <c r="F534" s="456"/>
      <c r="G534" s="456"/>
      <c r="H534" s="2051"/>
      <c r="I534" s="2050"/>
      <c r="J534" s="456"/>
      <c r="K534" s="456"/>
      <c r="L534" s="456"/>
      <c r="M534" s="2051"/>
      <c r="N534" s="2050"/>
      <c r="O534" s="456"/>
      <c r="P534" s="456"/>
      <c r="Q534" s="456"/>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6"/>
      <c r="BT534" s="206"/>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51"/>
      <c r="D535" s="2050"/>
      <c r="E535" s="456"/>
      <c r="F535" s="456"/>
      <c r="G535" s="456"/>
      <c r="H535" s="2051"/>
      <c r="I535" s="2050"/>
      <c r="J535" s="456"/>
      <c r="K535" s="456"/>
      <c r="L535" s="456"/>
      <c r="M535" s="2051"/>
      <c r="N535" s="2050"/>
      <c r="O535" s="456"/>
      <c r="P535" s="456"/>
      <c r="Q535" s="456"/>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6"/>
      <c r="BT535" s="206"/>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51"/>
      <c r="D536" s="2050"/>
      <c r="E536" s="456"/>
      <c r="F536" s="456"/>
      <c r="G536" s="456"/>
      <c r="H536" s="2051"/>
      <c r="I536" s="2050"/>
      <c r="J536" s="456"/>
      <c r="K536" s="456"/>
      <c r="L536" s="456"/>
      <c r="M536" s="2051"/>
      <c r="N536" s="2050"/>
      <c r="O536" s="456"/>
      <c r="P536" s="456"/>
      <c r="Q536" s="456"/>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6"/>
      <c r="BT536" s="206"/>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51"/>
      <c r="D537" s="2050"/>
      <c r="E537" s="456"/>
      <c r="F537" s="456"/>
      <c r="G537" s="456"/>
      <c r="H537" s="2051"/>
      <c r="I537" s="2050"/>
      <c r="J537" s="456"/>
      <c r="K537" s="456"/>
      <c r="L537" s="456"/>
      <c r="M537" s="2051"/>
      <c r="N537" s="2050"/>
      <c r="O537" s="456"/>
      <c r="P537" s="456"/>
      <c r="Q537" s="456"/>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6"/>
      <c r="BT537" s="206"/>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51"/>
      <c r="D538" s="2050"/>
      <c r="E538" s="456"/>
      <c r="F538" s="456"/>
      <c r="G538" s="456"/>
      <c r="H538" s="2051"/>
      <c r="I538" s="2050"/>
      <c r="J538" s="456"/>
      <c r="K538" s="456"/>
      <c r="L538" s="456"/>
      <c r="M538" s="2051"/>
      <c r="N538" s="2050"/>
      <c r="O538" s="456"/>
      <c r="P538" s="456"/>
      <c r="Q538" s="456"/>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6"/>
      <c r="BT538" s="206"/>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51"/>
      <c r="D539" s="2050"/>
      <c r="E539" s="456"/>
      <c r="F539" s="456"/>
      <c r="G539" s="456"/>
      <c r="H539" s="2051"/>
      <c r="I539" s="2050"/>
      <c r="J539" s="456"/>
      <c r="K539" s="456"/>
      <c r="L539" s="456"/>
      <c r="M539" s="2051"/>
      <c r="N539" s="2050"/>
      <c r="O539" s="456"/>
      <c r="P539" s="456"/>
      <c r="Q539" s="456"/>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6"/>
      <c r="BT539" s="206"/>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51"/>
      <c r="D540" s="2050"/>
      <c r="E540" s="456"/>
      <c r="F540" s="456"/>
      <c r="G540" s="456"/>
      <c r="H540" s="2051"/>
      <c r="I540" s="2050"/>
      <c r="J540" s="456"/>
      <c r="K540" s="456"/>
      <c r="L540" s="456"/>
      <c r="M540" s="2051"/>
      <c r="N540" s="2050"/>
      <c r="O540" s="456"/>
      <c r="P540" s="456"/>
      <c r="Q540" s="456"/>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6"/>
      <c r="BT540" s="206"/>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51"/>
      <c r="D541" s="2050"/>
      <c r="E541" s="456"/>
      <c r="F541" s="456"/>
      <c r="G541" s="456"/>
      <c r="H541" s="2051"/>
      <c r="I541" s="2050"/>
      <c r="J541" s="456"/>
      <c r="K541" s="456"/>
      <c r="L541" s="456"/>
      <c r="M541" s="2051"/>
      <c r="N541" s="2050"/>
      <c r="O541" s="456"/>
      <c r="P541" s="456"/>
      <c r="Q541" s="456"/>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6"/>
      <c r="BT541" s="206"/>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51"/>
      <c r="D542" s="2050"/>
      <c r="E542" s="456"/>
      <c r="F542" s="456"/>
      <c r="G542" s="456"/>
      <c r="H542" s="2051"/>
      <c r="I542" s="2050"/>
      <c r="J542" s="456"/>
      <c r="K542" s="456"/>
      <c r="L542" s="456"/>
      <c r="M542" s="2051"/>
      <c r="N542" s="2050"/>
      <c r="O542" s="456"/>
      <c r="P542" s="456"/>
      <c r="Q542" s="456"/>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6"/>
      <c r="BT542" s="206"/>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51"/>
      <c r="D543" s="2050"/>
      <c r="E543" s="456"/>
      <c r="F543" s="456"/>
      <c r="G543" s="456"/>
      <c r="H543" s="2051"/>
      <c r="I543" s="2050"/>
      <c r="J543" s="456"/>
      <c r="K543" s="456"/>
      <c r="L543" s="456"/>
      <c r="M543" s="2051"/>
      <c r="N543" s="2050"/>
      <c r="O543" s="456"/>
      <c r="P543" s="456"/>
      <c r="Q543" s="456"/>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6"/>
      <c r="BT543" s="206"/>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51"/>
      <c r="D544" s="2050"/>
      <c r="E544" s="456"/>
      <c r="F544" s="456"/>
      <c r="G544" s="456"/>
      <c r="H544" s="2051"/>
      <c r="I544" s="2050"/>
      <c r="J544" s="456"/>
      <c r="K544" s="456"/>
      <c r="L544" s="456"/>
      <c r="M544" s="2051"/>
      <c r="N544" s="2050"/>
      <c r="O544" s="456"/>
      <c r="P544" s="456"/>
      <c r="Q544" s="456"/>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6"/>
      <c r="BT544" s="206"/>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51"/>
      <c r="D545" s="2050"/>
      <c r="E545" s="456"/>
      <c r="F545" s="456"/>
      <c r="G545" s="456"/>
      <c r="H545" s="2051"/>
      <c r="I545" s="2050"/>
      <c r="J545" s="456"/>
      <c r="K545" s="456"/>
      <c r="L545" s="456"/>
      <c r="M545" s="2051"/>
      <c r="N545" s="2050"/>
      <c r="O545" s="456"/>
      <c r="P545" s="456"/>
      <c r="Q545" s="456"/>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6"/>
      <c r="BT545" s="206"/>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51"/>
      <c r="D546" s="2050"/>
      <c r="E546" s="456"/>
      <c r="F546" s="456"/>
      <c r="G546" s="456"/>
      <c r="H546" s="2051"/>
      <c r="I546" s="2050"/>
      <c r="J546" s="456"/>
      <c r="K546" s="456"/>
      <c r="L546" s="456"/>
      <c r="M546" s="2051"/>
      <c r="N546" s="2050"/>
      <c r="O546" s="456"/>
      <c r="P546" s="456"/>
      <c r="Q546" s="456"/>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6"/>
      <c r="BT546" s="206"/>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51"/>
      <c r="D547" s="2050"/>
      <c r="E547" s="456"/>
      <c r="F547" s="456"/>
      <c r="G547" s="456"/>
      <c r="H547" s="2051"/>
      <c r="I547" s="2050"/>
      <c r="J547" s="456"/>
      <c r="K547" s="456"/>
      <c r="L547" s="456"/>
      <c r="M547" s="2051"/>
      <c r="N547" s="2050"/>
      <c r="O547" s="456"/>
      <c r="P547" s="456"/>
      <c r="Q547" s="456"/>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6"/>
      <c r="BT547" s="206"/>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51"/>
      <c r="D548" s="2050"/>
      <c r="E548" s="456"/>
      <c r="F548" s="456"/>
      <c r="G548" s="456"/>
      <c r="H548" s="2051"/>
      <c r="I548" s="2050"/>
      <c r="J548" s="456"/>
      <c r="K548" s="456"/>
      <c r="L548" s="456"/>
      <c r="M548" s="2051"/>
      <c r="N548" s="2050"/>
      <c r="O548" s="456"/>
      <c r="P548" s="456"/>
      <c r="Q548" s="456"/>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6"/>
      <c r="BT548" s="206"/>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51"/>
      <c r="D549" s="2050"/>
      <c r="E549" s="456"/>
      <c r="F549" s="456"/>
      <c r="G549" s="456"/>
      <c r="H549" s="2051"/>
      <c r="I549" s="2050"/>
      <c r="J549" s="456"/>
      <c r="K549" s="456"/>
      <c r="L549" s="456"/>
      <c r="M549" s="2051"/>
      <c r="N549" s="2050"/>
      <c r="O549" s="456"/>
      <c r="P549" s="456"/>
      <c r="Q549" s="456"/>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6"/>
      <c r="BT549" s="206"/>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51"/>
      <c r="D550" s="2050"/>
      <c r="E550" s="456"/>
      <c r="F550" s="456"/>
      <c r="G550" s="456"/>
      <c r="H550" s="2051"/>
      <c r="I550" s="2050"/>
      <c r="J550" s="456"/>
      <c r="K550" s="456"/>
      <c r="L550" s="456"/>
      <c r="M550" s="2051"/>
      <c r="N550" s="2050"/>
      <c r="O550" s="456"/>
      <c r="P550" s="456"/>
      <c r="Q550" s="456"/>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6"/>
      <c r="BT550" s="206"/>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51"/>
      <c r="D551" s="2050"/>
      <c r="E551" s="456"/>
      <c r="F551" s="456"/>
      <c r="G551" s="456"/>
      <c r="H551" s="2051"/>
      <c r="I551" s="2050"/>
      <c r="J551" s="456"/>
      <c r="K551" s="456"/>
      <c r="L551" s="456"/>
      <c r="M551" s="2051"/>
      <c r="N551" s="2050"/>
      <c r="O551" s="456"/>
      <c r="P551" s="456"/>
      <c r="Q551" s="456"/>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6"/>
      <c r="BT551" s="206"/>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51"/>
      <c r="D552" s="2050"/>
      <c r="E552" s="456"/>
      <c r="F552" s="456"/>
      <c r="G552" s="456"/>
      <c r="H552" s="2051"/>
      <c r="I552" s="2050"/>
      <c r="J552" s="456"/>
      <c r="K552" s="456"/>
      <c r="L552" s="456"/>
      <c r="M552" s="2051"/>
      <c r="N552" s="2050"/>
      <c r="O552" s="456"/>
      <c r="P552" s="456"/>
      <c r="Q552" s="456"/>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6"/>
      <c r="BT552" s="206"/>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51"/>
      <c r="D553" s="2050"/>
      <c r="E553" s="456"/>
      <c r="F553" s="456"/>
      <c r="G553" s="456"/>
      <c r="H553" s="2051"/>
      <c r="I553" s="2050"/>
      <c r="J553" s="456"/>
      <c r="K553" s="456"/>
      <c r="L553" s="456"/>
      <c r="M553" s="2051"/>
      <c r="N553" s="2050"/>
      <c r="O553" s="456"/>
      <c r="P553" s="456"/>
      <c r="Q553" s="456"/>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6"/>
      <c r="BT553" s="206"/>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51"/>
      <c r="D554" s="2050"/>
      <c r="E554" s="456"/>
      <c r="F554" s="456"/>
      <c r="G554" s="456"/>
      <c r="H554" s="2051"/>
      <c r="I554" s="2050"/>
      <c r="J554" s="456"/>
      <c r="K554" s="456"/>
      <c r="L554" s="456"/>
      <c r="M554" s="2051"/>
      <c r="N554" s="2050"/>
      <c r="O554" s="456"/>
      <c r="P554" s="456"/>
      <c r="Q554" s="456"/>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6"/>
      <c r="BT554" s="206"/>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51"/>
      <c r="D555" s="2050"/>
      <c r="E555" s="456"/>
      <c r="F555" s="456"/>
      <c r="G555" s="456"/>
      <c r="H555" s="2051"/>
      <c r="I555" s="2050"/>
      <c r="J555" s="456"/>
      <c r="K555" s="456"/>
      <c r="L555" s="456"/>
      <c r="M555" s="2051"/>
      <c r="N555" s="2050"/>
      <c r="O555" s="456"/>
      <c r="P555" s="456"/>
      <c r="Q555" s="456"/>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6"/>
      <c r="BT555" s="206"/>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51"/>
      <c r="D556" s="2050"/>
      <c r="E556" s="456"/>
      <c r="F556" s="456"/>
      <c r="G556" s="456"/>
      <c r="H556" s="2051"/>
      <c r="I556" s="2050"/>
      <c r="J556" s="456"/>
      <c r="K556" s="456"/>
      <c r="L556" s="456"/>
      <c r="M556" s="2051"/>
      <c r="N556" s="2050"/>
      <c r="O556" s="456"/>
      <c r="P556" s="456"/>
      <c r="Q556" s="456"/>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6"/>
      <c r="BT556" s="206"/>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51"/>
      <c r="D557" s="2050"/>
      <c r="E557" s="456"/>
      <c r="F557" s="456"/>
      <c r="G557" s="456"/>
      <c r="H557" s="2051"/>
      <c r="I557" s="2050"/>
      <c r="J557" s="456"/>
      <c r="K557" s="456"/>
      <c r="L557" s="456"/>
      <c r="M557" s="2051"/>
      <c r="N557" s="2050"/>
      <c r="O557" s="456"/>
      <c r="P557" s="456"/>
      <c r="Q557" s="456"/>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6"/>
      <c r="BT557" s="206"/>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51"/>
      <c r="D558" s="2050"/>
      <c r="E558" s="456"/>
      <c r="F558" s="456"/>
      <c r="G558" s="456"/>
      <c r="H558" s="2051"/>
      <c r="I558" s="2050"/>
      <c r="J558" s="456"/>
      <c r="K558" s="456"/>
      <c r="L558" s="456"/>
      <c r="M558" s="2051"/>
      <c r="N558" s="2050"/>
      <c r="O558" s="456"/>
      <c r="P558" s="456"/>
      <c r="Q558" s="456"/>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6"/>
      <c r="BT558" s="206"/>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51"/>
      <c r="D559" s="2050"/>
      <c r="E559" s="456"/>
      <c r="F559" s="456"/>
      <c r="G559" s="456"/>
      <c r="H559" s="2051"/>
      <c r="I559" s="2050"/>
      <c r="J559" s="456"/>
      <c r="K559" s="456"/>
      <c r="L559" s="456"/>
      <c r="M559" s="2051"/>
      <c r="N559" s="2050"/>
      <c r="O559" s="456"/>
      <c r="P559" s="456"/>
      <c r="Q559" s="456"/>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6"/>
      <c r="BT559" s="206"/>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51"/>
      <c r="D560" s="2050"/>
      <c r="E560" s="456"/>
      <c r="F560" s="456"/>
      <c r="G560" s="456"/>
      <c r="H560" s="2051"/>
      <c r="I560" s="2050"/>
      <c r="J560" s="456"/>
      <c r="K560" s="456"/>
      <c r="L560" s="456"/>
      <c r="M560" s="2051"/>
      <c r="N560" s="2050"/>
      <c r="O560" s="456"/>
      <c r="P560" s="456"/>
      <c r="Q560" s="456"/>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6"/>
      <c r="BT560" s="206"/>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51"/>
      <c r="D561" s="2050"/>
      <c r="E561" s="456"/>
      <c r="F561" s="456"/>
      <c r="G561" s="456"/>
      <c r="H561" s="2051"/>
      <c r="I561" s="2050"/>
      <c r="J561" s="456"/>
      <c r="K561" s="456"/>
      <c r="L561" s="456"/>
      <c r="M561" s="2051"/>
      <c r="N561" s="2050"/>
      <c r="O561" s="456"/>
      <c r="P561" s="456"/>
      <c r="Q561" s="456"/>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6"/>
      <c r="BT561" s="206"/>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51"/>
      <c r="D562" s="2050"/>
      <c r="E562" s="456"/>
      <c r="F562" s="456"/>
      <c r="G562" s="456"/>
      <c r="H562" s="2051"/>
      <c r="I562" s="2050"/>
      <c r="J562" s="456"/>
      <c r="K562" s="456"/>
      <c r="L562" s="456"/>
      <c r="M562" s="2051"/>
      <c r="N562" s="2050"/>
      <c r="O562" s="456"/>
      <c r="P562" s="456"/>
      <c r="Q562" s="456"/>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6"/>
      <c r="BT562" s="206"/>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51"/>
      <c r="D563" s="2050"/>
      <c r="E563" s="456"/>
      <c r="F563" s="456"/>
      <c r="G563" s="456"/>
      <c r="H563" s="2051"/>
      <c r="I563" s="2050"/>
      <c r="J563" s="456"/>
      <c r="K563" s="456"/>
      <c r="L563" s="456"/>
      <c r="M563" s="2051"/>
      <c r="N563" s="2050"/>
      <c r="O563" s="456"/>
      <c r="P563" s="456"/>
      <c r="Q563" s="456"/>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6"/>
      <c r="BT563" s="206"/>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51"/>
      <c r="D564" s="2050"/>
      <c r="E564" s="456"/>
      <c r="F564" s="456"/>
      <c r="G564" s="456"/>
      <c r="H564" s="2051"/>
      <c r="I564" s="2050"/>
      <c r="J564" s="456"/>
      <c r="K564" s="456"/>
      <c r="L564" s="456"/>
      <c r="M564" s="2051"/>
      <c r="N564" s="2050"/>
      <c r="O564" s="456"/>
      <c r="P564" s="456"/>
      <c r="Q564" s="456"/>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6"/>
      <c r="BT564" s="206"/>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51"/>
      <c r="D565" s="2050"/>
      <c r="E565" s="456"/>
      <c r="F565" s="456"/>
      <c r="G565" s="456"/>
      <c r="H565" s="2051"/>
      <c r="I565" s="2050"/>
      <c r="J565" s="456"/>
      <c r="K565" s="456"/>
      <c r="L565" s="456"/>
      <c r="M565" s="2051"/>
      <c r="N565" s="2050"/>
      <c r="O565" s="456"/>
      <c r="P565" s="456"/>
      <c r="Q565" s="456"/>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6"/>
      <c r="BT565" s="206"/>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51"/>
      <c r="D566" s="2050"/>
      <c r="E566" s="456"/>
      <c r="F566" s="456"/>
      <c r="G566" s="456"/>
      <c r="H566" s="2051"/>
      <c r="I566" s="2050"/>
      <c r="J566" s="456"/>
      <c r="K566" s="456"/>
      <c r="L566" s="456"/>
      <c r="M566" s="2051"/>
      <c r="N566" s="2050"/>
      <c r="O566" s="456"/>
      <c r="P566" s="456"/>
      <c r="Q566" s="456"/>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6"/>
      <c r="BT566" s="206"/>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51"/>
      <c r="D567" s="2050"/>
      <c r="E567" s="456"/>
      <c r="F567" s="456"/>
      <c r="G567" s="456"/>
      <c r="H567" s="2051"/>
      <c r="I567" s="2050"/>
      <c r="J567" s="456"/>
      <c r="K567" s="456"/>
      <c r="L567" s="456"/>
      <c r="M567" s="2051"/>
      <c r="N567" s="2050"/>
      <c r="O567" s="456"/>
      <c r="P567" s="456"/>
      <c r="Q567" s="456"/>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6"/>
      <c r="BT567" s="206"/>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51"/>
      <c r="D568" s="2050"/>
      <c r="E568" s="456"/>
      <c r="F568" s="456"/>
      <c r="G568" s="456"/>
      <c r="H568" s="2051"/>
      <c r="I568" s="2050"/>
      <c r="J568" s="456"/>
      <c r="K568" s="456"/>
      <c r="L568" s="456"/>
      <c r="M568" s="2051"/>
      <c r="N568" s="2050"/>
      <c r="O568" s="456"/>
      <c r="P568" s="456"/>
      <c r="Q568" s="456"/>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6"/>
      <c r="BT568" s="206"/>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51"/>
      <c r="D569" s="2050"/>
      <c r="E569" s="456"/>
      <c r="F569" s="456"/>
      <c r="G569" s="456"/>
      <c r="H569" s="2051"/>
      <c r="I569" s="2050"/>
      <c r="J569" s="456"/>
      <c r="K569" s="456"/>
      <c r="L569" s="456"/>
      <c r="M569" s="2051"/>
      <c r="N569" s="2050"/>
      <c r="O569" s="456"/>
      <c r="P569" s="456"/>
      <c r="Q569" s="456"/>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6"/>
      <c r="BT569" s="206"/>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51"/>
      <c r="D570" s="2050"/>
      <c r="E570" s="456"/>
      <c r="F570" s="456"/>
      <c r="G570" s="456"/>
      <c r="H570" s="2051"/>
      <c r="I570" s="2050"/>
      <c r="J570" s="456"/>
      <c r="K570" s="456"/>
      <c r="L570" s="456"/>
      <c r="M570" s="2051"/>
      <c r="N570" s="2050"/>
      <c r="O570" s="456"/>
      <c r="P570" s="456"/>
      <c r="Q570" s="456"/>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6"/>
      <c r="BT570" s="206"/>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51"/>
      <c r="D571" s="2050"/>
      <c r="E571" s="456"/>
      <c r="F571" s="456"/>
      <c r="G571" s="456"/>
      <c r="H571" s="2051"/>
      <c r="I571" s="2050"/>
      <c r="J571" s="456"/>
      <c r="K571" s="456"/>
      <c r="L571" s="456"/>
      <c r="M571" s="2051"/>
      <c r="N571" s="2050"/>
      <c r="O571" s="456"/>
      <c r="P571" s="456"/>
      <c r="Q571" s="456"/>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6"/>
      <c r="BT571" s="206"/>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51"/>
      <c r="D572" s="2050"/>
      <c r="E572" s="456"/>
      <c r="F572" s="456"/>
      <c r="G572" s="456"/>
      <c r="H572" s="2051"/>
      <c r="I572" s="2050"/>
      <c r="J572" s="456"/>
      <c r="K572" s="456"/>
      <c r="L572" s="456"/>
      <c r="M572" s="2051"/>
      <c r="N572" s="2050"/>
      <c r="O572" s="456"/>
      <c r="P572" s="456"/>
      <c r="Q572" s="456"/>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6"/>
      <c r="BT572" s="206"/>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51"/>
      <c r="D573" s="2050"/>
      <c r="E573" s="456"/>
      <c r="F573" s="456"/>
      <c r="G573" s="456"/>
      <c r="H573" s="2051"/>
      <c r="I573" s="2050"/>
      <c r="J573" s="456"/>
      <c r="K573" s="456"/>
      <c r="L573" s="456"/>
      <c r="M573" s="2051"/>
      <c r="N573" s="2050"/>
      <c r="O573" s="456"/>
      <c r="P573" s="456"/>
      <c r="Q573" s="456"/>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6"/>
      <c r="BT573" s="206"/>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51"/>
      <c r="D574" s="2050"/>
      <c r="E574" s="456"/>
      <c r="F574" s="456"/>
      <c r="G574" s="456"/>
      <c r="H574" s="2051"/>
      <c r="I574" s="2050"/>
      <c r="J574" s="456"/>
      <c r="K574" s="456"/>
      <c r="L574" s="456"/>
      <c r="M574" s="2051"/>
      <c r="N574" s="2050"/>
      <c r="O574" s="456"/>
      <c r="P574" s="456"/>
      <c r="Q574" s="456"/>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6"/>
      <c r="BT574" s="206"/>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51"/>
      <c r="D575" s="2050"/>
      <c r="E575" s="456"/>
      <c r="F575" s="456"/>
      <c r="G575" s="456"/>
      <c r="H575" s="2051"/>
      <c r="I575" s="2050"/>
      <c r="J575" s="456"/>
      <c r="K575" s="456"/>
      <c r="L575" s="456"/>
      <c r="M575" s="2051"/>
      <c r="N575" s="2050"/>
      <c r="O575" s="456"/>
      <c r="P575" s="456"/>
      <c r="Q575" s="456"/>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6"/>
      <c r="BT575" s="206"/>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51"/>
      <c r="D576" s="2050"/>
      <c r="E576" s="456"/>
      <c r="F576" s="456"/>
      <c r="G576" s="456"/>
      <c r="H576" s="2051"/>
      <c r="I576" s="2050"/>
      <c r="J576" s="456"/>
      <c r="K576" s="456"/>
      <c r="L576" s="456"/>
      <c r="M576" s="2051"/>
      <c r="N576" s="2050"/>
      <c r="O576" s="456"/>
      <c r="P576" s="456"/>
      <c r="Q576" s="456"/>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6"/>
      <c r="BT576" s="206"/>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51"/>
      <c r="D577" s="2050"/>
      <c r="E577" s="456"/>
      <c r="F577" s="456"/>
      <c r="G577" s="456"/>
      <c r="H577" s="2051"/>
      <c r="I577" s="2050"/>
      <c r="J577" s="456"/>
      <c r="K577" s="456"/>
      <c r="L577" s="456"/>
      <c r="M577" s="2051"/>
      <c r="N577" s="2050"/>
      <c r="O577" s="456"/>
      <c r="P577" s="456"/>
      <c r="Q577" s="456"/>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6"/>
      <c r="BT577" s="206"/>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51"/>
      <c r="D578" s="2050"/>
      <c r="E578" s="456"/>
      <c r="F578" s="456"/>
      <c r="G578" s="456"/>
      <c r="H578" s="2051"/>
      <c r="I578" s="2050"/>
      <c r="J578" s="456"/>
      <c r="K578" s="456"/>
      <c r="L578" s="456"/>
      <c r="M578" s="2051"/>
      <c r="N578" s="2050"/>
      <c r="O578" s="456"/>
      <c r="P578" s="456"/>
      <c r="Q578" s="456"/>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6"/>
      <c r="BT578" s="206"/>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51"/>
      <c r="D579" s="2050"/>
      <c r="E579" s="456"/>
      <c r="F579" s="456"/>
      <c r="G579" s="456"/>
      <c r="H579" s="2051"/>
      <c r="I579" s="2050"/>
      <c r="J579" s="456"/>
      <c r="K579" s="456"/>
      <c r="L579" s="456"/>
      <c r="M579" s="2051"/>
      <c r="N579" s="2050"/>
      <c r="O579" s="456"/>
      <c r="P579" s="456"/>
      <c r="Q579" s="456"/>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6"/>
      <c r="BT579" s="206"/>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51"/>
      <c r="D580" s="2050"/>
      <c r="E580" s="456"/>
      <c r="F580" s="456"/>
      <c r="G580" s="456"/>
      <c r="H580" s="2051"/>
      <c r="I580" s="2050"/>
      <c r="J580" s="456"/>
      <c r="K580" s="456"/>
      <c r="L580" s="456"/>
      <c r="M580" s="2051"/>
      <c r="N580" s="2050"/>
      <c r="O580" s="456"/>
      <c r="P580" s="456"/>
      <c r="Q580" s="456"/>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6"/>
      <c r="BT580" s="206"/>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51"/>
      <c r="D581" s="2050"/>
      <c r="E581" s="456"/>
      <c r="F581" s="456"/>
      <c r="G581" s="456"/>
      <c r="H581" s="2051"/>
      <c r="I581" s="2050"/>
      <c r="J581" s="456"/>
      <c r="K581" s="456"/>
      <c r="L581" s="456"/>
      <c r="M581" s="2051"/>
      <c r="N581" s="2050"/>
      <c r="O581" s="456"/>
      <c r="P581" s="456"/>
      <c r="Q581" s="456"/>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6"/>
      <c r="BT581" s="206"/>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51"/>
      <c r="D582" s="2050"/>
      <c r="E582" s="456"/>
      <c r="F582" s="456"/>
      <c r="G582" s="456"/>
      <c r="H582" s="2051"/>
      <c r="I582" s="2050"/>
      <c r="J582" s="456"/>
      <c r="K582" s="456"/>
      <c r="L582" s="456"/>
      <c r="M582" s="2051"/>
      <c r="N582" s="2050"/>
      <c r="O582" s="456"/>
      <c r="P582" s="456"/>
      <c r="Q582" s="456"/>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6"/>
      <c r="BT582" s="206"/>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51"/>
      <c r="D583" s="2050"/>
      <c r="E583" s="456"/>
      <c r="F583" s="456"/>
      <c r="G583" s="456"/>
      <c r="H583" s="2051"/>
      <c r="I583" s="2050"/>
      <c r="J583" s="456"/>
      <c r="K583" s="456"/>
      <c r="L583" s="456"/>
      <c r="M583" s="2051"/>
      <c r="N583" s="2050"/>
      <c r="O583" s="456"/>
      <c r="P583" s="456"/>
      <c r="Q583" s="456"/>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6"/>
      <c r="BT583" s="206"/>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51"/>
      <c r="D584" s="2050"/>
      <c r="E584" s="456"/>
      <c r="F584" s="456"/>
      <c r="G584" s="456"/>
      <c r="H584" s="2051"/>
      <c r="I584" s="2050"/>
      <c r="J584" s="456"/>
      <c r="K584" s="456"/>
      <c r="L584" s="456"/>
      <c r="M584" s="2051"/>
      <c r="N584" s="2050"/>
      <c r="O584" s="456"/>
      <c r="P584" s="456"/>
      <c r="Q584" s="456"/>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6"/>
      <c r="BT584" s="206"/>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51"/>
      <c r="D585" s="2050"/>
      <c r="E585" s="456"/>
      <c r="F585" s="456"/>
      <c r="G585" s="456"/>
      <c r="H585" s="2051"/>
      <c r="I585" s="2050"/>
      <c r="J585" s="456"/>
      <c r="K585" s="456"/>
      <c r="L585" s="456"/>
      <c r="M585" s="2051"/>
      <c r="N585" s="2050"/>
      <c r="O585" s="456"/>
      <c r="P585" s="456"/>
      <c r="Q585" s="456"/>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6"/>
      <c r="BT585" s="206"/>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51"/>
      <c r="D586" s="2050"/>
      <c r="E586" s="456"/>
      <c r="F586" s="456"/>
      <c r="G586" s="456"/>
      <c r="H586" s="2051"/>
      <c r="I586" s="2050"/>
      <c r="J586" s="456"/>
      <c r="K586" s="456"/>
      <c r="L586" s="456"/>
      <c r="M586" s="2051"/>
      <c r="N586" s="2050"/>
      <c r="O586" s="456"/>
      <c r="P586" s="456"/>
      <c r="Q586" s="456"/>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6"/>
      <c r="BT586" s="206"/>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51"/>
      <c r="D587" s="2050"/>
      <c r="E587" s="456"/>
      <c r="F587" s="456"/>
      <c r="G587" s="456"/>
      <c r="H587" s="2051"/>
      <c r="I587" s="2050"/>
      <c r="J587" s="456"/>
      <c r="K587" s="456"/>
      <c r="L587" s="456"/>
      <c r="M587" s="2051"/>
      <c r="N587" s="2050"/>
      <c r="O587" s="456"/>
      <c r="P587" s="456"/>
      <c r="Q587" s="456"/>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6"/>
      <c r="BT587" s="206"/>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51"/>
      <c r="D588" s="2050"/>
      <c r="E588" s="456"/>
      <c r="F588" s="456"/>
      <c r="G588" s="456"/>
      <c r="H588" s="2051"/>
      <c r="I588" s="2050"/>
      <c r="J588" s="456"/>
      <c r="K588" s="456"/>
      <c r="L588" s="456"/>
      <c r="M588" s="2051"/>
      <c r="N588" s="2050"/>
      <c r="O588" s="456"/>
      <c r="P588" s="456"/>
      <c r="Q588" s="456"/>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6"/>
      <c r="BT588" s="206"/>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51"/>
      <c r="D589" s="2050"/>
      <c r="E589" s="456"/>
      <c r="F589" s="456"/>
      <c r="G589" s="456"/>
      <c r="H589" s="2051"/>
      <c r="I589" s="2050"/>
      <c r="J589" s="456"/>
      <c r="K589" s="456"/>
      <c r="L589" s="456"/>
      <c r="M589" s="2051"/>
      <c r="N589" s="2050"/>
      <c r="O589" s="456"/>
      <c r="P589" s="456"/>
      <c r="Q589" s="456"/>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6"/>
      <c r="BT589" s="206"/>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51"/>
      <c r="D590" s="2050"/>
      <c r="E590" s="456"/>
      <c r="F590" s="456"/>
      <c r="G590" s="456"/>
      <c r="H590" s="2051"/>
      <c r="I590" s="2050"/>
      <c r="J590" s="456"/>
      <c r="K590" s="456"/>
      <c r="L590" s="456"/>
      <c r="M590" s="2051"/>
      <c r="N590" s="2050"/>
      <c r="O590" s="456"/>
      <c r="P590" s="456"/>
      <c r="Q590" s="456"/>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6"/>
      <c r="BT590" s="206"/>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51"/>
      <c r="D591" s="2050"/>
      <c r="E591" s="456"/>
      <c r="F591" s="456"/>
      <c r="G591" s="456"/>
      <c r="H591" s="2051"/>
      <c r="I591" s="2050"/>
      <c r="J591" s="456"/>
      <c r="K591" s="456"/>
      <c r="L591" s="456"/>
      <c r="M591" s="2051"/>
      <c r="N591" s="2050"/>
      <c r="O591" s="456"/>
      <c r="P591" s="456"/>
      <c r="Q591" s="456"/>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6"/>
      <c r="BT591" s="206"/>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51"/>
      <c r="D592" s="2050"/>
      <c r="E592" s="456"/>
      <c r="F592" s="456"/>
      <c r="G592" s="456"/>
      <c r="H592" s="2051"/>
      <c r="I592" s="2050"/>
      <c r="J592" s="456"/>
      <c r="K592" s="456"/>
      <c r="L592" s="456"/>
      <c r="M592" s="2051"/>
      <c r="N592" s="2050"/>
      <c r="O592" s="456"/>
      <c r="P592" s="456"/>
      <c r="Q592" s="456"/>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6"/>
      <c r="BT592" s="206"/>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51"/>
      <c r="D593" s="2050"/>
      <c r="E593" s="456"/>
      <c r="F593" s="456"/>
      <c r="G593" s="456"/>
      <c r="H593" s="2051"/>
      <c r="I593" s="2050"/>
      <c r="J593" s="456"/>
      <c r="K593" s="456"/>
      <c r="L593" s="456"/>
      <c r="M593" s="2051"/>
      <c r="N593" s="2050"/>
      <c r="O593" s="456"/>
      <c r="P593" s="456"/>
      <c r="Q593" s="456"/>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6"/>
      <c r="BT593" s="206"/>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51"/>
      <c r="D594" s="2050"/>
      <c r="E594" s="456"/>
      <c r="F594" s="456"/>
      <c r="G594" s="456"/>
      <c r="H594" s="2051"/>
      <c r="I594" s="2050"/>
      <c r="J594" s="456"/>
      <c r="K594" s="456"/>
      <c r="L594" s="456"/>
      <c r="M594" s="2051"/>
      <c r="N594" s="2050"/>
      <c r="O594" s="456"/>
      <c r="P594" s="456"/>
      <c r="Q594" s="456"/>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6"/>
      <c r="BT594" s="206"/>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51"/>
      <c r="D595" s="2050"/>
      <c r="E595" s="456"/>
      <c r="F595" s="456"/>
      <c r="G595" s="456"/>
      <c r="H595" s="2051"/>
      <c r="I595" s="2050"/>
      <c r="J595" s="456"/>
      <c r="K595" s="456"/>
      <c r="L595" s="456"/>
      <c r="M595" s="2051"/>
      <c r="N595" s="2050"/>
      <c r="O595" s="456"/>
      <c r="P595" s="456"/>
      <c r="Q595" s="456"/>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6"/>
      <c r="BT595" s="206"/>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51"/>
      <c r="D596" s="2050"/>
      <c r="E596" s="456"/>
      <c r="F596" s="456"/>
      <c r="G596" s="456"/>
      <c r="H596" s="2051"/>
      <c r="I596" s="2050"/>
      <c r="J596" s="456"/>
      <c r="K596" s="456"/>
      <c r="L596" s="456"/>
      <c r="M596" s="2051"/>
      <c r="N596" s="2050"/>
      <c r="O596" s="456"/>
      <c r="P596" s="456"/>
      <c r="Q596" s="456"/>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6"/>
      <c r="BT596" s="206"/>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51"/>
      <c r="D597" s="2050"/>
      <c r="E597" s="456"/>
      <c r="F597" s="456"/>
      <c r="G597" s="456"/>
      <c r="H597" s="2051"/>
      <c r="I597" s="2050"/>
      <c r="J597" s="456"/>
      <c r="K597" s="456"/>
      <c r="L597" s="456"/>
      <c r="M597" s="2051"/>
      <c r="N597" s="2050"/>
      <c r="O597" s="456"/>
      <c r="P597" s="456"/>
      <c r="Q597" s="456"/>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6"/>
      <c r="BT597" s="206"/>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51"/>
      <c r="D598" s="2050"/>
      <c r="E598" s="456"/>
      <c r="F598" s="456"/>
      <c r="G598" s="456"/>
      <c r="H598" s="2051"/>
      <c r="I598" s="2050"/>
      <c r="J598" s="456"/>
      <c r="K598" s="456"/>
      <c r="L598" s="456"/>
      <c r="M598" s="2051"/>
      <c r="N598" s="2050"/>
      <c r="O598" s="456"/>
      <c r="P598" s="456"/>
      <c r="Q598" s="456"/>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6"/>
      <c r="BT598" s="206"/>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51"/>
      <c r="D599" s="2050"/>
      <c r="E599" s="456"/>
      <c r="F599" s="456"/>
      <c r="G599" s="456"/>
      <c r="H599" s="2051"/>
      <c r="I599" s="2050"/>
      <c r="J599" s="456"/>
      <c r="K599" s="456"/>
      <c r="L599" s="456"/>
      <c r="M599" s="2051"/>
      <c r="N599" s="2050"/>
      <c r="O599" s="456"/>
      <c r="P599" s="456"/>
      <c r="Q599" s="456"/>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6"/>
      <c r="BT599" s="206"/>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51"/>
      <c r="D600" s="2050"/>
      <c r="E600" s="456"/>
      <c r="F600" s="456"/>
      <c r="G600" s="456"/>
      <c r="H600" s="2051"/>
      <c r="I600" s="2050"/>
      <c r="J600" s="456"/>
      <c r="K600" s="456"/>
      <c r="L600" s="456"/>
      <c r="M600" s="2051"/>
      <c r="N600" s="2050"/>
      <c r="O600" s="456"/>
      <c r="P600" s="456"/>
      <c r="Q600" s="456"/>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6"/>
      <c r="BT600" s="206"/>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51"/>
      <c r="D601" s="2050"/>
      <c r="E601" s="456"/>
      <c r="F601" s="456"/>
      <c r="G601" s="456"/>
      <c r="H601" s="2051"/>
      <c r="I601" s="2050"/>
      <c r="J601" s="456"/>
      <c r="K601" s="456"/>
      <c r="L601" s="456"/>
      <c r="M601" s="2051"/>
      <c r="N601" s="2050"/>
      <c r="O601" s="456"/>
      <c r="P601" s="456"/>
      <c r="Q601" s="456"/>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6"/>
      <c r="BT601" s="206"/>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51"/>
      <c r="D602" s="2050"/>
      <c r="E602" s="456"/>
      <c r="F602" s="456"/>
      <c r="G602" s="456"/>
      <c r="H602" s="2051"/>
      <c r="I602" s="2050"/>
      <c r="J602" s="456"/>
      <c r="K602" s="456"/>
      <c r="L602" s="456"/>
      <c r="M602" s="2051"/>
      <c r="N602" s="2050"/>
      <c r="O602" s="456"/>
      <c r="P602" s="456"/>
      <c r="Q602" s="456"/>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6"/>
      <c r="BT602" s="206"/>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51"/>
      <c r="D603" s="2050"/>
      <c r="E603" s="456"/>
      <c r="F603" s="456"/>
      <c r="G603" s="456"/>
      <c r="H603" s="2051"/>
      <c r="I603" s="2050"/>
      <c r="J603" s="456"/>
      <c r="K603" s="456"/>
      <c r="L603" s="456"/>
      <c r="M603" s="2051"/>
      <c r="N603" s="2050"/>
      <c r="O603" s="456"/>
      <c r="P603" s="456"/>
      <c r="Q603" s="456"/>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6"/>
      <c r="BT603" s="206"/>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51"/>
      <c r="D604" s="2050"/>
      <c r="E604" s="456"/>
      <c r="F604" s="456"/>
      <c r="G604" s="456"/>
      <c r="H604" s="2051"/>
      <c r="I604" s="2050"/>
      <c r="J604" s="456"/>
      <c r="K604" s="456"/>
      <c r="L604" s="456"/>
      <c r="M604" s="2051"/>
      <c r="N604" s="2050"/>
      <c r="O604" s="456"/>
      <c r="P604" s="456"/>
      <c r="Q604" s="456"/>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51"/>
      <c r="D605" s="2050"/>
      <c r="E605" s="456"/>
      <c r="F605" s="456"/>
      <c r="G605" s="456"/>
      <c r="H605" s="2051"/>
      <c r="I605" s="2050"/>
      <c r="J605" s="456"/>
      <c r="K605" s="456"/>
      <c r="L605" s="456"/>
      <c r="M605" s="2051"/>
      <c r="N605" s="2050"/>
      <c r="O605" s="456"/>
      <c r="P605" s="456"/>
      <c r="Q605" s="456"/>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51"/>
      <c r="D606" s="2050"/>
      <c r="E606" s="456"/>
      <c r="F606" s="456"/>
      <c r="G606" s="456"/>
      <c r="H606" s="2051"/>
      <c r="I606" s="2050"/>
      <c r="J606" s="456"/>
      <c r="K606" s="456"/>
      <c r="L606" s="456"/>
      <c r="M606" s="2051"/>
      <c r="N606" s="2050"/>
      <c r="O606" s="456"/>
      <c r="P606" s="456"/>
      <c r="Q606" s="456"/>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51"/>
      <c r="D607" s="2050"/>
      <c r="E607" s="456"/>
      <c r="F607" s="456"/>
      <c r="G607" s="456"/>
      <c r="H607" s="2051"/>
      <c r="I607" s="2050"/>
      <c r="J607" s="456"/>
      <c r="K607" s="456"/>
      <c r="L607" s="456"/>
      <c r="M607" s="2051"/>
      <c r="N607" s="2050"/>
      <c r="O607" s="456"/>
      <c r="P607" s="456"/>
      <c r="Q607" s="456"/>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51"/>
      <c r="D608" s="2050"/>
      <c r="E608" s="456"/>
      <c r="F608" s="456"/>
      <c r="G608" s="456"/>
      <c r="H608" s="2051"/>
      <c r="I608" s="2050"/>
      <c r="J608" s="456"/>
      <c r="K608" s="456"/>
      <c r="L608" s="456"/>
      <c r="M608" s="2051"/>
      <c r="N608" s="2050"/>
      <c r="O608" s="456"/>
      <c r="P608" s="456"/>
      <c r="Q608" s="456"/>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51"/>
      <c r="D609" s="2050"/>
      <c r="E609" s="456"/>
      <c r="F609" s="456"/>
      <c r="G609" s="456"/>
      <c r="H609" s="2051"/>
      <c r="I609" s="2050"/>
      <c r="J609" s="456"/>
      <c r="K609" s="456"/>
      <c r="L609" s="456"/>
      <c r="M609" s="2051"/>
      <c r="N609" s="2050"/>
      <c r="O609" s="456"/>
      <c r="P609" s="456"/>
      <c r="Q609" s="456"/>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51"/>
      <c r="D610" s="2050"/>
      <c r="E610" s="456"/>
      <c r="F610" s="456"/>
      <c r="G610" s="456"/>
      <c r="H610" s="2051"/>
      <c r="I610" s="2050"/>
      <c r="J610" s="456"/>
      <c r="K610" s="456"/>
      <c r="L610" s="456"/>
      <c r="M610" s="2051"/>
      <c r="N610" s="2050"/>
      <c r="O610" s="456"/>
      <c r="P610" s="456"/>
      <c r="Q610" s="456"/>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51"/>
      <c r="D611" s="2050"/>
      <c r="E611" s="456"/>
      <c r="F611" s="456"/>
      <c r="G611" s="456"/>
      <c r="H611" s="2051"/>
      <c r="I611" s="2050"/>
      <c r="J611" s="456"/>
      <c r="K611" s="456"/>
      <c r="L611" s="456"/>
      <c r="M611" s="2051"/>
      <c r="N611" s="2050"/>
      <c r="O611" s="456"/>
      <c r="P611" s="456"/>
      <c r="Q611" s="456"/>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51"/>
      <c r="D612" s="2050"/>
      <c r="E612" s="456"/>
      <c r="F612" s="456"/>
      <c r="G612" s="456"/>
      <c r="H612" s="2051"/>
      <c r="I612" s="2050"/>
      <c r="J612" s="456"/>
      <c r="K612" s="456"/>
      <c r="L612" s="456"/>
      <c r="M612" s="2051"/>
      <c r="N612" s="2050"/>
      <c r="O612" s="456"/>
      <c r="P612" s="456"/>
      <c r="Q612" s="456"/>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51"/>
      <c r="D613" s="2050"/>
      <c r="E613" s="456"/>
      <c r="F613" s="456"/>
      <c r="G613" s="456"/>
      <c r="H613" s="2051"/>
      <c r="I613" s="2050"/>
      <c r="J613" s="456"/>
      <c r="K613" s="456"/>
      <c r="L613" s="456"/>
      <c r="M613" s="2051"/>
      <c r="N613" s="2050"/>
      <c r="O613" s="456"/>
      <c r="P613" s="456"/>
      <c r="Q613" s="456"/>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51"/>
      <c r="D614" s="2050"/>
      <c r="E614" s="456"/>
      <c r="F614" s="456"/>
      <c r="G614" s="456"/>
      <c r="H614" s="2051"/>
      <c r="I614" s="2050"/>
      <c r="J614" s="456"/>
      <c r="K614" s="456"/>
      <c r="L614" s="456"/>
      <c r="M614" s="2051"/>
      <c r="N614" s="2050"/>
      <c r="O614" s="456"/>
      <c r="P614" s="456"/>
      <c r="Q614" s="456"/>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51"/>
      <c r="D615" s="2050"/>
      <c r="E615" s="456"/>
      <c r="F615" s="456"/>
      <c r="G615" s="456"/>
      <c r="H615" s="2051"/>
      <c r="I615" s="2050"/>
      <c r="J615" s="456"/>
      <c r="K615" s="456"/>
      <c r="L615" s="456"/>
      <c r="M615" s="2051"/>
      <c r="N615" s="2050"/>
      <c r="O615" s="456"/>
      <c r="P615" s="456"/>
      <c r="Q615" s="456"/>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51"/>
      <c r="D616" s="2050"/>
      <c r="E616" s="456"/>
      <c r="F616" s="456"/>
      <c r="G616" s="456"/>
      <c r="H616" s="2051"/>
      <c r="I616" s="2050"/>
      <c r="J616" s="456"/>
      <c r="K616" s="456"/>
      <c r="L616" s="456"/>
      <c r="M616" s="2051"/>
      <c r="N616" s="2050"/>
      <c r="O616" s="456"/>
      <c r="P616" s="456"/>
      <c r="Q616" s="456"/>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51"/>
      <c r="D617" s="2050"/>
      <c r="E617" s="456"/>
      <c r="F617" s="456"/>
      <c r="G617" s="456"/>
      <c r="H617" s="2051"/>
      <c r="I617" s="2050"/>
      <c r="J617" s="456"/>
      <c r="K617" s="456"/>
      <c r="L617" s="456"/>
      <c r="M617" s="2051"/>
      <c r="N617" s="2050"/>
      <c r="O617" s="456"/>
      <c r="P617" s="456"/>
      <c r="Q617" s="456"/>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51"/>
      <c r="D618" s="2050"/>
      <c r="E618" s="456"/>
      <c r="F618" s="456"/>
      <c r="G618" s="456"/>
      <c r="H618" s="2051"/>
      <c r="I618" s="2050"/>
      <c r="J618" s="456"/>
      <c r="K618" s="456"/>
      <c r="L618" s="456"/>
      <c r="M618" s="2051"/>
      <c r="N618" s="2050"/>
      <c r="O618" s="456"/>
      <c r="P618" s="456"/>
      <c r="Q618" s="456"/>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51"/>
      <c r="D619" s="2050"/>
      <c r="E619" s="456"/>
      <c r="F619" s="456"/>
      <c r="G619" s="456"/>
      <c r="H619" s="2051"/>
      <c r="I619" s="2050"/>
      <c r="J619" s="456"/>
      <c r="K619" s="456"/>
      <c r="L619" s="456"/>
      <c r="M619" s="2051"/>
      <c r="N619" s="2050"/>
      <c r="O619" s="456"/>
      <c r="P619" s="456"/>
      <c r="Q619" s="456"/>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51"/>
      <c r="D620" s="2050"/>
      <c r="E620" s="456"/>
      <c r="F620" s="456"/>
      <c r="G620" s="456"/>
      <c r="H620" s="2051"/>
      <c r="I620" s="2050"/>
      <c r="J620" s="456"/>
      <c r="K620" s="456"/>
      <c r="L620" s="456"/>
      <c r="M620" s="2051"/>
      <c r="N620" s="2050"/>
      <c r="O620" s="456"/>
      <c r="P620" s="456"/>
      <c r="Q620" s="456"/>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51"/>
      <c r="D621" s="2050"/>
      <c r="E621" s="456"/>
      <c r="F621" s="456"/>
      <c r="G621" s="456"/>
      <c r="H621" s="2051"/>
      <c r="I621" s="2050"/>
      <c r="J621" s="456"/>
      <c r="K621" s="456"/>
      <c r="L621" s="456"/>
      <c r="M621" s="2051"/>
      <c r="N621" s="2050"/>
      <c r="O621" s="456"/>
      <c r="P621" s="456"/>
      <c r="Q621" s="456"/>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51"/>
      <c r="D622" s="2050"/>
      <c r="E622" s="456"/>
      <c r="F622" s="456"/>
      <c r="G622" s="456"/>
      <c r="H622" s="2051"/>
      <c r="I622" s="2050"/>
      <c r="J622" s="456"/>
      <c r="K622" s="456"/>
      <c r="L622" s="456"/>
      <c r="M622" s="2051"/>
      <c r="N622" s="2050"/>
      <c r="O622" s="456"/>
      <c r="P622" s="456"/>
      <c r="Q622" s="456"/>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51"/>
      <c r="D623" s="2050"/>
      <c r="E623" s="456"/>
      <c r="F623" s="456"/>
      <c r="G623" s="456"/>
      <c r="H623" s="2051"/>
      <c r="I623" s="2050"/>
      <c r="J623" s="456"/>
      <c r="K623" s="456"/>
      <c r="L623" s="456"/>
      <c r="M623" s="2051"/>
      <c r="N623" s="2050"/>
      <c r="O623" s="456"/>
      <c r="P623" s="456"/>
      <c r="Q623" s="456"/>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51"/>
      <c r="D624" s="2050"/>
      <c r="E624" s="456"/>
      <c r="F624" s="456"/>
      <c r="G624" s="456"/>
      <c r="H624" s="2051"/>
      <c r="I624" s="2050"/>
      <c r="J624" s="456"/>
      <c r="K624" s="456"/>
      <c r="L624" s="456"/>
      <c r="M624" s="2051"/>
      <c r="N624" s="2050"/>
      <c r="O624" s="456"/>
      <c r="P624" s="456"/>
      <c r="Q624" s="456"/>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51"/>
      <c r="D625" s="2050"/>
      <c r="E625" s="456"/>
      <c r="F625" s="456"/>
      <c r="G625" s="456"/>
      <c r="H625" s="2051"/>
      <c r="I625" s="2050"/>
      <c r="J625" s="456"/>
      <c r="K625" s="456"/>
      <c r="L625" s="456"/>
      <c r="M625" s="2051"/>
      <c r="N625" s="2050"/>
      <c r="O625" s="456"/>
      <c r="P625" s="456"/>
      <c r="Q625" s="456"/>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51"/>
      <c r="D626" s="2050"/>
      <c r="E626" s="456"/>
      <c r="F626" s="456"/>
      <c r="G626" s="456"/>
      <c r="H626" s="2051"/>
      <c r="I626" s="2050"/>
      <c r="J626" s="456"/>
      <c r="K626" s="456"/>
      <c r="L626" s="456"/>
      <c r="M626" s="2051"/>
      <c r="N626" s="2050"/>
      <c r="O626" s="456"/>
      <c r="P626" s="456"/>
      <c r="Q626" s="456"/>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51"/>
      <c r="D627" s="2050"/>
      <c r="E627" s="456"/>
      <c r="F627" s="456"/>
      <c r="G627" s="456"/>
      <c r="H627" s="2051"/>
      <c r="I627" s="2050"/>
      <c r="J627" s="456"/>
      <c r="K627" s="456"/>
      <c r="L627" s="456"/>
      <c r="M627" s="2051"/>
      <c r="N627" s="2050"/>
      <c r="O627" s="456"/>
      <c r="P627" s="456"/>
      <c r="Q627" s="456"/>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51"/>
      <c r="D628" s="2050"/>
      <c r="E628" s="456"/>
      <c r="F628" s="456"/>
      <c r="G628" s="456"/>
      <c r="H628" s="2051"/>
      <c r="I628" s="2050"/>
      <c r="J628" s="456"/>
      <c r="K628" s="456"/>
      <c r="L628" s="456"/>
      <c r="M628" s="2051"/>
      <c r="N628" s="2050"/>
      <c r="O628" s="456"/>
      <c r="P628" s="456"/>
      <c r="Q628" s="456"/>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51"/>
      <c r="D629" s="2050"/>
      <c r="E629" s="456"/>
      <c r="F629" s="456"/>
      <c r="G629" s="456"/>
      <c r="H629" s="2051"/>
      <c r="I629" s="2050"/>
      <c r="J629" s="456"/>
      <c r="K629" s="456"/>
      <c r="L629" s="456"/>
      <c r="M629" s="2051"/>
      <c r="N629" s="2050"/>
      <c r="O629" s="456"/>
      <c r="P629" s="456"/>
      <c r="Q629" s="456"/>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51"/>
      <c r="D630" s="2050"/>
      <c r="E630" s="456"/>
      <c r="F630" s="456"/>
      <c r="G630" s="456"/>
      <c r="H630" s="2051"/>
      <c r="I630" s="2050"/>
      <c r="J630" s="456"/>
      <c r="K630" s="456"/>
      <c r="L630" s="456"/>
      <c r="M630" s="2051"/>
      <c r="N630" s="2050"/>
      <c r="O630" s="456"/>
      <c r="P630" s="456"/>
      <c r="Q630" s="456"/>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51"/>
      <c r="D631" s="2050"/>
      <c r="E631" s="456"/>
      <c r="F631" s="456"/>
      <c r="G631" s="456"/>
      <c r="H631" s="2051"/>
      <c r="I631" s="2050"/>
      <c r="J631" s="456"/>
      <c r="K631" s="456"/>
      <c r="L631" s="456"/>
      <c r="M631" s="2051"/>
      <c r="N631" s="2050"/>
      <c r="O631" s="456"/>
      <c r="P631" s="456"/>
      <c r="Q631" s="456"/>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51"/>
      <c r="D632" s="2050"/>
      <c r="E632" s="456"/>
      <c r="F632" s="456"/>
      <c r="G632" s="456"/>
      <c r="H632" s="2051"/>
      <c r="I632" s="2050"/>
      <c r="J632" s="456"/>
      <c r="K632" s="456"/>
      <c r="L632" s="456"/>
      <c r="M632" s="2051"/>
      <c r="N632" s="2050"/>
      <c r="O632" s="456"/>
      <c r="P632" s="456"/>
      <c r="Q632" s="456"/>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51"/>
      <c r="D633" s="2050"/>
      <c r="E633" s="456"/>
      <c r="F633" s="456"/>
      <c r="G633" s="456"/>
      <c r="H633" s="2051"/>
      <c r="I633" s="2050"/>
      <c r="J633" s="456"/>
      <c r="K633" s="456"/>
      <c r="L633" s="456"/>
      <c r="M633" s="2051"/>
      <c r="N633" s="2050"/>
      <c r="O633" s="456"/>
      <c r="P633" s="456"/>
      <c r="Q633" s="456"/>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51"/>
      <c r="D634" s="2050"/>
      <c r="E634" s="456"/>
      <c r="F634" s="456"/>
      <c r="G634" s="456"/>
      <c r="H634" s="2051"/>
      <c r="I634" s="2050"/>
      <c r="J634" s="456"/>
      <c r="K634" s="456"/>
      <c r="L634" s="456"/>
      <c r="M634" s="2051"/>
      <c r="N634" s="2050"/>
      <c r="O634" s="456"/>
      <c r="P634" s="456"/>
      <c r="Q634" s="456"/>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51"/>
      <c r="D635" s="2050"/>
      <c r="E635" s="456"/>
      <c r="F635" s="456"/>
      <c r="G635" s="456"/>
      <c r="H635" s="2051"/>
      <c r="I635" s="2050"/>
      <c r="J635" s="456"/>
      <c r="K635" s="456"/>
      <c r="L635" s="456"/>
      <c r="M635" s="2051"/>
      <c r="N635" s="2050"/>
      <c r="O635" s="456"/>
      <c r="P635" s="456"/>
      <c r="Q635" s="456"/>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51"/>
      <c r="D636" s="2050"/>
      <c r="E636" s="456"/>
      <c r="F636" s="456"/>
      <c r="G636" s="456"/>
      <c r="H636" s="2051"/>
      <c r="I636" s="2050"/>
      <c r="J636" s="456"/>
      <c r="K636" s="456"/>
      <c r="L636" s="456"/>
      <c r="M636" s="2051"/>
      <c r="N636" s="2050"/>
      <c r="O636" s="456"/>
      <c r="P636" s="456"/>
      <c r="Q636" s="456"/>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51"/>
      <c r="D637" s="2050"/>
      <c r="E637" s="456"/>
      <c r="F637" s="456"/>
      <c r="G637" s="456"/>
      <c r="H637" s="2051"/>
      <c r="I637" s="2050"/>
      <c r="J637" s="456"/>
      <c r="K637" s="456"/>
      <c r="L637" s="456"/>
      <c r="M637" s="2051"/>
      <c r="N637" s="2050"/>
      <c r="O637" s="456"/>
      <c r="P637" s="456"/>
      <c r="Q637" s="456"/>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51"/>
      <c r="D638" s="2050"/>
      <c r="E638" s="456"/>
      <c r="F638" s="456"/>
      <c r="G638" s="456"/>
      <c r="H638" s="2051"/>
      <c r="I638" s="2050"/>
      <c r="J638" s="456"/>
      <c r="K638" s="456"/>
      <c r="L638" s="456"/>
      <c r="M638" s="2051"/>
      <c r="N638" s="2050"/>
      <c r="O638" s="456"/>
      <c r="P638" s="456"/>
      <c r="Q638" s="456"/>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51"/>
      <c r="D639" s="2050"/>
      <c r="E639" s="456"/>
      <c r="F639" s="456"/>
      <c r="G639" s="456"/>
      <c r="H639" s="2051"/>
      <c r="I639" s="2050"/>
      <c r="J639" s="456"/>
      <c r="K639" s="456"/>
      <c r="L639" s="456"/>
      <c r="M639" s="2051"/>
      <c r="N639" s="2050"/>
      <c r="O639" s="456"/>
      <c r="P639" s="456"/>
      <c r="Q639" s="456"/>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51"/>
      <c r="D640" s="2050"/>
      <c r="E640" s="456"/>
      <c r="F640" s="456"/>
      <c r="G640" s="456"/>
      <c r="H640" s="2051"/>
      <c r="I640" s="2050"/>
      <c r="J640" s="456"/>
      <c r="K640" s="456"/>
      <c r="L640" s="456"/>
      <c r="M640" s="2051"/>
      <c r="N640" s="2050"/>
      <c r="O640" s="456"/>
      <c r="P640" s="456"/>
      <c r="Q640" s="456"/>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51"/>
      <c r="D641" s="2050"/>
      <c r="E641" s="456"/>
      <c r="F641" s="456"/>
      <c r="G641" s="456"/>
      <c r="H641" s="2051"/>
      <c r="I641" s="2050"/>
      <c r="J641" s="456"/>
      <c r="K641" s="456"/>
      <c r="L641" s="456"/>
      <c r="M641" s="2051"/>
      <c r="N641" s="2050"/>
      <c r="O641" s="456"/>
      <c r="P641" s="456"/>
      <c r="Q641" s="456"/>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51"/>
      <c r="D642" s="2050"/>
      <c r="E642" s="456"/>
      <c r="F642" s="456"/>
      <c r="G642" s="456"/>
      <c r="H642" s="2051"/>
      <c r="I642" s="2050"/>
      <c r="J642" s="456"/>
      <c r="K642" s="456"/>
      <c r="L642" s="456"/>
      <c r="M642" s="2051"/>
      <c r="N642" s="2050"/>
      <c r="O642" s="456"/>
      <c r="P642" s="456"/>
      <c r="Q642" s="456"/>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51"/>
      <c r="D643" s="2050"/>
      <c r="E643" s="456"/>
      <c r="F643" s="456"/>
      <c r="G643" s="456"/>
      <c r="H643" s="2051"/>
      <c r="I643" s="2050"/>
      <c r="J643" s="456"/>
      <c r="K643" s="456"/>
      <c r="L643" s="456"/>
      <c r="M643" s="2051"/>
      <c r="N643" s="2050"/>
      <c r="O643" s="456"/>
      <c r="P643" s="456"/>
      <c r="Q643" s="456"/>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51"/>
      <c r="D644" s="2050"/>
      <c r="E644" s="456"/>
      <c r="F644" s="456"/>
      <c r="G644" s="456"/>
      <c r="H644" s="2051"/>
      <c r="I644" s="2050"/>
      <c r="J644" s="456"/>
      <c r="K644" s="456"/>
      <c r="L644" s="456"/>
      <c r="M644" s="2051"/>
      <c r="N644" s="2050"/>
      <c r="O644" s="456"/>
      <c r="P644" s="456"/>
      <c r="Q644" s="456"/>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51"/>
      <c r="D645" s="2050"/>
      <c r="E645" s="456"/>
      <c r="F645" s="456"/>
      <c r="G645" s="456"/>
      <c r="H645" s="2051"/>
      <c r="I645" s="2050"/>
      <c r="J645" s="456"/>
      <c r="K645" s="456"/>
      <c r="L645" s="456"/>
      <c r="M645" s="2051"/>
      <c r="N645" s="2050"/>
      <c r="O645" s="456"/>
      <c r="P645" s="456"/>
      <c r="Q645" s="456"/>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51"/>
      <c r="D646" s="2050"/>
      <c r="E646" s="456"/>
      <c r="F646" s="456"/>
      <c r="G646" s="456"/>
      <c r="H646" s="2051"/>
      <c r="I646" s="2050"/>
      <c r="J646" s="456"/>
      <c r="K646" s="456"/>
      <c r="L646" s="456"/>
      <c r="M646" s="2051"/>
      <c r="N646" s="2050"/>
      <c r="O646" s="456"/>
      <c r="P646" s="456"/>
      <c r="Q646" s="456"/>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51"/>
      <c r="D647" s="2050"/>
      <c r="E647" s="456"/>
      <c r="F647" s="456"/>
      <c r="G647" s="456"/>
      <c r="H647" s="2051"/>
      <c r="I647" s="2050"/>
      <c r="J647" s="456"/>
      <c r="K647" s="456"/>
      <c r="L647" s="456"/>
      <c r="M647" s="2051"/>
      <c r="N647" s="2050"/>
      <c r="O647" s="456"/>
      <c r="P647" s="456"/>
      <c r="Q647" s="456"/>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51"/>
      <c r="D648" s="2050"/>
      <c r="E648" s="456"/>
      <c r="F648" s="456"/>
      <c r="G648" s="456"/>
      <c r="H648" s="2051"/>
      <c r="I648" s="2050"/>
      <c r="J648" s="456"/>
      <c r="K648" s="456"/>
      <c r="L648" s="456"/>
      <c r="M648" s="2051"/>
      <c r="N648" s="2050"/>
      <c r="O648" s="456"/>
      <c r="P648" s="456"/>
      <c r="Q648" s="456"/>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51"/>
      <c r="D649" s="2050"/>
      <c r="E649" s="456"/>
      <c r="F649" s="456"/>
      <c r="G649" s="456"/>
      <c r="H649" s="2051"/>
      <c r="I649" s="2050"/>
      <c r="J649" s="456"/>
      <c r="K649" s="456"/>
      <c r="L649" s="456"/>
      <c r="M649" s="2051"/>
      <c r="N649" s="2050"/>
      <c r="O649" s="456"/>
      <c r="P649" s="456"/>
      <c r="Q649" s="456"/>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51"/>
      <c r="D650" s="2050"/>
      <c r="E650" s="456"/>
      <c r="F650" s="456"/>
      <c r="G650" s="456"/>
      <c r="H650" s="2051"/>
      <c r="I650" s="2050"/>
      <c r="J650" s="456"/>
      <c r="K650" s="456"/>
      <c r="L650" s="456"/>
      <c r="M650" s="2051"/>
      <c r="N650" s="2050"/>
      <c r="O650" s="456"/>
      <c r="P650" s="456"/>
      <c r="Q650" s="456"/>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51"/>
      <c r="D651" s="2050"/>
      <c r="E651" s="456"/>
      <c r="F651" s="456"/>
      <c r="G651" s="456"/>
      <c r="H651" s="2051"/>
      <c r="I651" s="2050"/>
      <c r="J651" s="456"/>
      <c r="K651" s="456"/>
      <c r="L651" s="456"/>
      <c r="M651" s="2051"/>
      <c r="N651" s="2050"/>
      <c r="O651" s="456"/>
      <c r="P651" s="456"/>
      <c r="Q651" s="456"/>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51"/>
      <c r="D652" s="2050"/>
      <c r="E652" s="456"/>
      <c r="F652" s="456"/>
      <c r="G652" s="456"/>
      <c r="H652" s="2051"/>
      <c r="I652" s="2050"/>
      <c r="J652" s="456"/>
      <c r="K652" s="456"/>
      <c r="L652" s="456"/>
      <c r="M652" s="2051"/>
      <c r="N652" s="2050"/>
      <c r="O652" s="456"/>
      <c r="P652" s="456"/>
      <c r="Q652" s="456"/>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51"/>
      <c r="D653" s="2050"/>
      <c r="E653" s="456"/>
      <c r="F653" s="456"/>
      <c r="G653" s="456"/>
      <c r="H653" s="2051"/>
      <c r="I653" s="2050"/>
      <c r="J653" s="456"/>
      <c r="K653" s="456"/>
      <c r="L653" s="456"/>
      <c r="M653" s="2051"/>
      <c r="N653" s="2050"/>
      <c r="O653" s="456"/>
      <c r="P653" s="456"/>
      <c r="Q653" s="456"/>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51"/>
      <c r="D654" s="2050"/>
      <c r="E654" s="456"/>
      <c r="F654" s="456"/>
      <c r="G654" s="456"/>
      <c r="H654" s="2051"/>
      <c r="I654" s="2050"/>
      <c r="J654" s="456"/>
      <c r="K654" s="456"/>
      <c r="L654" s="456"/>
      <c r="M654" s="2051"/>
      <c r="N654" s="2050"/>
      <c r="O654" s="456"/>
      <c r="P654" s="456"/>
      <c r="Q654" s="456"/>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51"/>
      <c r="D655" s="2050"/>
      <c r="E655" s="456"/>
      <c r="F655" s="456"/>
      <c r="G655" s="456"/>
      <c r="H655" s="2051"/>
      <c r="I655" s="2050"/>
      <c r="J655" s="456"/>
      <c r="K655" s="456"/>
      <c r="L655" s="456"/>
      <c r="M655" s="2051"/>
      <c r="N655" s="2050"/>
      <c r="O655" s="456"/>
      <c r="P655" s="456"/>
      <c r="Q655" s="456"/>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51"/>
      <c r="D656" s="2050"/>
      <c r="E656" s="456"/>
      <c r="F656" s="456"/>
      <c r="G656" s="456"/>
      <c r="H656" s="2051"/>
      <c r="I656" s="2050"/>
      <c r="J656" s="456"/>
      <c r="K656" s="456"/>
      <c r="L656" s="456"/>
      <c r="M656" s="2051"/>
      <c r="N656" s="2050"/>
      <c r="O656" s="456"/>
      <c r="P656" s="456"/>
      <c r="Q656" s="456"/>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51"/>
      <c r="D657" s="2050"/>
      <c r="E657" s="456"/>
      <c r="F657" s="456"/>
      <c r="G657" s="456"/>
      <c r="H657" s="2051"/>
      <c r="I657" s="2050"/>
      <c r="J657" s="456"/>
      <c r="K657" s="456"/>
      <c r="L657" s="456"/>
      <c r="M657" s="2051"/>
      <c r="N657" s="2050"/>
      <c r="O657" s="456"/>
      <c r="P657" s="456"/>
      <c r="Q657" s="456"/>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51"/>
      <c r="D658" s="2050"/>
      <c r="E658" s="456"/>
      <c r="F658" s="456"/>
      <c r="G658" s="456"/>
      <c r="H658" s="2051"/>
      <c r="I658" s="2050"/>
      <c r="J658" s="456"/>
      <c r="K658" s="456"/>
      <c r="L658" s="456"/>
      <c r="M658" s="2051"/>
      <c r="N658" s="2050"/>
      <c r="O658" s="456"/>
      <c r="P658" s="456"/>
      <c r="Q658" s="456"/>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51"/>
      <c r="D659" s="2050"/>
      <c r="E659" s="456"/>
      <c r="F659" s="456"/>
      <c r="G659" s="456"/>
      <c r="H659" s="2051"/>
      <c r="I659" s="2050"/>
      <c r="J659" s="456"/>
      <c r="K659" s="456"/>
      <c r="L659" s="456"/>
      <c r="M659" s="2051"/>
      <c r="N659" s="2050"/>
      <c r="O659" s="456"/>
      <c r="P659" s="456"/>
      <c r="Q659" s="456"/>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51"/>
      <c r="D660" s="2050"/>
      <c r="E660" s="456"/>
      <c r="F660" s="456"/>
      <c r="G660" s="456"/>
      <c r="H660" s="2051"/>
      <c r="I660" s="2050"/>
      <c r="J660" s="456"/>
      <c r="K660" s="456"/>
      <c r="L660" s="456"/>
      <c r="M660" s="2051"/>
      <c r="N660" s="2050"/>
      <c r="O660" s="456"/>
      <c r="P660" s="456"/>
      <c r="Q660" s="456"/>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51"/>
      <c r="D661" s="2050"/>
      <c r="E661" s="456"/>
      <c r="F661" s="456"/>
      <c r="G661" s="456"/>
      <c r="H661" s="2051"/>
      <c r="I661" s="2050"/>
      <c r="J661" s="456"/>
      <c r="K661" s="456"/>
      <c r="L661" s="456"/>
      <c r="M661" s="2051"/>
      <c r="N661" s="2050"/>
      <c r="O661" s="456"/>
      <c r="P661" s="456"/>
      <c r="Q661" s="456"/>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51"/>
      <c r="D662" s="2050"/>
      <c r="E662" s="456"/>
      <c r="F662" s="456"/>
      <c r="G662" s="456"/>
      <c r="H662" s="2051"/>
      <c r="I662" s="2050"/>
      <c r="J662" s="456"/>
      <c r="K662" s="456"/>
      <c r="L662" s="456"/>
      <c r="M662" s="2051"/>
      <c r="N662" s="2050"/>
      <c r="O662" s="456"/>
      <c r="P662" s="456"/>
      <c r="Q662" s="456"/>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51"/>
      <c r="D663" s="2050"/>
      <c r="E663" s="456"/>
      <c r="F663" s="456"/>
      <c r="G663" s="456"/>
      <c r="H663" s="2051"/>
      <c r="I663" s="2050"/>
      <c r="J663" s="456"/>
      <c r="K663" s="456"/>
      <c r="L663" s="456"/>
      <c r="M663" s="2051"/>
      <c r="N663" s="2050"/>
      <c r="O663" s="456"/>
      <c r="P663" s="456"/>
      <c r="Q663" s="456"/>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51"/>
      <c r="D664" s="2050"/>
      <c r="E664" s="456"/>
      <c r="F664" s="456"/>
      <c r="G664" s="456"/>
      <c r="H664" s="2051"/>
      <c r="I664" s="2050"/>
      <c r="J664" s="456"/>
      <c r="K664" s="456"/>
      <c r="L664" s="456"/>
      <c r="M664" s="2051"/>
      <c r="N664" s="2050"/>
      <c r="O664" s="456"/>
      <c r="P664" s="456"/>
      <c r="Q664" s="456"/>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51"/>
      <c r="D665" s="2050"/>
      <c r="E665" s="456"/>
      <c r="F665" s="456"/>
      <c r="G665" s="456"/>
      <c r="H665" s="2051"/>
      <c r="I665" s="2050"/>
      <c r="J665" s="456"/>
      <c r="K665" s="456"/>
      <c r="L665" s="456"/>
      <c r="M665" s="2051"/>
      <c r="N665" s="2050"/>
      <c r="O665" s="456"/>
      <c r="P665" s="456"/>
      <c r="Q665" s="456"/>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51"/>
      <c r="D666" s="2050"/>
      <c r="E666" s="456"/>
      <c r="F666" s="456"/>
      <c r="G666" s="456"/>
      <c r="H666" s="2051"/>
      <c r="I666" s="2050"/>
      <c r="J666" s="456"/>
      <c r="K666" s="456"/>
      <c r="L666" s="456"/>
      <c r="M666" s="2051"/>
      <c r="N666" s="2050"/>
      <c r="O666" s="456"/>
      <c r="P666" s="456"/>
      <c r="Q666" s="456"/>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51"/>
      <c r="D667" s="2050"/>
      <c r="E667" s="456"/>
      <c r="F667" s="456"/>
      <c r="G667" s="456"/>
      <c r="H667" s="2051"/>
      <c r="I667" s="2050"/>
      <c r="J667" s="456"/>
      <c r="K667" s="456"/>
      <c r="L667" s="456"/>
      <c r="M667" s="2051"/>
      <c r="N667" s="2050"/>
      <c r="O667" s="456"/>
      <c r="P667" s="456"/>
      <c r="Q667" s="456"/>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51"/>
      <c r="D668" s="2050"/>
      <c r="E668" s="456"/>
      <c r="F668" s="456"/>
      <c r="G668" s="456"/>
      <c r="H668" s="2051"/>
      <c r="I668" s="2050"/>
      <c r="J668" s="456"/>
      <c r="K668" s="456"/>
      <c r="L668" s="456"/>
      <c r="M668" s="2051"/>
      <c r="N668" s="2050"/>
      <c r="O668" s="456"/>
      <c r="P668" s="456"/>
      <c r="Q668" s="456"/>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51"/>
      <c r="D669" s="2050"/>
      <c r="E669" s="456"/>
      <c r="F669" s="456"/>
      <c r="G669" s="456"/>
      <c r="H669" s="2051"/>
      <c r="I669" s="2050"/>
      <c r="J669" s="456"/>
      <c r="K669" s="456"/>
      <c r="L669" s="456"/>
      <c r="M669" s="2051"/>
      <c r="N669" s="2050"/>
      <c r="O669" s="456"/>
      <c r="P669" s="456"/>
      <c r="Q669" s="456"/>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51"/>
      <c r="D670" s="2050"/>
      <c r="E670" s="456"/>
      <c r="F670" s="456"/>
      <c r="G670" s="456"/>
      <c r="H670" s="2051"/>
      <c r="I670" s="2050"/>
      <c r="J670" s="456"/>
      <c r="K670" s="456"/>
      <c r="L670" s="456"/>
      <c r="M670" s="2051"/>
      <c r="N670" s="2050"/>
      <c r="O670" s="456"/>
      <c r="P670" s="456"/>
      <c r="Q670" s="456"/>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51"/>
      <c r="D671" s="2050"/>
      <c r="E671" s="456"/>
      <c r="F671" s="456"/>
      <c r="G671" s="456"/>
      <c r="H671" s="2051"/>
      <c r="I671" s="2050"/>
      <c r="J671" s="456"/>
      <c r="K671" s="456"/>
      <c r="L671" s="456"/>
      <c r="M671" s="2051"/>
      <c r="N671" s="2050"/>
      <c r="O671" s="456"/>
      <c r="P671" s="456"/>
      <c r="Q671" s="456"/>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51"/>
      <c r="D672" s="2050"/>
      <c r="E672" s="456"/>
      <c r="F672" s="456"/>
      <c r="G672" s="456"/>
      <c r="H672" s="2051"/>
      <c r="I672" s="2050"/>
      <c r="J672" s="456"/>
      <c r="K672" s="456"/>
      <c r="L672" s="456"/>
      <c r="M672" s="2051"/>
      <c r="N672" s="2050"/>
      <c r="O672" s="456"/>
      <c r="P672" s="456"/>
      <c r="Q672" s="456"/>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51"/>
      <c r="D673" s="2050"/>
      <c r="E673" s="456"/>
      <c r="F673" s="456"/>
      <c r="G673" s="456"/>
      <c r="H673" s="2051"/>
      <c r="I673" s="2050"/>
      <c r="J673" s="456"/>
      <c r="K673" s="456"/>
      <c r="L673" s="456"/>
      <c r="M673" s="2051"/>
      <c r="N673" s="2050"/>
      <c r="O673" s="456"/>
      <c r="P673" s="456"/>
      <c r="Q673" s="456"/>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51"/>
      <c r="D674" s="2050"/>
      <c r="E674" s="456"/>
      <c r="F674" s="456"/>
      <c r="G674" s="456"/>
      <c r="H674" s="2051"/>
      <c r="I674" s="2050"/>
      <c r="J674" s="456"/>
      <c r="K674" s="456"/>
      <c r="L674" s="456"/>
      <c r="M674" s="2051"/>
      <c r="N674" s="2050"/>
      <c r="O674" s="456"/>
      <c r="P674" s="456"/>
      <c r="Q674" s="456"/>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51"/>
      <c r="D675" s="2050"/>
      <c r="E675" s="456"/>
      <c r="F675" s="456"/>
      <c r="G675" s="456"/>
      <c r="H675" s="2051"/>
      <c r="I675" s="2050"/>
      <c r="J675" s="456"/>
      <c r="K675" s="456"/>
      <c r="L675" s="456"/>
      <c r="M675" s="2051"/>
      <c r="N675" s="2050"/>
      <c r="O675" s="456"/>
      <c r="P675" s="456"/>
      <c r="Q675" s="456"/>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51"/>
      <c r="D676" s="2050"/>
      <c r="E676" s="456"/>
      <c r="F676" s="456"/>
      <c r="G676" s="456"/>
      <c r="H676" s="2051"/>
      <c r="I676" s="2050"/>
      <c r="J676" s="456"/>
      <c r="K676" s="456"/>
      <c r="L676" s="456"/>
      <c r="M676" s="2051"/>
      <c r="N676" s="2050"/>
      <c r="O676" s="456"/>
      <c r="P676" s="456"/>
      <c r="Q676" s="456"/>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51"/>
      <c r="D677" s="2050"/>
      <c r="E677" s="456"/>
      <c r="F677" s="456"/>
      <c r="G677" s="456"/>
      <c r="H677" s="2051"/>
      <c r="I677" s="2050"/>
      <c r="J677" s="456"/>
      <c r="K677" s="456"/>
      <c r="L677" s="456"/>
      <c r="M677" s="2051"/>
      <c r="N677" s="2050"/>
      <c r="O677" s="456"/>
      <c r="P677" s="456"/>
      <c r="Q677" s="456"/>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51"/>
      <c r="D678" s="2050"/>
      <c r="E678" s="456"/>
      <c r="F678" s="456"/>
      <c r="G678" s="456"/>
      <c r="H678" s="2051"/>
      <c r="I678" s="2050"/>
      <c r="J678" s="456"/>
      <c r="K678" s="456"/>
      <c r="L678" s="456"/>
      <c r="M678" s="2051"/>
      <c r="N678" s="2050"/>
      <c r="O678" s="456"/>
      <c r="P678" s="456"/>
      <c r="Q678" s="456"/>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51"/>
      <c r="D679" s="2050"/>
      <c r="E679" s="456"/>
      <c r="F679" s="456"/>
      <c r="G679" s="456"/>
      <c r="H679" s="2051"/>
      <c r="I679" s="2050"/>
      <c r="J679" s="456"/>
      <c r="K679" s="456"/>
      <c r="L679" s="456"/>
      <c r="M679" s="2051"/>
      <c r="N679" s="2050"/>
      <c r="O679" s="456"/>
      <c r="P679" s="456"/>
      <c r="Q679" s="456"/>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51"/>
      <c r="D680" s="2050"/>
      <c r="E680" s="456"/>
      <c r="F680" s="456"/>
      <c r="G680" s="456"/>
      <c r="H680" s="2051"/>
      <c r="I680" s="2050"/>
      <c r="J680" s="456"/>
      <c r="K680" s="456"/>
      <c r="L680" s="456"/>
      <c r="M680" s="2051"/>
      <c r="N680" s="2050"/>
      <c r="O680" s="456"/>
      <c r="P680" s="456"/>
      <c r="Q680" s="456"/>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51"/>
      <c r="D681" s="2050"/>
      <c r="E681" s="456"/>
      <c r="F681" s="456"/>
      <c r="G681" s="456"/>
      <c r="H681" s="2051"/>
      <c r="I681" s="2050"/>
      <c r="J681" s="456"/>
      <c r="K681" s="456"/>
      <c r="L681" s="456"/>
      <c r="M681" s="2051"/>
      <c r="N681" s="2050"/>
      <c r="O681" s="456"/>
      <c r="P681" s="456"/>
      <c r="Q681" s="456"/>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51"/>
      <c r="D682" s="2050"/>
      <c r="E682" s="456"/>
      <c r="F682" s="456"/>
      <c r="G682" s="456"/>
      <c r="H682" s="2051"/>
      <c r="I682" s="2050"/>
      <c r="J682" s="456"/>
      <c r="K682" s="456"/>
      <c r="L682" s="456"/>
      <c r="M682" s="2051"/>
      <c r="N682" s="2050"/>
      <c r="O682" s="456"/>
      <c r="P682" s="456"/>
      <c r="Q682" s="456"/>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51"/>
      <c r="D683" s="2050"/>
      <c r="E683" s="456"/>
      <c r="F683" s="456"/>
      <c r="G683" s="456"/>
      <c r="H683" s="2051"/>
      <c r="I683" s="2050"/>
      <c r="J683" s="456"/>
      <c r="K683" s="456"/>
      <c r="L683" s="456"/>
      <c r="M683" s="2051"/>
      <c r="N683" s="2050"/>
      <c r="O683" s="456"/>
      <c r="P683" s="456"/>
      <c r="Q683" s="456"/>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51"/>
      <c r="D684" s="2050"/>
      <c r="E684" s="456"/>
      <c r="F684" s="456"/>
      <c r="G684" s="456"/>
      <c r="H684" s="2051"/>
      <c r="I684" s="2050"/>
      <c r="J684" s="456"/>
      <c r="K684" s="456"/>
      <c r="L684" s="456"/>
      <c r="M684" s="2051"/>
      <c r="N684" s="2050"/>
      <c r="O684" s="456"/>
      <c r="P684" s="456"/>
      <c r="Q684" s="456"/>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51"/>
      <c r="D685" s="2050"/>
      <c r="E685" s="456"/>
      <c r="F685" s="456"/>
      <c r="G685" s="456"/>
      <c r="H685" s="2051"/>
      <c r="I685" s="2050"/>
      <c r="J685" s="456"/>
      <c r="K685" s="456"/>
      <c r="L685" s="456"/>
      <c r="M685" s="2051"/>
      <c r="N685" s="2050"/>
      <c r="O685" s="456"/>
      <c r="P685" s="456"/>
      <c r="Q685" s="456"/>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51"/>
      <c r="D686" s="2050"/>
      <c r="E686" s="456"/>
      <c r="F686" s="456"/>
      <c r="G686" s="456"/>
      <c r="H686" s="2051"/>
      <c r="I686" s="2050"/>
      <c r="J686" s="456"/>
      <c r="K686" s="456"/>
      <c r="L686" s="456"/>
      <c r="M686" s="2051"/>
      <c r="N686" s="2050"/>
      <c r="O686" s="456"/>
      <c r="P686" s="456"/>
      <c r="Q686" s="456"/>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51"/>
      <c r="D687" s="2050"/>
      <c r="E687" s="456"/>
      <c r="F687" s="456"/>
      <c r="G687" s="456"/>
      <c r="H687" s="2051"/>
      <c r="I687" s="2050"/>
      <c r="J687" s="456"/>
      <c r="K687" s="456"/>
      <c r="L687" s="456"/>
      <c r="M687" s="2051"/>
      <c r="N687" s="2050"/>
      <c r="O687" s="456"/>
      <c r="P687" s="456"/>
      <c r="Q687" s="456"/>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51"/>
      <c r="D688" s="2050"/>
      <c r="E688" s="456"/>
      <c r="F688" s="456"/>
      <c r="G688" s="456"/>
      <c r="H688" s="2051"/>
      <c r="I688" s="2050"/>
      <c r="J688" s="456"/>
      <c r="K688" s="456"/>
      <c r="L688" s="456"/>
      <c r="M688" s="2051"/>
      <c r="N688" s="2050"/>
      <c r="O688" s="456"/>
      <c r="P688" s="456"/>
      <c r="Q688" s="456"/>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51"/>
      <c r="D689" s="2050"/>
      <c r="E689" s="456"/>
      <c r="F689" s="456"/>
      <c r="G689" s="456"/>
      <c r="H689" s="2051"/>
      <c r="I689" s="2050"/>
      <c r="J689" s="456"/>
      <c r="K689" s="456"/>
      <c r="L689" s="456"/>
      <c r="M689" s="2051"/>
      <c r="N689" s="2050"/>
      <c r="O689" s="456"/>
      <c r="P689" s="456"/>
      <c r="Q689" s="456"/>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51"/>
      <c r="D690" s="2050"/>
      <c r="E690" s="456"/>
      <c r="F690" s="456"/>
      <c r="G690" s="456"/>
      <c r="H690" s="2051"/>
      <c r="I690" s="2050"/>
      <c r="J690" s="456"/>
      <c r="K690" s="456"/>
      <c r="L690" s="456"/>
      <c r="M690" s="2051"/>
      <c r="N690" s="2050"/>
      <c r="O690" s="456"/>
      <c r="P690" s="456"/>
      <c r="Q690" s="456"/>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51"/>
      <c r="D691" s="2050"/>
      <c r="E691" s="456"/>
      <c r="F691" s="456"/>
      <c r="G691" s="456"/>
      <c r="H691" s="2051"/>
      <c r="I691" s="2050"/>
      <c r="J691" s="456"/>
      <c r="K691" s="456"/>
      <c r="L691" s="456"/>
      <c r="M691" s="2051"/>
      <c r="N691" s="2050"/>
      <c r="O691" s="456"/>
      <c r="P691" s="456"/>
      <c r="Q691" s="456"/>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51"/>
      <c r="D692" s="2050"/>
      <c r="E692" s="456"/>
      <c r="F692" s="456"/>
      <c r="G692" s="456"/>
      <c r="H692" s="2051"/>
      <c r="I692" s="2050"/>
      <c r="J692" s="456"/>
      <c r="K692" s="456"/>
      <c r="L692" s="456"/>
      <c r="M692" s="2051"/>
      <c r="N692" s="2050"/>
      <c r="O692" s="456"/>
      <c r="P692" s="456"/>
      <c r="Q692" s="456"/>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51"/>
      <c r="D693" s="2050"/>
      <c r="E693" s="456"/>
      <c r="F693" s="456"/>
      <c r="G693" s="456"/>
      <c r="H693" s="2051"/>
      <c r="I693" s="2050"/>
      <c r="J693" s="456"/>
      <c r="K693" s="456"/>
      <c r="L693" s="456"/>
      <c r="M693" s="2051"/>
      <c r="N693" s="2050"/>
      <c r="O693" s="456"/>
      <c r="P693" s="456"/>
      <c r="Q693" s="456"/>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51"/>
      <c r="D694" s="2050"/>
      <c r="E694" s="456"/>
      <c r="F694" s="456"/>
      <c r="G694" s="456"/>
      <c r="H694" s="2051"/>
      <c r="I694" s="2050"/>
      <c r="J694" s="456"/>
      <c r="K694" s="456"/>
      <c r="L694" s="456"/>
      <c r="M694" s="2051"/>
      <c r="N694" s="2050"/>
      <c r="O694" s="456"/>
      <c r="P694" s="456"/>
      <c r="Q694" s="456"/>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51"/>
      <c r="D695" s="2050"/>
      <c r="E695" s="456"/>
      <c r="F695" s="456"/>
      <c r="G695" s="456"/>
      <c r="H695" s="2051"/>
      <c r="I695" s="2050"/>
      <c r="J695" s="456"/>
      <c r="K695" s="456"/>
      <c r="L695" s="456"/>
      <c r="M695" s="2051"/>
      <c r="N695" s="2050"/>
      <c r="O695" s="456"/>
      <c r="P695" s="456"/>
      <c r="Q695" s="456"/>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51"/>
      <c r="D696" s="2050"/>
      <c r="E696" s="456"/>
      <c r="F696" s="456"/>
      <c r="G696" s="456"/>
      <c r="H696" s="2051"/>
      <c r="I696" s="2050"/>
      <c r="J696" s="456"/>
      <c r="K696" s="456"/>
      <c r="L696" s="456"/>
      <c r="M696" s="2051"/>
      <c r="N696" s="2050"/>
      <c r="O696" s="456"/>
      <c r="P696" s="456"/>
      <c r="Q696" s="456"/>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51"/>
      <c r="D697" s="2050"/>
      <c r="E697" s="456"/>
      <c r="F697" s="456"/>
      <c r="G697" s="456"/>
      <c r="H697" s="2051"/>
      <c r="I697" s="2050"/>
      <c r="J697" s="456"/>
      <c r="K697" s="456"/>
      <c r="L697" s="456"/>
      <c r="M697" s="2051"/>
      <c r="N697" s="2050"/>
      <c r="O697" s="456"/>
      <c r="P697" s="456"/>
      <c r="Q697" s="456"/>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51"/>
      <c r="D698" s="2050"/>
      <c r="E698" s="456"/>
      <c r="F698" s="456"/>
      <c r="G698" s="456"/>
      <c r="H698" s="2051"/>
      <c r="I698" s="2050"/>
      <c r="J698" s="456"/>
      <c r="K698" s="456"/>
      <c r="L698" s="456"/>
      <c r="M698" s="2051"/>
      <c r="N698" s="2050"/>
      <c r="O698" s="456"/>
      <c r="P698" s="456"/>
      <c r="Q698" s="456"/>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51"/>
      <c r="D699" s="2050"/>
      <c r="E699" s="456"/>
      <c r="F699" s="456"/>
      <c r="G699" s="456"/>
      <c r="H699" s="2051"/>
      <c r="I699" s="2050"/>
      <c r="J699" s="456"/>
      <c r="K699" s="456"/>
      <c r="L699" s="456"/>
      <c r="M699" s="2051"/>
      <c r="N699" s="2050"/>
      <c r="O699" s="456"/>
      <c r="P699" s="456"/>
      <c r="Q699" s="456"/>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51"/>
      <c r="D700" s="2050"/>
      <c r="E700" s="456"/>
      <c r="F700" s="456"/>
      <c r="G700" s="456"/>
      <c r="H700" s="2051"/>
      <c r="I700" s="2050"/>
      <c r="J700" s="456"/>
      <c r="K700" s="456"/>
      <c r="L700" s="456"/>
      <c r="M700" s="2051"/>
      <c r="N700" s="2050"/>
      <c r="O700" s="456"/>
      <c r="P700" s="456"/>
      <c r="Q700" s="456"/>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50"/>
      <c r="D701" s="2050"/>
      <c r="E701" s="457"/>
      <c r="F701" s="457"/>
      <c r="G701" s="457"/>
      <c r="H701" s="2050"/>
      <c r="I701" s="2050"/>
      <c r="J701" s="457"/>
      <c r="K701" s="457"/>
      <c r="L701" s="457"/>
      <c r="M701" s="2050"/>
      <c r="N701" s="2050"/>
      <c r="O701" s="457"/>
      <c r="P701" s="457"/>
      <c r="Q701" s="457"/>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50"/>
      <c r="D702" s="2050"/>
      <c r="E702" s="457"/>
      <c r="F702" s="457"/>
      <c r="G702" s="457"/>
      <c r="H702" s="2050"/>
      <c r="I702" s="2050"/>
      <c r="J702" s="457"/>
      <c r="K702" s="457"/>
      <c r="L702" s="457"/>
      <c r="M702" s="2050"/>
      <c r="N702" s="2050"/>
      <c r="O702" s="457"/>
      <c r="P702" s="457"/>
      <c r="Q702" s="457"/>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50"/>
      <c r="D703" s="2050"/>
      <c r="E703" s="457"/>
      <c r="F703" s="457"/>
      <c r="G703" s="457"/>
      <c r="H703" s="2050"/>
      <c r="I703" s="2050"/>
      <c r="J703" s="457"/>
      <c r="K703" s="457"/>
      <c r="L703" s="457"/>
      <c r="M703" s="2050"/>
      <c r="N703" s="2050"/>
      <c r="O703" s="457"/>
      <c r="P703" s="457"/>
      <c r="Q703" s="457"/>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50"/>
      <c r="D704" s="2050"/>
      <c r="E704" s="457"/>
      <c r="F704" s="457"/>
      <c r="G704" s="457"/>
      <c r="H704" s="2050"/>
      <c r="I704" s="2050"/>
      <c r="J704" s="457"/>
      <c r="K704" s="457"/>
      <c r="L704" s="457"/>
      <c r="M704" s="2050"/>
      <c r="N704" s="2050"/>
      <c r="O704" s="457"/>
      <c r="P704" s="457"/>
      <c r="Q704" s="457"/>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50"/>
      <c r="D705" s="2050"/>
      <c r="E705" s="457"/>
      <c r="F705" s="457"/>
      <c r="G705" s="457"/>
      <c r="H705" s="2050"/>
      <c r="I705" s="2050"/>
      <c r="J705" s="457"/>
      <c r="K705" s="457"/>
      <c r="L705" s="457"/>
      <c r="M705" s="2050"/>
      <c r="N705" s="2050"/>
      <c r="O705" s="457"/>
      <c r="P705" s="457"/>
      <c r="Q705" s="457"/>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50"/>
      <c r="D706" s="2050"/>
      <c r="E706" s="457"/>
      <c r="F706" s="457"/>
      <c r="G706" s="457"/>
      <c r="H706" s="2050"/>
      <c r="I706" s="2050"/>
      <c r="J706" s="457"/>
      <c r="K706" s="457"/>
      <c r="L706" s="457"/>
      <c r="M706" s="2050"/>
      <c r="N706" s="2050"/>
      <c r="O706" s="457"/>
      <c r="P706" s="457"/>
      <c r="Q706" s="457"/>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50"/>
      <c r="D707" s="2050"/>
      <c r="E707" s="457"/>
      <c r="F707" s="457"/>
      <c r="G707" s="457"/>
      <c r="H707" s="2050"/>
      <c r="I707" s="2050"/>
      <c r="J707" s="457"/>
      <c r="K707" s="457"/>
      <c r="L707" s="457"/>
      <c r="M707" s="2050"/>
      <c r="N707" s="2050"/>
      <c r="O707" s="457"/>
      <c r="P707" s="457"/>
      <c r="Q707" s="457"/>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50"/>
      <c r="D708" s="2050"/>
      <c r="E708" s="457"/>
      <c r="F708" s="457"/>
      <c r="G708" s="457"/>
      <c r="H708" s="2050"/>
      <c r="I708" s="2050"/>
      <c r="J708" s="457"/>
      <c r="K708" s="457"/>
      <c r="L708" s="457"/>
      <c r="M708" s="2050"/>
      <c r="N708" s="2050"/>
      <c r="O708" s="457"/>
      <c r="P708" s="457"/>
      <c r="Q708" s="457"/>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50"/>
      <c r="D709" s="2050"/>
      <c r="E709" s="457"/>
      <c r="F709" s="457"/>
      <c r="G709" s="457"/>
      <c r="H709" s="2050"/>
      <c r="I709" s="2050"/>
      <c r="J709" s="457"/>
      <c r="K709" s="457"/>
      <c r="L709" s="457"/>
      <c r="M709" s="2050"/>
      <c r="N709" s="2050"/>
      <c r="O709" s="457"/>
      <c r="P709" s="457"/>
      <c r="Q709" s="457"/>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50"/>
      <c r="D710" s="2050"/>
      <c r="E710" s="457"/>
      <c r="F710" s="457"/>
      <c r="G710" s="457"/>
      <c r="H710" s="2050"/>
      <c r="I710" s="2050"/>
      <c r="J710" s="457"/>
      <c r="K710" s="457"/>
      <c r="L710" s="457"/>
      <c r="M710" s="2050"/>
      <c r="N710" s="2050"/>
      <c r="O710" s="457"/>
      <c r="P710" s="457"/>
      <c r="Q710" s="457"/>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50"/>
      <c r="D711" s="2050"/>
      <c r="E711" s="457"/>
      <c r="F711" s="457"/>
      <c r="G711" s="457"/>
      <c r="H711" s="2050"/>
      <c r="I711" s="2050"/>
      <c r="J711" s="457"/>
      <c r="K711" s="457"/>
      <c r="L711" s="457"/>
      <c r="M711" s="2050"/>
      <c r="N711" s="2050"/>
      <c r="O711" s="457"/>
      <c r="P711" s="457"/>
      <c r="Q711" s="457"/>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50"/>
      <c r="D712" s="2050"/>
      <c r="E712" s="457"/>
      <c r="F712" s="457"/>
      <c r="G712" s="457"/>
      <c r="H712" s="2050"/>
      <c r="I712" s="2050"/>
      <c r="J712" s="457"/>
      <c r="K712" s="457"/>
      <c r="L712" s="457"/>
      <c r="M712" s="2050"/>
      <c r="N712" s="2050"/>
      <c r="O712" s="457"/>
      <c r="P712" s="457"/>
      <c r="Q712" s="457"/>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50"/>
      <c r="D713" s="2050"/>
      <c r="E713" s="457"/>
      <c r="F713" s="457"/>
      <c r="G713" s="457"/>
      <c r="H713" s="2050"/>
      <c r="I713" s="2050"/>
      <c r="J713" s="457"/>
      <c r="K713" s="457"/>
      <c r="L713" s="457"/>
      <c r="M713" s="2050"/>
      <c r="N713" s="2050"/>
      <c r="O713" s="457"/>
      <c r="P713" s="457"/>
      <c r="Q713" s="457"/>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50"/>
      <c r="D714" s="2050"/>
      <c r="E714" s="457"/>
      <c r="F714" s="457"/>
      <c r="G714" s="457"/>
      <c r="H714" s="2050"/>
      <c r="I714" s="2050"/>
      <c r="J714" s="457"/>
      <c r="K714" s="457"/>
      <c r="L714" s="457"/>
      <c r="M714" s="2050"/>
      <c r="N714" s="2050"/>
      <c r="O714" s="457"/>
      <c r="P714" s="457"/>
      <c r="Q714" s="457"/>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50"/>
      <c r="D715" s="2050"/>
      <c r="E715" s="457"/>
      <c r="F715" s="457"/>
      <c r="G715" s="457"/>
      <c r="H715" s="2050"/>
      <c r="I715" s="2050"/>
      <c r="J715" s="457"/>
      <c r="K715" s="457"/>
      <c r="L715" s="457"/>
      <c r="M715" s="2050"/>
      <c r="N715" s="2050"/>
      <c r="O715" s="457"/>
      <c r="P715" s="457"/>
      <c r="Q715" s="457"/>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50"/>
      <c r="D716" s="2050"/>
      <c r="E716" s="457"/>
      <c r="F716" s="457"/>
      <c r="G716" s="457"/>
      <c r="H716" s="2050"/>
      <c r="I716" s="2050"/>
      <c r="J716" s="457"/>
      <c r="K716" s="457"/>
      <c r="L716" s="457"/>
      <c r="M716" s="2050"/>
      <c r="N716" s="2050"/>
      <c r="O716" s="457"/>
      <c r="P716" s="457"/>
      <c r="Q716" s="457"/>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50"/>
      <c r="D717" s="2050"/>
      <c r="E717" s="457"/>
      <c r="F717" s="457"/>
      <c r="G717" s="457"/>
      <c r="H717" s="2050"/>
      <c r="I717" s="2050"/>
      <c r="J717" s="457"/>
      <c r="K717" s="457"/>
      <c r="L717" s="457"/>
      <c r="M717" s="2050"/>
      <c r="N717" s="2050"/>
      <c r="O717" s="457"/>
      <c r="P717" s="457"/>
      <c r="Q717" s="457"/>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50"/>
      <c r="D718" s="2050"/>
      <c r="E718" s="457"/>
      <c r="F718" s="457"/>
      <c r="G718" s="457"/>
      <c r="H718" s="2050"/>
      <c r="I718" s="2050"/>
      <c r="J718" s="457"/>
      <c r="K718" s="457"/>
      <c r="L718" s="457"/>
      <c r="M718" s="2050"/>
      <c r="N718" s="2050"/>
      <c r="O718" s="457"/>
      <c r="P718" s="457"/>
      <c r="Q718" s="457"/>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50"/>
      <c r="D719" s="2050"/>
      <c r="E719" s="457"/>
      <c r="F719" s="457"/>
      <c r="G719" s="457"/>
      <c r="H719" s="2050"/>
      <c r="I719" s="2050"/>
      <c r="J719" s="457"/>
      <c r="K719" s="457"/>
      <c r="L719" s="457"/>
      <c r="M719" s="2050"/>
      <c r="N719" s="2050"/>
      <c r="O719" s="457"/>
      <c r="P719" s="457"/>
      <c r="Q719" s="457"/>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50"/>
      <c r="D720" s="2050"/>
      <c r="E720" s="457"/>
      <c r="F720" s="457"/>
      <c r="G720" s="457"/>
      <c r="H720" s="2050"/>
      <c r="I720" s="2050"/>
      <c r="J720" s="457"/>
      <c r="K720" s="457"/>
      <c r="L720" s="457"/>
      <c r="M720" s="2050"/>
      <c r="N720" s="2050"/>
      <c r="O720" s="457"/>
      <c r="P720" s="457"/>
      <c r="Q720" s="457"/>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50"/>
      <c r="D721" s="2050"/>
      <c r="E721" s="457"/>
      <c r="F721" s="457"/>
      <c r="G721" s="457"/>
      <c r="H721" s="2050"/>
      <c r="I721" s="2050"/>
      <c r="J721" s="457"/>
      <c r="K721" s="457"/>
      <c r="L721" s="457"/>
      <c r="M721" s="2050"/>
      <c r="N721" s="2050"/>
      <c r="O721" s="457"/>
      <c r="P721" s="457"/>
      <c r="Q721" s="457"/>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50"/>
      <c r="D722" s="2050"/>
      <c r="E722" s="457"/>
      <c r="F722" s="457"/>
      <c r="G722" s="457"/>
      <c r="H722" s="2050"/>
      <c r="I722" s="2050"/>
      <c r="J722" s="457"/>
      <c r="K722" s="457"/>
      <c r="L722" s="457"/>
      <c r="M722" s="2050"/>
      <c r="N722" s="2050"/>
      <c r="O722" s="457"/>
      <c r="P722" s="457"/>
      <c r="Q722" s="457"/>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50"/>
      <c r="D723" s="2050"/>
      <c r="E723" s="457"/>
      <c r="F723" s="457"/>
      <c r="G723" s="457"/>
      <c r="H723" s="2050"/>
      <c r="I723" s="2050"/>
      <c r="J723" s="457"/>
      <c r="K723" s="457"/>
      <c r="L723" s="457"/>
      <c r="M723" s="2050"/>
      <c r="N723" s="2050"/>
      <c r="O723" s="457"/>
      <c r="P723" s="457"/>
      <c r="Q723" s="457"/>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50"/>
      <c r="D724" s="2050"/>
      <c r="E724" s="457"/>
      <c r="F724" s="457"/>
      <c r="G724" s="457"/>
      <c r="H724" s="2050"/>
      <c r="I724" s="2050"/>
      <c r="J724" s="457"/>
      <c r="K724" s="457"/>
      <c r="L724" s="457"/>
      <c r="M724" s="2050"/>
      <c r="N724" s="2050"/>
      <c r="O724" s="457"/>
      <c r="P724" s="457"/>
      <c r="Q724" s="457"/>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50"/>
      <c r="D725" s="2050"/>
      <c r="E725" s="457"/>
      <c r="F725" s="457"/>
      <c r="G725" s="457"/>
      <c r="H725" s="2050"/>
      <c r="I725" s="2050"/>
      <c r="J725" s="457"/>
      <c r="K725" s="457"/>
      <c r="L725" s="457"/>
      <c r="M725" s="2050"/>
      <c r="N725" s="2050"/>
      <c r="O725" s="457"/>
      <c r="P725" s="457"/>
      <c r="Q725" s="457"/>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50"/>
      <c r="D726" s="2050"/>
      <c r="E726" s="457"/>
      <c r="F726" s="457"/>
      <c r="G726" s="457"/>
      <c r="H726" s="2050"/>
      <c r="I726" s="2050"/>
      <c r="J726" s="457"/>
      <c r="K726" s="457"/>
      <c r="L726" s="457"/>
      <c r="M726" s="2050"/>
      <c r="N726" s="2050"/>
      <c r="O726" s="457"/>
      <c r="P726" s="457"/>
      <c r="Q726" s="457"/>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50"/>
      <c r="D727" s="2050"/>
      <c r="E727" s="457"/>
      <c r="F727" s="457"/>
      <c r="G727" s="457"/>
      <c r="H727" s="2050"/>
      <c r="I727" s="2050"/>
      <c r="J727" s="457"/>
      <c r="K727" s="457"/>
      <c r="L727" s="457"/>
      <c r="M727" s="2050"/>
      <c r="N727" s="2050"/>
      <c r="O727" s="457"/>
      <c r="P727" s="457"/>
      <c r="Q727" s="457"/>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50"/>
      <c r="D728" s="2050"/>
      <c r="E728" s="457"/>
      <c r="F728" s="457"/>
      <c r="G728" s="457"/>
      <c r="H728" s="2050"/>
      <c r="I728" s="2050"/>
      <c r="J728" s="457"/>
      <c r="K728" s="457"/>
      <c r="L728" s="457"/>
      <c r="M728" s="2050"/>
      <c r="N728" s="2050"/>
      <c r="O728" s="457"/>
      <c r="P728" s="457"/>
      <c r="Q728" s="457"/>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50"/>
      <c r="D729" s="2050"/>
      <c r="E729" s="457"/>
      <c r="F729" s="457"/>
      <c r="G729" s="457"/>
      <c r="H729" s="2050"/>
      <c r="I729" s="2050"/>
      <c r="J729" s="457"/>
      <c r="K729" s="457"/>
      <c r="L729" s="457"/>
      <c r="M729" s="2050"/>
      <c r="N729" s="2050"/>
      <c r="O729" s="457"/>
      <c r="P729" s="457"/>
      <c r="Q729" s="457"/>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50"/>
      <c r="D730" s="2050"/>
      <c r="E730" s="457"/>
      <c r="F730" s="457"/>
      <c r="G730" s="457"/>
      <c r="H730" s="2050"/>
      <c r="I730" s="2050"/>
      <c r="J730" s="457"/>
      <c r="K730" s="457"/>
      <c r="L730" s="457"/>
      <c r="M730" s="2050"/>
      <c r="N730" s="2050"/>
      <c r="O730" s="457"/>
      <c r="P730" s="457"/>
      <c r="Q730" s="457"/>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50"/>
      <c r="D731" s="2050"/>
      <c r="E731" s="457"/>
      <c r="F731" s="457"/>
      <c r="G731" s="457"/>
      <c r="H731" s="2050"/>
      <c r="I731" s="2050"/>
      <c r="J731" s="457"/>
      <c r="K731" s="457"/>
      <c r="L731" s="457"/>
      <c r="M731" s="2050"/>
      <c r="N731" s="2050"/>
      <c r="O731" s="457"/>
      <c r="P731" s="457"/>
      <c r="Q731" s="457"/>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50"/>
      <c r="D732" s="2050"/>
      <c r="E732" s="457"/>
      <c r="F732" s="457"/>
      <c r="G732" s="457"/>
      <c r="H732" s="2050"/>
      <c r="I732" s="2050"/>
      <c r="J732" s="457"/>
      <c r="K732" s="457"/>
      <c r="L732" s="457"/>
      <c r="M732" s="2050"/>
      <c r="N732" s="2050"/>
      <c r="O732" s="457"/>
      <c r="P732" s="457"/>
      <c r="Q732" s="457"/>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50"/>
      <c r="D733" s="2050"/>
      <c r="E733" s="457"/>
      <c r="F733" s="457"/>
      <c r="G733" s="457"/>
      <c r="H733" s="2050"/>
      <c r="I733" s="2050"/>
      <c r="J733" s="457"/>
      <c r="K733" s="457"/>
      <c r="L733" s="457"/>
      <c r="M733" s="2050"/>
      <c r="N733" s="2050"/>
      <c r="O733" s="457"/>
      <c r="P733" s="457"/>
      <c r="Q733" s="457"/>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50"/>
      <c r="D734" s="2050"/>
      <c r="E734" s="457"/>
      <c r="F734" s="457"/>
      <c r="G734" s="457"/>
      <c r="H734" s="2050"/>
      <c r="I734" s="2050"/>
      <c r="J734" s="457"/>
      <c r="K734" s="457"/>
      <c r="L734" s="457"/>
      <c r="M734" s="2050"/>
      <c r="N734" s="2050"/>
      <c r="O734" s="457"/>
      <c r="P734" s="457"/>
      <c r="Q734" s="457"/>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50"/>
      <c r="D735" s="2050"/>
      <c r="E735" s="457"/>
      <c r="F735" s="457"/>
      <c r="G735" s="457"/>
      <c r="H735" s="2050"/>
      <c r="I735" s="2050"/>
      <c r="J735" s="457"/>
      <c r="K735" s="457"/>
      <c r="L735" s="457"/>
      <c r="M735" s="2050"/>
      <c r="N735" s="2050"/>
      <c r="O735" s="457"/>
      <c r="P735" s="457"/>
      <c r="Q735" s="457"/>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50"/>
      <c r="D736" s="2050"/>
      <c r="E736" s="457"/>
      <c r="F736" s="457"/>
      <c r="G736" s="457"/>
      <c r="H736" s="2050"/>
      <c r="I736" s="2050"/>
      <c r="J736" s="457"/>
      <c r="K736" s="457"/>
      <c r="L736" s="457"/>
      <c r="M736" s="2050"/>
      <c r="N736" s="2050"/>
      <c r="O736" s="457"/>
      <c r="P736" s="457"/>
      <c r="Q736" s="457"/>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50"/>
      <c r="D737" s="2050"/>
      <c r="E737" s="457"/>
      <c r="F737" s="457"/>
      <c r="G737" s="457"/>
      <c r="H737" s="2050"/>
      <c r="I737" s="2050"/>
      <c r="J737" s="457"/>
      <c r="K737" s="457"/>
      <c r="L737" s="457"/>
      <c r="M737" s="2050"/>
      <c r="N737" s="2050"/>
      <c r="O737" s="457"/>
      <c r="P737" s="457"/>
      <c r="Q737" s="457"/>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50"/>
      <c r="D738" s="2050"/>
      <c r="E738" s="457"/>
      <c r="F738" s="457"/>
      <c r="G738" s="457"/>
      <c r="H738" s="2050"/>
      <c r="I738" s="2050"/>
      <c r="J738" s="457"/>
      <c r="K738" s="457"/>
      <c r="L738" s="457"/>
      <c r="M738" s="2050"/>
      <c r="N738" s="2050"/>
      <c r="O738" s="457"/>
      <c r="P738" s="457"/>
      <c r="Q738" s="457"/>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50"/>
      <c r="D739" s="2050"/>
      <c r="E739" s="457"/>
      <c r="F739" s="457"/>
      <c r="G739" s="457"/>
      <c r="H739" s="2050"/>
      <c r="I739" s="2050"/>
      <c r="J739" s="457"/>
      <c r="K739" s="457"/>
      <c r="L739" s="457"/>
      <c r="M739" s="2050"/>
      <c r="N739" s="2050"/>
      <c r="O739" s="457"/>
      <c r="P739" s="457"/>
      <c r="Q739" s="457"/>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50"/>
      <c r="D740" s="2050"/>
      <c r="E740" s="457"/>
      <c r="F740" s="457"/>
      <c r="G740" s="457"/>
      <c r="H740" s="2050"/>
      <c r="I740" s="2050"/>
      <c r="J740" s="457"/>
      <c r="K740" s="457"/>
      <c r="L740" s="457"/>
      <c r="M740" s="2050"/>
      <c r="N740" s="2050"/>
      <c r="O740" s="457"/>
      <c r="P740" s="457"/>
      <c r="Q740" s="457"/>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50"/>
      <c r="D741" s="2050"/>
      <c r="E741" s="457"/>
      <c r="F741" s="457"/>
      <c r="G741" s="457"/>
      <c r="H741" s="2050"/>
      <c r="I741" s="2050"/>
      <c r="J741" s="457"/>
      <c r="K741" s="457"/>
      <c r="L741" s="457"/>
      <c r="M741" s="2050"/>
      <c r="N741" s="2050"/>
      <c r="O741" s="457"/>
      <c r="P741" s="457"/>
      <c r="Q741" s="457"/>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50"/>
      <c r="D742" s="2050"/>
      <c r="E742" s="457"/>
      <c r="F742" s="457"/>
      <c r="G742" s="457"/>
      <c r="H742" s="2050"/>
      <c r="I742" s="2050"/>
      <c r="J742" s="457"/>
      <c r="K742" s="457"/>
      <c r="L742" s="457"/>
      <c r="M742" s="2050"/>
      <c r="N742" s="2050"/>
      <c r="O742" s="457"/>
      <c r="P742" s="457"/>
      <c r="Q742" s="457"/>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50"/>
      <c r="D743" s="2050"/>
      <c r="E743" s="457"/>
      <c r="F743" s="457"/>
      <c r="G743" s="457"/>
      <c r="H743" s="2050"/>
      <c r="I743" s="2050"/>
      <c r="J743" s="457"/>
      <c r="K743" s="457"/>
      <c r="L743" s="457"/>
      <c r="M743" s="2050"/>
      <c r="N743" s="2050"/>
      <c r="O743" s="457"/>
      <c r="P743" s="457"/>
      <c r="Q743" s="457"/>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50"/>
      <c r="D744" s="2050"/>
      <c r="E744" s="457"/>
      <c r="F744" s="457"/>
      <c r="G744" s="457"/>
      <c r="H744" s="2050"/>
      <c r="I744" s="2050"/>
      <c r="J744" s="457"/>
      <c r="K744" s="457"/>
      <c r="L744" s="457"/>
      <c r="M744" s="2050"/>
      <c r="N744" s="2050"/>
      <c r="O744" s="457"/>
      <c r="P744" s="457"/>
      <c r="Q744" s="457"/>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50"/>
      <c r="D745" s="2050"/>
      <c r="E745" s="457"/>
      <c r="F745" s="457"/>
      <c r="G745" s="457"/>
      <c r="H745" s="2050"/>
      <c r="I745" s="2050"/>
      <c r="J745" s="457"/>
      <c r="K745" s="457"/>
      <c r="L745" s="457"/>
      <c r="M745" s="2050"/>
      <c r="N745" s="2050"/>
      <c r="O745" s="457"/>
      <c r="P745" s="457"/>
      <c r="Q745" s="457"/>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50"/>
      <c r="D746" s="2050"/>
      <c r="E746" s="457"/>
      <c r="F746" s="457"/>
      <c r="G746" s="457"/>
      <c r="H746" s="2050"/>
      <c r="I746" s="2050"/>
      <c r="J746" s="457"/>
      <c r="K746" s="457"/>
      <c r="L746" s="457"/>
      <c r="M746" s="2050"/>
      <c r="N746" s="2050"/>
      <c r="O746" s="457"/>
      <c r="P746" s="457"/>
      <c r="Q746" s="457"/>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50"/>
      <c r="D747" s="2050"/>
      <c r="E747" s="457"/>
      <c r="F747" s="457"/>
      <c r="G747" s="457"/>
      <c r="H747" s="2050"/>
      <c r="I747" s="2050"/>
      <c r="J747" s="457"/>
      <c r="K747" s="457"/>
      <c r="L747" s="457"/>
      <c r="M747" s="2050"/>
      <c r="N747" s="2050"/>
      <c r="O747" s="457"/>
      <c r="P747" s="457"/>
      <c r="Q747" s="457"/>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50"/>
      <c r="D748" s="2050"/>
      <c r="E748" s="457"/>
      <c r="F748" s="457"/>
      <c r="G748" s="457"/>
      <c r="H748" s="2050"/>
      <c r="I748" s="2050"/>
      <c r="J748" s="457"/>
      <c r="K748" s="457"/>
      <c r="L748" s="457"/>
      <c r="M748" s="2050"/>
      <c r="N748" s="2050"/>
      <c r="O748" s="457"/>
      <c r="P748" s="457"/>
      <c r="Q748" s="457"/>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50"/>
      <c r="D749" s="2050"/>
      <c r="E749" s="457"/>
      <c r="F749" s="457"/>
      <c r="G749" s="457"/>
      <c r="H749" s="2050"/>
      <c r="I749" s="2050"/>
      <c r="J749" s="457"/>
      <c r="K749" s="457"/>
      <c r="L749" s="457"/>
      <c r="M749" s="2050"/>
      <c r="N749" s="2050"/>
      <c r="O749" s="457"/>
      <c r="P749" s="457"/>
      <c r="Q749" s="457"/>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50"/>
      <c r="D750" s="2050"/>
      <c r="E750" s="457"/>
      <c r="F750" s="457"/>
      <c r="G750" s="457"/>
      <c r="H750" s="2050"/>
      <c r="I750" s="2050"/>
      <c r="J750" s="457"/>
      <c r="K750" s="457"/>
      <c r="L750" s="457"/>
      <c r="M750" s="2050"/>
      <c r="N750" s="2050"/>
      <c r="O750" s="457"/>
      <c r="P750" s="457"/>
      <c r="Q750" s="457"/>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50"/>
      <c r="D751" s="2050"/>
      <c r="E751" s="457"/>
      <c r="F751" s="457"/>
      <c r="G751" s="457"/>
      <c r="H751" s="2050"/>
      <c r="I751" s="2050"/>
      <c r="J751" s="457"/>
      <c r="K751" s="457"/>
      <c r="L751" s="457"/>
      <c r="M751" s="2050"/>
      <c r="N751" s="2050"/>
      <c r="O751" s="457"/>
      <c r="P751" s="457"/>
      <c r="Q751" s="457"/>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50"/>
      <c r="D752" s="2050"/>
      <c r="E752" s="457"/>
      <c r="F752" s="457"/>
      <c r="G752" s="457"/>
      <c r="H752" s="2050"/>
      <c r="I752" s="2050"/>
      <c r="J752" s="457"/>
      <c r="K752" s="457"/>
      <c r="L752" s="457"/>
      <c r="M752" s="2050"/>
      <c r="N752" s="2050"/>
      <c r="O752" s="457"/>
      <c r="P752" s="457"/>
      <c r="Q752" s="457"/>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50"/>
      <c r="D753" s="2050"/>
      <c r="E753" s="457"/>
      <c r="F753" s="457"/>
      <c r="G753" s="457"/>
      <c r="H753" s="2050"/>
      <c r="I753" s="2050"/>
      <c r="J753" s="457"/>
      <c r="K753" s="457"/>
      <c r="L753" s="457"/>
      <c r="M753" s="2050"/>
      <c r="N753" s="2050"/>
      <c r="O753" s="457"/>
      <c r="P753" s="457"/>
      <c r="Q753" s="457"/>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50"/>
      <c r="D754" s="2050"/>
      <c r="E754" s="457"/>
      <c r="F754" s="457"/>
      <c r="G754" s="457"/>
      <c r="H754" s="2050"/>
      <c r="I754" s="2050"/>
      <c r="J754" s="457"/>
      <c r="K754" s="457"/>
      <c r="L754" s="457"/>
      <c r="M754" s="2050"/>
      <c r="N754" s="2050"/>
      <c r="O754" s="457"/>
      <c r="P754" s="457"/>
      <c r="Q754" s="457"/>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50"/>
      <c r="D755" s="2050"/>
      <c r="E755" s="457"/>
      <c r="F755" s="457"/>
      <c r="G755" s="457"/>
      <c r="H755" s="2050"/>
      <c r="I755" s="2050"/>
      <c r="J755" s="457"/>
      <c r="K755" s="457"/>
      <c r="L755" s="457"/>
      <c r="M755" s="2050"/>
      <c r="N755" s="2050"/>
      <c r="O755" s="457"/>
      <c r="P755" s="457"/>
      <c r="Q755" s="457"/>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50"/>
      <c r="D756" s="2050"/>
      <c r="E756" s="457"/>
      <c r="F756" s="457"/>
      <c r="G756" s="457"/>
      <c r="H756" s="2050"/>
      <c r="I756" s="2050"/>
      <c r="J756" s="457"/>
      <c r="K756" s="457"/>
      <c r="L756" s="457"/>
      <c r="M756" s="2050"/>
      <c r="N756" s="2050"/>
      <c r="O756" s="457"/>
      <c r="P756" s="457"/>
      <c r="Q756" s="457"/>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50"/>
      <c r="D757" s="2050"/>
      <c r="E757" s="457"/>
      <c r="F757" s="457"/>
      <c r="G757" s="457"/>
      <c r="H757" s="2050"/>
      <c r="I757" s="2050"/>
      <c r="J757" s="457"/>
      <c r="K757" s="457"/>
      <c r="L757" s="457"/>
      <c r="M757" s="2050"/>
      <c r="N757" s="2050"/>
      <c r="O757" s="457"/>
      <c r="P757" s="457"/>
      <c r="Q757" s="457"/>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50"/>
      <c r="D758" s="2050"/>
      <c r="E758" s="457"/>
      <c r="F758" s="457"/>
      <c r="G758" s="457"/>
      <c r="H758" s="2050"/>
      <c r="I758" s="2050"/>
      <c r="J758" s="457"/>
      <c r="K758" s="457"/>
      <c r="L758" s="457"/>
      <c r="M758" s="2050"/>
      <c r="N758" s="2050"/>
      <c r="O758" s="457"/>
      <c r="P758" s="457"/>
      <c r="Q758" s="457"/>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50"/>
      <c r="D759" s="2050"/>
      <c r="E759" s="457"/>
      <c r="F759" s="457"/>
      <c r="G759" s="457"/>
      <c r="H759" s="2050"/>
      <c r="I759" s="2050"/>
      <c r="J759" s="457"/>
      <c r="K759" s="457"/>
      <c r="L759" s="457"/>
      <c r="M759" s="2050"/>
      <c r="N759" s="2050"/>
      <c r="O759" s="457"/>
      <c r="P759" s="457"/>
      <c r="Q759" s="457"/>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50"/>
      <c r="D760" s="2050"/>
      <c r="E760" s="457"/>
      <c r="F760" s="457"/>
      <c r="G760" s="457"/>
      <c r="H760" s="2050"/>
      <c r="I760" s="2050"/>
      <c r="J760" s="457"/>
      <c r="K760" s="457"/>
      <c r="L760" s="457"/>
      <c r="M760" s="2050"/>
      <c r="N760" s="2050"/>
      <c r="O760" s="457"/>
      <c r="P760" s="457"/>
      <c r="Q760" s="457"/>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50"/>
      <c r="D761" s="2050"/>
      <c r="E761" s="457"/>
      <c r="F761" s="457"/>
      <c r="G761" s="457"/>
      <c r="H761" s="2050"/>
      <c r="I761" s="2050"/>
      <c r="J761" s="457"/>
      <c r="K761" s="457"/>
      <c r="L761" s="457"/>
      <c r="M761" s="2050"/>
      <c r="N761" s="2050"/>
      <c r="O761" s="457"/>
      <c r="P761" s="457"/>
      <c r="Q761" s="457"/>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50"/>
      <c r="D762" s="2050"/>
      <c r="E762" s="457"/>
      <c r="F762" s="457"/>
      <c r="G762" s="457"/>
      <c r="H762" s="2050"/>
      <c r="I762" s="2050"/>
      <c r="J762" s="457"/>
      <c r="K762" s="457"/>
      <c r="L762" s="457"/>
      <c r="M762" s="2050"/>
      <c r="N762" s="2050"/>
      <c r="O762" s="457"/>
      <c r="P762" s="457"/>
      <c r="Q762" s="457"/>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50"/>
      <c r="D763" s="2050"/>
      <c r="E763" s="457"/>
      <c r="F763" s="457"/>
      <c r="G763" s="457"/>
      <c r="H763" s="2050"/>
      <c r="I763" s="2050"/>
      <c r="J763" s="457"/>
      <c r="K763" s="457"/>
      <c r="L763" s="457"/>
      <c r="M763" s="2050"/>
      <c r="N763" s="2050"/>
      <c r="O763" s="457"/>
      <c r="P763" s="457"/>
      <c r="Q763" s="457"/>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50"/>
      <c r="D764" s="2050"/>
      <c r="E764" s="457"/>
      <c r="F764" s="457"/>
      <c r="G764" s="457"/>
      <c r="H764" s="2050"/>
      <c r="I764" s="2050"/>
      <c r="J764" s="457"/>
      <c r="K764" s="457"/>
      <c r="L764" s="457"/>
      <c r="M764" s="2050"/>
      <c r="N764" s="2050"/>
      <c r="O764" s="457"/>
      <c r="P764" s="457"/>
      <c r="Q764" s="457"/>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50"/>
      <c r="D765" s="2050"/>
      <c r="E765" s="457"/>
      <c r="F765" s="457"/>
      <c r="G765" s="457"/>
      <c r="H765" s="2050"/>
      <c r="I765" s="2050"/>
      <c r="J765" s="457"/>
      <c r="K765" s="457"/>
      <c r="L765" s="457"/>
      <c r="M765" s="2050"/>
      <c r="N765" s="2050"/>
      <c r="O765" s="457"/>
      <c r="P765" s="457"/>
      <c r="Q765" s="457"/>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50"/>
      <c r="D766" s="2050"/>
      <c r="E766" s="457"/>
      <c r="F766" s="457"/>
      <c r="G766" s="457"/>
      <c r="H766" s="2050"/>
      <c r="I766" s="2050"/>
      <c r="J766" s="457"/>
      <c r="K766" s="457"/>
      <c r="L766" s="457"/>
      <c r="M766" s="2050"/>
      <c r="N766" s="2050"/>
      <c r="O766" s="457"/>
      <c r="P766" s="457"/>
      <c r="Q766" s="457"/>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50"/>
      <c r="D767" s="2050"/>
      <c r="E767" s="457"/>
      <c r="F767" s="457"/>
      <c r="G767" s="457"/>
      <c r="H767" s="2050"/>
      <c r="I767" s="2050"/>
      <c r="J767" s="457"/>
      <c r="K767" s="457"/>
      <c r="L767" s="457"/>
      <c r="M767" s="2050"/>
      <c r="N767" s="2050"/>
      <c r="O767" s="457"/>
      <c r="P767" s="457"/>
      <c r="Q767" s="457"/>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50"/>
      <c r="D768" s="2050"/>
      <c r="E768" s="457"/>
      <c r="F768" s="457"/>
      <c r="G768" s="457"/>
      <c r="H768" s="2050"/>
      <c r="I768" s="2050"/>
      <c r="J768" s="457"/>
      <c r="K768" s="457"/>
      <c r="L768" s="457"/>
      <c r="M768" s="2050"/>
      <c r="N768" s="2050"/>
      <c r="O768" s="457"/>
      <c r="P768" s="457"/>
      <c r="Q768" s="457"/>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50"/>
      <c r="D769" s="2050"/>
      <c r="E769" s="457"/>
      <c r="F769" s="457"/>
      <c r="G769" s="457"/>
      <c r="H769" s="2050"/>
      <c r="I769" s="2050"/>
      <c r="J769" s="457"/>
      <c r="K769" s="457"/>
      <c r="L769" s="457"/>
      <c r="M769" s="2050"/>
      <c r="N769" s="2050"/>
      <c r="O769" s="457"/>
      <c r="P769" s="457"/>
      <c r="Q769" s="457"/>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50"/>
      <c r="D770" s="2050"/>
      <c r="E770" s="457"/>
      <c r="F770" s="457"/>
      <c r="G770" s="457"/>
      <c r="H770" s="2050"/>
      <c r="I770" s="2050"/>
      <c r="J770" s="457"/>
      <c r="K770" s="457"/>
      <c r="L770" s="457"/>
      <c r="M770" s="2050"/>
      <c r="N770" s="2050"/>
      <c r="O770" s="457"/>
      <c r="P770" s="457"/>
      <c r="Q770" s="457"/>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50"/>
      <c r="D771" s="2050"/>
      <c r="E771" s="457"/>
      <c r="F771" s="457"/>
      <c r="G771" s="457"/>
      <c r="H771" s="2050"/>
      <c r="I771" s="2050"/>
      <c r="J771" s="457"/>
      <c r="K771" s="457"/>
      <c r="L771" s="457"/>
      <c r="M771" s="2050"/>
      <c r="N771" s="2050"/>
      <c r="O771" s="457"/>
      <c r="P771" s="457"/>
      <c r="Q771" s="457"/>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50"/>
      <c r="D772" s="2050"/>
      <c r="E772" s="457"/>
      <c r="F772" s="457"/>
      <c r="G772" s="457"/>
      <c r="H772" s="2050"/>
      <c r="I772" s="2050"/>
      <c r="J772" s="457"/>
      <c r="K772" s="457"/>
      <c r="L772" s="457"/>
      <c r="M772" s="2050"/>
      <c r="N772" s="2050"/>
      <c r="O772" s="457"/>
      <c r="P772" s="457"/>
      <c r="Q772" s="457"/>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50"/>
      <c r="D773" s="2050"/>
      <c r="E773" s="457"/>
      <c r="F773" s="457"/>
      <c r="G773" s="457"/>
      <c r="H773" s="2050"/>
      <c r="I773" s="2050"/>
      <c r="J773" s="457"/>
      <c r="K773" s="457"/>
      <c r="L773" s="457"/>
      <c r="M773" s="2050"/>
      <c r="N773" s="2050"/>
      <c r="O773" s="457"/>
      <c r="P773" s="457"/>
      <c r="Q773" s="457"/>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50"/>
      <c r="D774" s="2050"/>
      <c r="E774" s="457"/>
      <c r="F774" s="457"/>
      <c r="G774" s="457"/>
      <c r="H774" s="2050"/>
      <c r="I774" s="2050"/>
      <c r="J774" s="457"/>
      <c r="K774" s="457"/>
      <c r="L774" s="457"/>
      <c r="M774" s="2050"/>
      <c r="N774" s="2050"/>
      <c r="O774" s="457"/>
      <c r="P774" s="457"/>
      <c r="Q774" s="457"/>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50"/>
      <c r="D775" s="2050"/>
      <c r="E775" s="457"/>
      <c r="F775" s="457"/>
      <c r="G775" s="457"/>
      <c r="H775" s="2050"/>
      <c r="I775" s="2050"/>
      <c r="J775" s="457"/>
      <c r="K775" s="457"/>
      <c r="L775" s="457"/>
      <c r="M775" s="2050"/>
      <c r="N775" s="2050"/>
      <c r="O775" s="457"/>
      <c r="P775" s="457"/>
      <c r="Q775" s="457"/>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50"/>
      <c r="D776" s="2050"/>
      <c r="E776" s="457"/>
      <c r="F776" s="457"/>
      <c r="G776" s="457"/>
      <c r="H776" s="2050"/>
      <c r="I776" s="2050"/>
      <c r="J776" s="457"/>
      <c r="K776" s="457"/>
      <c r="L776" s="457"/>
      <c r="M776" s="2050"/>
      <c r="N776" s="2050"/>
      <c r="O776" s="457"/>
      <c r="P776" s="457"/>
      <c r="Q776" s="457"/>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50"/>
      <c r="D777" s="2050"/>
      <c r="E777" s="457"/>
      <c r="F777" s="457"/>
      <c r="G777" s="457"/>
      <c r="H777" s="2050"/>
      <c r="I777" s="2050"/>
      <c r="J777" s="457"/>
      <c r="K777" s="457"/>
      <c r="L777" s="457"/>
      <c r="M777" s="2050"/>
      <c r="N777" s="2050"/>
      <c r="O777" s="457"/>
      <c r="P777" s="457"/>
      <c r="Q777" s="457"/>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50"/>
      <c r="D778" s="2050"/>
      <c r="E778" s="457"/>
      <c r="F778" s="457"/>
      <c r="G778" s="457"/>
      <c r="H778" s="2050"/>
      <c r="I778" s="2050"/>
      <c r="J778" s="457"/>
      <c r="K778" s="457"/>
      <c r="L778" s="457"/>
      <c r="M778" s="2050"/>
      <c r="N778" s="2050"/>
      <c r="O778" s="457"/>
      <c r="P778" s="457"/>
      <c r="Q778" s="457"/>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50"/>
      <c r="D779" s="2050"/>
      <c r="E779" s="457"/>
      <c r="F779" s="457"/>
      <c r="G779" s="457"/>
      <c r="H779" s="2050"/>
      <c r="I779" s="2050"/>
      <c r="J779" s="457"/>
      <c r="K779" s="457"/>
      <c r="L779" s="457"/>
      <c r="M779" s="2050"/>
      <c r="N779" s="2050"/>
      <c r="O779" s="457"/>
      <c r="P779" s="457"/>
      <c r="Q779" s="457"/>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50"/>
      <c r="D780" s="2050"/>
      <c r="E780" s="457"/>
      <c r="F780" s="457"/>
      <c r="G780" s="457"/>
      <c r="H780" s="2050"/>
      <c r="I780" s="2050"/>
      <c r="J780" s="457"/>
      <c r="K780" s="457"/>
      <c r="L780" s="457"/>
      <c r="M780" s="2050"/>
      <c r="N780" s="2050"/>
      <c r="O780" s="457"/>
      <c r="P780" s="457"/>
      <c r="Q780" s="457"/>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50"/>
      <c r="D781" s="2050"/>
      <c r="E781" s="457"/>
      <c r="F781" s="457"/>
      <c r="G781" s="457"/>
      <c r="H781" s="2050"/>
      <c r="I781" s="2050"/>
      <c r="J781" s="457"/>
      <c r="K781" s="457"/>
      <c r="L781" s="457"/>
      <c r="M781" s="2050"/>
      <c r="N781" s="2050"/>
      <c r="O781" s="457"/>
      <c r="P781" s="457"/>
      <c r="Q781" s="457"/>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50"/>
      <c r="D782" s="2050"/>
      <c r="E782" s="457"/>
      <c r="F782" s="457"/>
      <c r="G782" s="457"/>
      <c r="H782" s="2050"/>
      <c r="I782" s="2050"/>
      <c r="J782" s="457"/>
      <c r="K782" s="457"/>
      <c r="L782" s="457"/>
      <c r="M782" s="2050"/>
      <c r="N782" s="2050"/>
      <c r="O782" s="457"/>
      <c r="P782" s="457"/>
      <c r="Q782" s="457"/>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50"/>
      <c r="D783" s="2050"/>
      <c r="E783" s="457"/>
      <c r="F783" s="457"/>
      <c r="G783" s="457"/>
      <c r="H783" s="2050"/>
      <c r="I783" s="2050"/>
      <c r="J783" s="457"/>
      <c r="K783" s="457"/>
      <c r="L783" s="457"/>
      <c r="M783" s="2050"/>
      <c r="N783" s="2050"/>
      <c r="O783" s="457"/>
      <c r="P783" s="457"/>
      <c r="Q783" s="457"/>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50"/>
      <c r="D784" s="2050"/>
      <c r="E784" s="457"/>
      <c r="F784" s="457"/>
      <c r="G784" s="457"/>
      <c r="H784" s="2050"/>
      <c r="I784" s="2050"/>
      <c r="J784" s="457"/>
      <c r="K784" s="457"/>
      <c r="L784" s="457"/>
      <c r="M784" s="2050"/>
      <c r="N784" s="2050"/>
      <c r="O784" s="457"/>
      <c r="P784" s="457"/>
      <c r="Q784" s="457"/>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50"/>
      <c r="D785" s="2050"/>
      <c r="E785" s="457"/>
      <c r="F785" s="457"/>
      <c r="G785" s="457"/>
      <c r="H785" s="2050"/>
      <c r="I785" s="2050"/>
      <c r="J785" s="457"/>
      <c r="K785" s="457"/>
      <c r="L785" s="457"/>
      <c r="M785" s="2050"/>
      <c r="N785" s="2050"/>
      <c r="O785" s="457"/>
      <c r="P785" s="457"/>
      <c r="Q785" s="457"/>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50"/>
      <c r="D786" s="2050"/>
      <c r="E786" s="457"/>
      <c r="F786" s="457"/>
      <c r="G786" s="457"/>
      <c r="H786" s="2050"/>
      <c r="I786" s="2050"/>
      <c r="J786" s="457"/>
      <c r="K786" s="457"/>
      <c r="L786" s="457"/>
      <c r="M786" s="2050"/>
      <c r="N786" s="2050"/>
      <c r="O786" s="457"/>
      <c r="P786" s="457"/>
      <c r="Q786" s="457"/>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50"/>
      <c r="D787" s="2050"/>
      <c r="E787" s="457"/>
      <c r="F787" s="457"/>
      <c r="G787" s="457"/>
      <c r="H787" s="2050"/>
      <c r="I787" s="2050"/>
      <c r="J787" s="457"/>
      <c r="K787" s="457"/>
      <c r="L787" s="457"/>
      <c r="M787" s="2050"/>
      <c r="N787" s="2050"/>
      <c r="O787" s="457"/>
      <c r="P787" s="457"/>
      <c r="Q787" s="457"/>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50"/>
      <c r="D788" s="2050"/>
      <c r="E788" s="457"/>
      <c r="F788" s="457"/>
      <c r="G788" s="457"/>
      <c r="H788" s="2050"/>
      <c r="I788" s="2050"/>
      <c r="J788" s="457"/>
      <c r="K788" s="457"/>
      <c r="L788" s="457"/>
      <c r="M788" s="2050"/>
      <c r="N788" s="2050"/>
      <c r="O788" s="457"/>
      <c r="P788" s="457"/>
      <c r="Q788" s="457"/>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50"/>
      <c r="D789" s="2050"/>
      <c r="E789" s="457"/>
      <c r="F789" s="457"/>
      <c r="G789" s="457"/>
      <c r="H789" s="2050"/>
      <c r="I789" s="2050"/>
      <c r="J789" s="457"/>
      <c r="K789" s="457"/>
      <c r="L789" s="457"/>
      <c r="M789" s="2050"/>
      <c r="N789" s="2050"/>
      <c r="O789" s="457"/>
      <c r="P789" s="457"/>
      <c r="Q789" s="457"/>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50"/>
      <c r="D790" s="2050"/>
      <c r="E790" s="457"/>
      <c r="F790" s="457"/>
      <c r="G790" s="457"/>
      <c r="H790" s="2050"/>
      <c r="I790" s="2050"/>
      <c r="J790" s="457"/>
      <c r="K790" s="457"/>
      <c r="L790" s="457"/>
      <c r="M790" s="2050"/>
      <c r="N790" s="2050"/>
      <c r="O790" s="457"/>
      <c r="P790" s="457"/>
      <c r="Q790" s="457"/>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50"/>
      <c r="D791" s="2050"/>
      <c r="E791" s="457"/>
      <c r="F791" s="457"/>
      <c r="G791" s="457"/>
      <c r="H791" s="2050"/>
      <c r="I791" s="2050"/>
      <c r="J791" s="457"/>
      <c r="K791" s="457"/>
      <c r="L791" s="457"/>
      <c r="M791" s="2050"/>
      <c r="N791" s="2050"/>
      <c r="O791" s="457"/>
      <c r="P791" s="457"/>
      <c r="Q791" s="457"/>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50"/>
      <c r="D792" s="2050"/>
      <c r="E792" s="457"/>
      <c r="F792" s="457"/>
      <c r="G792" s="457"/>
      <c r="H792" s="2050"/>
      <c r="I792" s="2050"/>
      <c r="J792" s="457"/>
      <c r="K792" s="457"/>
      <c r="L792" s="457"/>
      <c r="M792" s="2050"/>
      <c r="N792" s="2050"/>
      <c r="O792" s="457"/>
      <c r="P792" s="457"/>
      <c r="Q792" s="457"/>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50"/>
      <c r="D793" s="2050"/>
      <c r="E793" s="457"/>
      <c r="F793" s="457"/>
      <c r="G793" s="457"/>
      <c r="H793" s="2050"/>
      <c r="I793" s="2050"/>
      <c r="J793" s="457"/>
      <c r="K793" s="457"/>
      <c r="L793" s="457"/>
      <c r="M793" s="2050"/>
      <c r="N793" s="2050"/>
      <c r="O793" s="457"/>
      <c r="P793" s="457"/>
      <c r="Q793" s="457"/>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50"/>
      <c r="D794" s="2050"/>
      <c r="E794" s="457"/>
      <c r="F794" s="457"/>
      <c r="G794" s="457"/>
      <c r="H794" s="2050"/>
      <c r="I794" s="2050"/>
      <c r="J794" s="457"/>
      <c r="K794" s="457"/>
      <c r="L794" s="457"/>
      <c r="M794" s="2050"/>
      <c r="N794" s="2050"/>
      <c r="O794" s="457"/>
      <c r="P794" s="457"/>
      <c r="Q794" s="457"/>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50"/>
      <c r="D795" s="2050"/>
      <c r="E795" s="457"/>
      <c r="F795" s="457"/>
      <c r="G795" s="457"/>
      <c r="H795" s="2050"/>
      <c r="I795" s="2050"/>
      <c r="J795" s="457"/>
      <c r="K795" s="457"/>
      <c r="L795" s="457"/>
      <c r="M795" s="2050"/>
      <c r="N795" s="2050"/>
      <c r="O795" s="457"/>
      <c r="P795" s="457"/>
      <c r="Q795" s="457"/>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50"/>
      <c r="D796" s="2050"/>
      <c r="E796" s="457"/>
      <c r="F796" s="457"/>
      <c r="G796" s="457"/>
      <c r="H796" s="2050"/>
      <c r="I796" s="2050"/>
      <c r="J796" s="457"/>
      <c r="K796" s="457"/>
      <c r="L796" s="457"/>
      <c r="M796" s="2050"/>
      <c r="N796" s="2050"/>
      <c r="O796" s="457"/>
      <c r="P796" s="457"/>
      <c r="Q796" s="457"/>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50"/>
      <c r="D797" s="2050"/>
      <c r="E797" s="457"/>
      <c r="F797" s="457"/>
      <c r="G797" s="457"/>
      <c r="H797" s="2050"/>
      <c r="I797" s="2050"/>
      <c r="J797" s="457"/>
      <c r="K797" s="457"/>
      <c r="L797" s="457"/>
      <c r="M797" s="2050"/>
      <c r="N797" s="2050"/>
      <c r="O797" s="457"/>
      <c r="P797" s="457"/>
      <c r="Q797" s="457"/>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50"/>
      <c r="D798" s="2050"/>
      <c r="E798" s="457"/>
      <c r="F798" s="457"/>
      <c r="G798" s="457"/>
      <c r="H798" s="2050"/>
      <c r="I798" s="2050"/>
      <c r="J798" s="457"/>
      <c r="K798" s="457"/>
      <c r="L798" s="457"/>
      <c r="M798" s="2050"/>
      <c r="N798" s="2050"/>
      <c r="O798" s="457"/>
      <c r="P798" s="457"/>
      <c r="Q798" s="457"/>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50"/>
      <c r="D799" s="2050"/>
      <c r="E799" s="457"/>
      <c r="F799" s="457"/>
      <c r="G799" s="457"/>
      <c r="H799" s="2050"/>
      <c r="I799" s="2050"/>
      <c r="J799" s="457"/>
      <c r="K799" s="457"/>
      <c r="L799" s="457"/>
      <c r="M799" s="2050"/>
      <c r="N799" s="2050"/>
      <c r="O799" s="457"/>
      <c r="P799" s="457"/>
      <c r="Q799" s="457"/>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7"/>
      <c r="D800" s="457"/>
      <c r="E800" s="457"/>
      <c r="F800" s="457"/>
      <c r="G800" s="457"/>
      <c r="H800" s="457"/>
      <c r="I800" s="457"/>
      <c r="J800" s="457"/>
      <c r="K800" s="457"/>
      <c r="L800" s="457"/>
      <c r="M800" s="457"/>
      <c r="N800" s="457"/>
      <c r="O800" s="457"/>
      <c r="P800" s="457"/>
      <c r="Q800" s="457"/>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7"/>
      <c r="D801" s="457"/>
      <c r="E801" s="457"/>
      <c r="F801" s="457"/>
      <c r="G801" s="457"/>
      <c r="H801" s="457"/>
      <c r="I801" s="457"/>
      <c r="J801" s="457"/>
      <c r="K801" s="457"/>
      <c r="L801" s="457"/>
      <c r="M801" s="457"/>
      <c r="N801" s="457"/>
      <c r="O801" s="457"/>
      <c r="P801" s="457"/>
      <c r="Q801" s="457"/>
    </row>
    <row r="802" ht="25.15" customHeight="true" x14ac:dyDescent="0.2">
      <c r="C802" s="457"/>
      <c r="D802" s="457"/>
      <c r="E802" s="457"/>
      <c r="F802" s="457"/>
      <c r="G802" s="457"/>
      <c r="H802" s="457"/>
      <c r="I802" s="457"/>
      <c r="J802" s="457"/>
      <c r="K802" s="457"/>
      <c r="L802" s="457"/>
      <c r="M802" s="457"/>
      <c r="N802" s="457"/>
      <c r="O802" s="457"/>
      <c r="P802" s="457"/>
      <c r="Q802" s="457"/>
    </row>
    <row r="803" ht="25.15" customHeight="true" x14ac:dyDescent="0.2">
      <c r="C803" s="457"/>
      <c r="D803" s="457"/>
      <c r="E803" s="457"/>
      <c r="F803" s="457"/>
      <c r="G803" s="457"/>
      <c r="H803" s="457"/>
      <c r="I803" s="457"/>
      <c r="J803" s="457"/>
      <c r="K803" s="457"/>
      <c r="L803" s="457"/>
      <c r="M803" s="457"/>
      <c r="N803" s="457"/>
      <c r="O803" s="457"/>
      <c r="P803" s="457"/>
      <c r="Q803" s="457"/>
    </row>
    <row r="804" ht="25.15" customHeight="true" x14ac:dyDescent="0.2">
      <c r="C804" s="457"/>
      <c r="D804" s="457"/>
      <c r="E804" s="457"/>
      <c r="F804" s="457"/>
      <c r="G804" s="457"/>
      <c r="H804" s="457"/>
      <c r="I804" s="457"/>
      <c r="J804" s="457"/>
      <c r="K804" s="457"/>
      <c r="L804" s="457"/>
      <c r="M804" s="457"/>
      <c r="N804" s="457"/>
      <c r="O804" s="457"/>
      <c r="P804" s="457"/>
      <c r="Q804" s="457"/>
    </row>
    <row r="805" ht="25.15" customHeight="true" x14ac:dyDescent="0.2">
      <c r="C805" s="457"/>
      <c r="D805" s="457"/>
      <c r="E805" s="457"/>
      <c r="F805" s="457"/>
      <c r="G805" s="457"/>
      <c r="H805" s="457"/>
      <c r="I805" s="457"/>
      <c r="J805" s="457"/>
      <c r="K805" s="457"/>
      <c r="L805" s="457"/>
      <c r="M805" s="457"/>
      <c r="N805" s="457"/>
      <c r="O805" s="457"/>
      <c r="P805" s="457"/>
      <c r="Q805" s="457"/>
    </row>
    <row r="806" ht="25.15" customHeight="true" x14ac:dyDescent="0.2">
      <c r="C806" s="457"/>
      <c r="D806" s="457"/>
      <c r="E806" s="457"/>
      <c r="F806" s="457"/>
      <c r="G806" s="457"/>
      <c r="H806" s="457"/>
      <c r="I806" s="457"/>
      <c r="J806" s="457"/>
      <c r="K806" s="457"/>
      <c r="L806" s="457"/>
      <c r="M806" s="457"/>
      <c r="N806" s="457"/>
      <c r="O806" s="457"/>
      <c r="P806" s="457"/>
      <c r="Q806" s="457"/>
    </row>
    <row r="807" ht="25.15" customHeight="true" x14ac:dyDescent="0.2">
      <c r="C807" s="457"/>
      <c r="D807" s="457"/>
      <c r="E807" s="457"/>
      <c r="F807" s="457"/>
      <c r="G807" s="457"/>
      <c r="H807" s="457"/>
      <c r="I807" s="457"/>
      <c r="J807" s="457"/>
      <c r="K807" s="457"/>
      <c r="L807" s="457"/>
      <c r="M807" s="457"/>
      <c r="N807" s="457"/>
      <c r="O807" s="457"/>
      <c r="P807" s="457"/>
      <c r="Q807" s="457"/>
    </row>
    <row r="808" ht="25.15" customHeight="true" x14ac:dyDescent="0.2">
      <c r="C808" s="457"/>
      <c r="D808" s="457"/>
      <c r="E808" s="457"/>
      <c r="F808" s="457"/>
      <c r="G808" s="457"/>
      <c r="H808" s="457"/>
      <c r="I808" s="457"/>
      <c r="J808" s="457"/>
      <c r="K808" s="457"/>
      <c r="L808" s="457"/>
      <c r="M808" s="457"/>
      <c r="N808" s="457"/>
      <c r="O808" s="457"/>
      <c r="P808" s="457"/>
      <c r="Q808" s="457"/>
    </row>
    <row r="809" ht="25.15" customHeight="true" x14ac:dyDescent="0.2">
      <c r="C809" s="457"/>
      <c r="D809" s="457"/>
      <c r="E809" s="457"/>
      <c r="F809" s="457"/>
      <c r="G809" s="457"/>
      <c r="H809" s="457"/>
      <c r="I809" s="457"/>
      <c r="J809" s="457"/>
      <c r="K809" s="457"/>
      <c r="L809" s="457"/>
      <c r="M809" s="457"/>
      <c r="N809" s="457"/>
      <c r="O809" s="457"/>
      <c r="P809" s="457"/>
      <c r="Q809" s="457"/>
    </row>
    <row r="810" ht="25.15" customHeight="true" x14ac:dyDescent="0.2">
      <c r="C810" s="457"/>
      <c r="D810" s="457"/>
      <c r="E810" s="457"/>
      <c r="F810" s="457"/>
      <c r="G810" s="457"/>
      <c r="H810" s="457"/>
      <c r="I810" s="457"/>
      <c r="J810" s="457"/>
      <c r="K810" s="457"/>
      <c r="L810" s="457"/>
      <c r="M810" s="457"/>
      <c r="N810" s="457"/>
      <c r="O810" s="457"/>
      <c r="P810" s="457"/>
      <c r="Q810" s="457"/>
    </row>
    <row r="811" ht="25.15" customHeight="true" x14ac:dyDescent="0.2">
      <c r="C811" s="457"/>
      <c r="D811" s="457"/>
      <c r="E811" s="457"/>
      <c r="F811" s="457"/>
      <c r="G811" s="457"/>
      <c r="H811" s="457"/>
      <c r="I811" s="457"/>
      <c r="J811" s="457"/>
      <c r="K811" s="457"/>
      <c r="L811" s="457"/>
      <c r="M811" s="457"/>
      <c r="N811" s="457"/>
      <c r="O811" s="457"/>
      <c r="P811" s="457"/>
      <c r="Q811" s="457"/>
    </row>
    <row r="812" ht="25.15" customHeight="true" x14ac:dyDescent="0.2">
      <c r="C812" s="457"/>
      <c r="D812" s="457"/>
      <c r="E812" s="457"/>
      <c r="F812" s="457"/>
      <c r="G812" s="457"/>
      <c r="H812" s="457"/>
      <c r="I812" s="457"/>
      <c r="J812" s="457"/>
      <c r="K812" s="457"/>
      <c r="L812" s="457"/>
      <c r="M812" s="457"/>
      <c r="N812" s="457"/>
      <c r="O812" s="457"/>
      <c r="P812" s="457"/>
      <c r="Q812" s="457"/>
    </row>
    <row r="813" ht="25.15" customHeight="true" x14ac:dyDescent="0.2">
      <c r="C813" s="457"/>
      <c r="D813" s="457"/>
      <c r="E813" s="457"/>
      <c r="F813" s="457"/>
      <c r="G813" s="457"/>
      <c r="H813" s="457"/>
      <c r="I813" s="457"/>
      <c r="J813" s="457"/>
      <c r="K813" s="457"/>
      <c r="L813" s="457"/>
      <c r="M813" s="457"/>
      <c r="N813" s="457"/>
      <c r="O813" s="457"/>
      <c r="P813" s="457"/>
      <c r="Q813" s="457"/>
    </row>
    <row r="814" ht="25.15" customHeight="true" x14ac:dyDescent="0.2">
      <c r="C814" s="457"/>
      <c r="D814" s="457"/>
      <c r="E814" s="457"/>
      <c r="F814" s="457"/>
      <c r="G814" s="457"/>
      <c r="H814" s="457"/>
      <c r="I814" s="457"/>
      <c r="J814" s="457"/>
      <c r="K814" s="457"/>
      <c r="L814" s="457"/>
      <c r="M814" s="457"/>
      <c r="N814" s="457"/>
      <c r="O814" s="457"/>
      <c r="P814" s="457"/>
      <c r="Q814" s="457"/>
    </row>
    <row r="815" ht="25.15" customHeight="true" x14ac:dyDescent="0.2">
      <c r="C815" s="457"/>
      <c r="D815" s="457"/>
      <c r="E815" s="457"/>
      <c r="F815" s="457"/>
      <c r="G815" s="457"/>
      <c r="H815" s="457"/>
      <c r="I815" s="457"/>
      <c r="J815" s="457"/>
      <c r="K815" s="457"/>
      <c r="L815" s="457"/>
      <c r="M815" s="457"/>
      <c r="N815" s="457"/>
      <c r="O815" s="457"/>
      <c r="P815" s="457"/>
      <c r="Q815" s="457"/>
    </row>
    <row r="816" ht="25.15" customHeight="true" x14ac:dyDescent="0.2">
      <c r="C816" s="457"/>
      <c r="D816" s="457"/>
      <c r="E816" s="457"/>
      <c r="F816" s="457"/>
      <c r="G816" s="457"/>
      <c r="H816" s="457"/>
      <c r="I816" s="457"/>
      <c r="J816" s="457"/>
      <c r="K816" s="457"/>
      <c r="L816" s="457"/>
      <c r="M816" s="457"/>
      <c r="N816" s="457"/>
      <c r="O816" s="457"/>
      <c r="P816" s="457"/>
      <c r="Q816" s="457"/>
    </row>
    <row r="817" ht="25.15" customHeight="true" x14ac:dyDescent="0.2">
      <c r="C817" s="457"/>
      <c r="D817" s="457"/>
      <c r="E817" s="457"/>
      <c r="F817" s="457"/>
      <c r="G817" s="457"/>
      <c r="H817" s="457"/>
      <c r="I817" s="457"/>
      <c r="J817" s="457"/>
      <c r="K817" s="457"/>
      <c r="L817" s="457"/>
      <c r="M817" s="457"/>
      <c r="N817" s="457"/>
      <c r="O817" s="457"/>
      <c r="P817" s="457"/>
      <c r="Q817" s="457"/>
    </row>
    <row r="818" ht="25.15" customHeight="true" x14ac:dyDescent="0.2">
      <c r="C818" s="457"/>
      <c r="D818" s="457"/>
      <c r="E818" s="457"/>
      <c r="F818" s="457"/>
      <c r="G818" s="457"/>
      <c r="H818" s="457"/>
      <c r="I818" s="457"/>
      <c r="J818" s="457"/>
      <c r="K818" s="457"/>
      <c r="L818" s="457"/>
      <c r="M818" s="457"/>
      <c r="N818" s="457"/>
      <c r="O818" s="457"/>
      <c r="P818" s="457"/>
      <c r="Q818" s="457"/>
    </row>
    <row r="819" ht="25.15" customHeight="true" x14ac:dyDescent="0.2">
      <c r="C819" s="457"/>
      <c r="D819" s="457"/>
      <c r="E819" s="457"/>
      <c r="F819" s="457"/>
      <c r="G819" s="457"/>
      <c r="H819" s="457"/>
      <c r="I819" s="457"/>
      <c r="J819" s="457"/>
      <c r="K819" s="457"/>
      <c r="L819" s="457"/>
      <c r="M819" s="457"/>
      <c r="N819" s="457"/>
      <c r="O819" s="457"/>
      <c r="P819" s="457"/>
      <c r="Q819" s="457"/>
    </row>
    <row r="820" ht="25.15" customHeight="true" x14ac:dyDescent="0.2">
      <c r="C820" s="457"/>
      <c r="D820" s="457"/>
      <c r="E820" s="457"/>
      <c r="F820" s="457"/>
      <c r="G820" s="457"/>
      <c r="H820" s="457"/>
      <c r="I820" s="457"/>
      <c r="J820" s="457"/>
      <c r="K820" s="457"/>
      <c r="L820" s="457"/>
      <c r="M820" s="457"/>
      <c r="N820" s="457"/>
      <c r="O820" s="457"/>
      <c r="P820" s="457"/>
      <c r="Q820" s="457"/>
    </row>
    <row r="821" ht="25.15" customHeight="true" x14ac:dyDescent="0.2">
      <c r="C821" s="457"/>
      <c r="D821" s="457"/>
      <c r="E821" s="457"/>
      <c r="F821" s="457"/>
      <c r="G821" s="457"/>
      <c r="H821" s="457"/>
      <c r="I821" s="457"/>
      <c r="J821" s="457"/>
      <c r="K821" s="457"/>
      <c r="L821" s="457"/>
      <c r="M821" s="457"/>
      <c r="N821" s="457"/>
      <c r="O821" s="457"/>
      <c r="P821" s="457"/>
      <c r="Q821" s="457"/>
    </row>
    <row r="822" ht="25.15" customHeight="true" x14ac:dyDescent="0.2">
      <c r="C822" s="457"/>
      <c r="D822" s="457"/>
      <c r="E822" s="457"/>
      <c r="F822" s="457"/>
      <c r="G822" s="457"/>
      <c r="H822" s="457"/>
      <c r="I822" s="457"/>
      <c r="J822" s="457"/>
      <c r="K822" s="457"/>
      <c r="L822" s="457"/>
      <c r="M822" s="457"/>
      <c r="N822" s="457"/>
      <c r="O822" s="457"/>
      <c r="P822" s="457"/>
      <c r="Q822" s="457"/>
    </row>
    <row r="823" ht="25.15" customHeight="true" x14ac:dyDescent="0.2">
      <c r="C823" s="457"/>
      <c r="D823" s="457"/>
      <c r="E823" s="457"/>
      <c r="F823" s="457"/>
      <c r="G823" s="457"/>
      <c r="H823" s="457"/>
      <c r="I823" s="457"/>
      <c r="J823" s="457"/>
      <c r="K823" s="457"/>
      <c r="L823" s="457"/>
      <c r="M823" s="457"/>
      <c r="N823" s="457"/>
      <c r="O823" s="457"/>
      <c r="P823" s="457"/>
      <c r="Q823" s="457"/>
    </row>
    <row r="824" ht="25.15" customHeight="true" x14ac:dyDescent="0.2">
      <c r="C824" s="457"/>
      <c r="D824" s="457"/>
      <c r="E824" s="457"/>
      <c r="F824" s="457"/>
      <c r="G824" s="457"/>
      <c r="H824" s="457"/>
      <c r="I824" s="457"/>
      <c r="J824" s="457"/>
      <c r="K824" s="457"/>
      <c r="L824" s="457"/>
      <c r="M824" s="457"/>
      <c r="N824" s="457"/>
      <c r="O824" s="457"/>
      <c r="P824" s="457"/>
      <c r="Q824" s="457"/>
    </row>
    <row r="825" ht="25.15" customHeight="true" x14ac:dyDescent="0.2">
      <c r="C825" s="457"/>
      <c r="D825" s="457"/>
      <c r="E825" s="457"/>
      <c r="F825" s="457"/>
      <c r="G825" s="457"/>
      <c r="H825" s="457"/>
      <c r="I825" s="457"/>
      <c r="J825" s="457"/>
      <c r="K825" s="457"/>
      <c r="L825" s="457"/>
      <c r="M825" s="457"/>
      <c r="N825" s="457"/>
      <c r="O825" s="457"/>
      <c r="P825" s="457"/>
      <c r="Q825" s="457"/>
    </row>
    <row r="826" ht="25.15" customHeight="true" x14ac:dyDescent="0.2">
      <c r="C826" s="457"/>
      <c r="D826" s="457"/>
      <c r="E826" s="457"/>
      <c r="F826" s="457"/>
      <c r="G826" s="457"/>
      <c r="H826" s="457"/>
      <c r="I826" s="457"/>
      <c r="J826" s="457"/>
      <c r="K826" s="457"/>
      <c r="L826" s="457"/>
      <c r="M826" s="457"/>
      <c r="N826" s="457"/>
      <c r="O826" s="457"/>
      <c r="P826" s="457"/>
      <c r="Q826" s="457"/>
    </row>
    <row r="827" ht="25.15" customHeight="true" x14ac:dyDescent="0.2">
      <c r="C827" s="457"/>
      <c r="D827" s="457"/>
      <c r="E827" s="457"/>
      <c r="F827" s="457"/>
      <c r="G827" s="457"/>
      <c r="H827" s="457"/>
      <c r="I827" s="457"/>
      <c r="J827" s="457"/>
      <c r="K827" s="457"/>
      <c r="L827" s="457"/>
      <c r="M827" s="457"/>
      <c r="N827" s="457"/>
      <c r="O827" s="457"/>
      <c r="P827" s="457"/>
      <c r="Q827" s="457"/>
    </row>
    <row r="828" ht="25.15" customHeight="true" x14ac:dyDescent="0.2">
      <c r="C828" s="457"/>
      <c r="D828" s="457"/>
      <c r="E828" s="457"/>
      <c r="F828" s="457"/>
      <c r="G828" s="457"/>
      <c r="H828" s="457"/>
      <c r="I828" s="457"/>
      <c r="J828" s="457"/>
      <c r="K828" s="457"/>
      <c r="L828" s="457"/>
      <c r="M828" s="457"/>
      <c r="N828" s="457"/>
      <c r="O828" s="457"/>
      <c r="P828" s="457"/>
      <c r="Q828" s="457"/>
    </row>
    <row r="829" ht="25.15" customHeight="true" x14ac:dyDescent="0.2">
      <c r="C829" s="457"/>
      <c r="D829" s="457"/>
      <c r="E829" s="457"/>
      <c r="F829" s="457"/>
      <c r="G829" s="457"/>
      <c r="H829" s="457"/>
      <c r="I829" s="457"/>
      <c r="J829" s="457"/>
      <c r="K829" s="457"/>
      <c r="L829" s="457"/>
      <c r="M829" s="457"/>
      <c r="N829" s="457"/>
      <c r="O829" s="457"/>
      <c r="P829" s="457"/>
      <c r="Q829" s="457"/>
    </row>
    <row r="830" ht="25.15" customHeight="true" x14ac:dyDescent="0.2">
      <c r="C830" s="457"/>
      <c r="D830" s="457"/>
      <c r="E830" s="457"/>
      <c r="F830" s="457"/>
      <c r="G830" s="457"/>
      <c r="H830" s="457"/>
      <c r="I830" s="457"/>
      <c r="J830" s="457"/>
      <c r="K830" s="457"/>
      <c r="L830" s="457"/>
      <c r="M830" s="457"/>
      <c r="N830" s="457"/>
      <c r="O830" s="457"/>
      <c r="P830" s="457"/>
      <c r="Q830" s="457"/>
    </row>
    <row r="831" ht="25.15" customHeight="true" x14ac:dyDescent="0.2">
      <c r="C831" s="457"/>
      <c r="D831" s="457"/>
      <c r="E831" s="457"/>
      <c r="F831" s="457"/>
      <c r="G831" s="457"/>
      <c r="H831" s="457"/>
      <c r="I831" s="457"/>
      <c r="J831" s="457"/>
      <c r="K831" s="457"/>
      <c r="L831" s="457"/>
      <c r="M831" s="457"/>
      <c r="N831" s="457"/>
      <c r="O831" s="457"/>
      <c r="P831" s="457"/>
      <c r="Q831" s="457"/>
    </row>
    <row r="832" ht="25.15" customHeight="true" x14ac:dyDescent="0.2">
      <c r="C832" s="457"/>
      <c r="D832" s="457"/>
      <c r="E832" s="457"/>
      <c r="F832" s="457"/>
      <c r="G832" s="457"/>
      <c r="H832" s="457"/>
      <c r="I832" s="457"/>
      <c r="J832" s="457"/>
      <c r="K832" s="457"/>
      <c r="L832" s="457"/>
      <c r="M832" s="457"/>
      <c r="N832" s="457"/>
      <c r="O832" s="457"/>
      <c r="P832" s="457"/>
      <c r="Q832" s="457"/>
    </row>
    <row r="833" ht="25.15" customHeight="true" x14ac:dyDescent="0.2">
      <c r="C833" s="457"/>
      <c r="D833" s="457"/>
      <c r="E833" s="457"/>
      <c r="F833" s="457"/>
      <c r="G833" s="457"/>
      <c r="H833" s="457"/>
      <c r="I833" s="457"/>
      <c r="J833" s="457"/>
      <c r="K833" s="457"/>
      <c r="L833" s="457"/>
      <c r="M833" s="457"/>
      <c r="N833" s="457"/>
      <c r="O833" s="457"/>
      <c r="P833" s="457"/>
      <c r="Q833" s="457"/>
    </row>
    <row r="834" ht="25.15" customHeight="true" x14ac:dyDescent="0.2">
      <c r="C834" s="457"/>
      <c r="D834" s="457"/>
      <c r="E834" s="457"/>
      <c r="F834" s="457"/>
      <c r="G834" s="457"/>
      <c r="H834" s="457"/>
      <c r="I834" s="457"/>
      <c r="J834" s="457"/>
      <c r="K834" s="457"/>
      <c r="L834" s="457"/>
      <c r="M834" s="457"/>
      <c r="N834" s="457"/>
      <c r="O834" s="457"/>
      <c r="P834" s="457"/>
      <c r="Q834" s="457"/>
    </row>
    <row r="835" ht="25.15" customHeight="true" x14ac:dyDescent="0.2">
      <c r="C835" s="457"/>
      <c r="D835" s="457"/>
      <c r="E835" s="457"/>
      <c r="F835" s="457"/>
      <c r="G835" s="457"/>
      <c r="H835" s="457"/>
      <c r="I835" s="457"/>
      <c r="J835" s="457"/>
      <c r="K835" s="457"/>
      <c r="L835" s="457"/>
      <c r="M835" s="457"/>
      <c r="N835" s="457"/>
      <c r="O835" s="457"/>
      <c r="P835" s="457"/>
      <c r="Q835" s="457"/>
    </row>
    <row r="836" ht="25.15" customHeight="true" x14ac:dyDescent="0.2">
      <c r="C836" s="457"/>
      <c r="D836" s="457"/>
      <c r="E836" s="457"/>
      <c r="F836" s="457"/>
      <c r="G836" s="457"/>
      <c r="H836" s="457"/>
      <c r="I836" s="457"/>
      <c r="J836" s="457"/>
      <c r="K836" s="457"/>
      <c r="L836" s="457"/>
      <c r="M836" s="457"/>
      <c r="N836" s="457"/>
      <c r="O836" s="457"/>
      <c r="P836" s="457"/>
      <c r="Q836" s="457"/>
    </row>
    <row r="837" ht="25.15" customHeight="true" x14ac:dyDescent="0.2">
      <c r="C837" s="457"/>
      <c r="D837" s="457"/>
      <c r="E837" s="457"/>
      <c r="F837" s="457"/>
      <c r="G837" s="457"/>
      <c r="H837" s="457"/>
      <c r="I837" s="457"/>
      <c r="J837" s="457"/>
      <c r="K837" s="457"/>
      <c r="L837" s="457"/>
      <c r="M837" s="457"/>
      <c r="N837" s="457"/>
      <c r="O837" s="457"/>
      <c r="P837" s="457"/>
      <c r="Q837" s="457"/>
    </row>
    <row r="838" ht="25.15" customHeight="true" x14ac:dyDescent="0.2">
      <c r="C838" s="457"/>
      <c r="D838" s="457"/>
      <c r="E838" s="457"/>
      <c r="F838" s="457"/>
      <c r="G838" s="457"/>
      <c r="H838" s="457"/>
      <c r="I838" s="457"/>
      <c r="J838" s="457"/>
      <c r="K838" s="457"/>
      <c r="L838" s="457"/>
      <c r="M838" s="457"/>
      <c r="N838" s="457"/>
      <c r="O838" s="457"/>
      <c r="P838" s="457"/>
      <c r="Q838" s="457"/>
    </row>
    <row r="839" ht="25.15" customHeight="true" x14ac:dyDescent="0.2">
      <c r="C839" s="457"/>
      <c r="D839" s="457"/>
      <c r="E839" s="457"/>
      <c r="F839" s="457"/>
      <c r="G839" s="457"/>
      <c r="H839" s="457"/>
      <c r="I839" s="457"/>
      <c r="J839" s="457"/>
      <c r="K839" s="457"/>
      <c r="L839" s="457"/>
      <c r="M839" s="457"/>
      <c r="N839" s="457"/>
      <c r="O839" s="457"/>
      <c r="P839" s="457"/>
      <c r="Q839" s="457"/>
    </row>
    <row r="840" ht="25.15" customHeight="true" x14ac:dyDescent="0.2">
      <c r="C840" s="457"/>
      <c r="D840" s="457"/>
      <c r="E840" s="457"/>
      <c r="F840" s="457"/>
      <c r="G840" s="457"/>
      <c r="H840" s="457"/>
      <c r="I840" s="457"/>
      <c r="J840" s="457"/>
      <c r="K840" s="457"/>
      <c r="L840" s="457"/>
      <c r="M840" s="457"/>
      <c r="N840" s="457"/>
      <c r="O840" s="457"/>
      <c r="P840" s="457"/>
      <c r="Q840" s="457"/>
    </row>
    <row r="841" ht="25.15" customHeight="true" x14ac:dyDescent="0.2">
      <c r="C841" s="457"/>
      <c r="D841" s="457"/>
      <c r="E841" s="457"/>
      <c r="F841" s="457"/>
      <c r="G841" s="457"/>
      <c r="H841" s="457"/>
      <c r="I841" s="457"/>
      <c r="J841" s="457"/>
      <c r="K841" s="457"/>
      <c r="L841" s="457"/>
      <c r="M841" s="457"/>
      <c r="N841" s="457"/>
      <c r="O841" s="457"/>
      <c r="P841" s="457"/>
      <c r="Q841" s="457"/>
    </row>
    <row r="842" ht="25.15" customHeight="true" x14ac:dyDescent="0.2">
      <c r="C842" s="457"/>
      <c r="D842" s="457"/>
      <c r="E842" s="457"/>
      <c r="F842" s="457"/>
      <c r="G842" s="457"/>
      <c r="H842" s="457"/>
      <c r="I842" s="457"/>
      <c r="J842" s="457"/>
      <c r="K842" s="457"/>
      <c r="L842" s="457"/>
      <c r="M842" s="457"/>
      <c r="N842" s="457"/>
      <c r="O842" s="457"/>
      <c r="P842" s="457"/>
      <c r="Q842" s="457"/>
    </row>
    <row r="843" ht="25.15" customHeight="true" x14ac:dyDescent="0.2">
      <c r="C843" s="457"/>
      <c r="D843" s="457"/>
      <c r="E843" s="457"/>
      <c r="F843" s="457"/>
      <c r="G843" s="457"/>
      <c r="H843" s="457"/>
      <c r="I843" s="457"/>
      <c r="J843" s="457"/>
      <c r="K843" s="457"/>
      <c r="L843" s="457"/>
      <c r="M843" s="457"/>
      <c r="N843" s="457"/>
      <c r="O843" s="457"/>
      <c r="P843" s="457"/>
      <c r="Q843" s="457"/>
    </row>
    <row r="844" ht="25.15" customHeight="true" x14ac:dyDescent="0.2">
      <c r="C844" s="457"/>
      <c r="D844" s="457"/>
      <c r="E844" s="457"/>
      <c r="F844" s="457"/>
      <c r="G844" s="457"/>
      <c r="H844" s="457"/>
      <c r="I844" s="457"/>
      <c r="J844" s="457"/>
      <c r="K844" s="457"/>
      <c r="L844" s="457"/>
      <c r="M844" s="457"/>
      <c r="N844" s="457"/>
      <c r="O844" s="457"/>
      <c r="P844" s="457"/>
      <c r="Q844" s="457"/>
    </row>
    <row r="845" ht="25.15" customHeight="true" x14ac:dyDescent="0.2">
      <c r="C845" s="457"/>
      <c r="D845" s="457"/>
      <c r="E845" s="457"/>
      <c r="F845" s="457"/>
      <c r="G845" s="457"/>
      <c r="H845" s="457"/>
      <c r="I845" s="457"/>
      <c r="J845" s="457"/>
      <c r="K845" s="457"/>
      <c r="L845" s="457"/>
      <c r="M845" s="457"/>
      <c r="N845" s="457"/>
      <c r="O845" s="457"/>
      <c r="P845" s="457"/>
      <c r="Q845" s="457"/>
    </row>
    <row r="846" ht="25.15" customHeight="true" x14ac:dyDescent="0.2">
      <c r="C846" s="457"/>
      <c r="D846" s="457"/>
      <c r="E846" s="457"/>
      <c r="F846" s="457"/>
      <c r="G846" s="457"/>
      <c r="H846" s="457"/>
      <c r="I846" s="457"/>
      <c r="J846" s="457"/>
      <c r="K846" s="457"/>
      <c r="L846" s="457"/>
      <c r="M846" s="457"/>
      <c r="N846" s="457"/>
      <c r="O846" s="457"/>
      <c r="P846" s="457"/>
      <c r="Q846" s="457"/>
    </row>
    <row r="847" ht="25.15" customHeight="true" x14ac:dyDescent="0.2">
      <c r="C847" s="457"/>
      <c r="D847" s="457"/>
      <c r="E847" s="457"/>
      <c r="F847" s="457"/>
      <c r="G847" s="457"/>
      <c r="H847" s="457"/>
      <c r="I847" s="457"/>
      <c r="J847" s="457"/>
      <c r="K847" s="457"/>
      <c r="L847" s="457"/>
      <c r="M847" s="457"/>
      <c r="N847" s="457"/>
      <c r="O847" s="457"/>
      <c r="P847" s="457"/>
      <c r="Q847" s="457"/>
    </row>
    <row r="848" ht="25.15" customHeight="true" x14ac:dyDescent="0.2">
      <c r="C848" s="457"/>
      <c r="D848" s="457"/>
      <c r="E848" s="457"/>
      <c r="F848" s="457"/>
      <c r="G848" s="457"/>
      <c r="H848" s="457"/>
      <c r="I848" s="457"/>
      <c r="J848" s="457"/>
      <c r="K848" s="457"/>
      <c r="L848" s="457"/>
      <c r="M848" s="457"/>
      <c r="N848" s="457"/>
      <c r="O848" s="457"/>
      <c r="P848" s="457"/>
      <c r="Q848" s="457"/>
    </row>
    <row r="849" ht="25.15" customHeight="true" x14ac:dyDescent="0.2">
      <c r="C849" s="457"/>
      <c r="D849" s="457"/>
      <c r="E849" s="457"/>
      <c r="F849" s="457"/>
      <c r="G849" s="457"/>
      <c r="H849" s="457"/>
      <c r="I849" s="457"/>
      <c r="J849" s="457"/>
      <c r="K849" s="457"/>
      <c r="L849" s="457"/>
      <c r="M849" s="457"/>
      <c r="N849" s="457"/>
      <c r="O849" s="457"/>
      <c r="P849" s="457"/>
      <c r="Q849" s="457"/>
    </row>
    <row r="850" ht="25.15" customHeight="true" x14ac:dyDescent="0.2">
      <c r="C850" s="457"/>
      <c r="D850" s="457"/>
      <c r="E850" s="457"/>
      <c r="F850" s="457"/>
      <c r="G850" s="457"/>
      <c r="H850" s="457"/>
      <c r="I850" s="457"/>
      <c r="J850" s="457"/>
      <c r="K850" s="457"/>
      <c r="L850" s="457"/>
      <c r="M850" s="457"/>
      <c r="N850" s="457"/>
      <c r="O850" s="457"/>
      <c r="P850" s="457"/>
      <c r="Q850" s="457"/>
    </row>
    <row r="851" ht="25.15" customHeight="true" x14ac:dyDescent="0.2">
      <c r="C851" s="457"/>
      <c r="D851" s="457"/>
      <c r="E851" s="457"/>
      <c r="F851" s="457"/>
      <c r="G851" s="457"/>
      <c r="H851" s="457"/>
      <c r="I851" s="457"/>
      <c r="J851" s="457"/>
      <c r="K851" s="457"/>
      <c r="L851" s="457"/>
      <c r="M851" s="457"/>
      <c r="N851" s="457"/>
      <c r="O851" s="457"/>
      <c r="P851" s="457"/>
      <c r="Q851" s="457"/>
    </row>
    <row r="852" ht="25.15" customHeight="true" x14ac:dyDescent="0.2">
      <c r="C852" s="457"/>
      <c r="D852" s="457"/>
      <c r="E852" s="457"/>
      <c r="F852" s="457"/>
      <c r="G852" s="457"/>
      <c r="H852" s="457"/>
      <c r="I852" s="457"/>
      <c r="J852" s="457"/>
      <c r="K852" s="457"/>
      <c r="L852" s="457"/>
      <c r="M852" s="457"/>
      <c r="N852" s="457"/>
      <c r="O852" s="457"/>
      <c r="P852" s="457"/>
      <c r="Q852" s="457"/>
    </row>
    <row r="853" ht="25.15" customHeight="true" x14ac:dyDescent="0.2">
      <c r="C853" s="457"/>
      <c r="D853" s="457"/>
      <c r="E853" s="457"/>
      <c r="F853" s="457"/>
      <c r="G853" s="457"/>
      <c r="H853" s="457"/>
      <c r="I853" s="457"/>
      <c r="J853" s="457"/>
      <c r="K853" s="457"/>
      <c r="L853" s="457"/>
      <c r="M853" s="457"/>
      <c r="N853" s="457"/>
      <c r="O853" s="457"/>
      <c r="P853" s="457"/>
      <c r="Q853" s="457"/>
    </row>
    <row r="854" ht="25.15" customHeight="true" x14ac:dyDescent="0.2">
      <c r="C854" s="457"/>
      <c r="D854" s="457"/>
      <c r="E854" s="457"/>
      <c r="F854" s="457"/>
      <c r="G854" s="457"/>
      <c r="H854" s="457"/>
      <c r="I854" s="457"/>
      <c r="J854" s="457"/>
      <c r="K854" s="457"/>
      <c r="L854" s="457"/>
      <c r="M854" s="457"/>
      <c r="N854" s="457"/>
      <c r="O854" s="457"/>
      <c r="P854" s="457"/>
      <c r="Q854" s="457"/>
    </row>
    <row r="855" ht="25.15" customHeight="true" x14ac:dyDescent="0.2">
      <c r="C855" s="457"/>
      <c r="D855" s="457"/>
      <c r="E855" s="457"/>
      <c r="F855" s="457"/>
      <c r="G855" s="457"/>
      <c r="H855" s="457"/>
      <c r="I855" s="457"/>
      <c r="J855" s="457"/>
      <c r="K855" s="457"/>
      <c r="L855" s="457"/>
      <c r="M855" s="457"/>
      <c r="N855" s="457"/>
      <c r="O855" s="457"/>
      <c r="P855" s="457"/>
      <c r="Q855" s="457"/>
    </row>
    <row r="856" ht="25.15" customHeight="true" x14ac:dyDescent="0.2">
      <c r="C856" s="457"/>
      <c r="D856" s="457"/>
      <c r="E856" s="457"/>
      <c r="F856" s="457"/>
      <c r="G856" s="457"/>
      <c r="H856" s="457"/>
      <c r="I856" s="457"/>
      <c r="J856" s="457"/>
      <c r="K856" s="457"/>
      <c r="L856" s="457"/>
      <c r="M856" s="457"/>
      <c r="N856" s="457"/>
      <c r="O856" s="457"/>
      <c r="P856" s="457"/>
      <c r="Q856" s="457"/>
    </row>
    <row r="857" ht="25.15" customHeight="true" x14ac:dyDescent="0.2">
      <c r="C857" s="457"/>
      <c r="D857" s="457"/>
      <c r="E857" s="457"/>
      <c r="F857" s="457"/>
      <c r="G857" s="457"/>
      <c r="H857" s="457"/>
      <c r="I857" s="457"/>
      <c r="J857" s="457"/>
      <c r="K857" s="457"/>
      <c r="L857" s="457"/>
      <c r="M857" s="457"/>
      <c r="N857" s="457"/>
      <c r="O857" s="457"/>
      <c r="P857" s="457"/>
      <c r="Q857" s="457"/>
    </row>
    <row r="858" ht="25.15" customHeight="true" x14ac:dyDescent="0.2">
      <c r="C858" s="457"/>
      <c r="D858" s="457"/>
      <c r="E858" s="457"/>
      <c r="F858" s="457"/>
      <c r="G858" s="457"/>
      <c r="H858" s="457"/>
      <c r="I858" s="457"/>
      <c r="J858" s="457"/>
      <c r="K858" s="457"/>
      <c r="L858" s="457"/>
      <c r="M858" s="457"/>
      <c r="N858" s="457"/>
      <c r="O858" s="457"/>
      <c r="P858" s="457"/>
      <c r="Q858" s="457"/>
    </row>
    <row r="859" ht="25.15" customHeight="true" x14ac:dyDescent="0.2">
      <c r="C859" s="457"/>
      <c r="D859" s="457"/>
      <c r="E859" s="457"/>
      <c r="F859" s="457"/>
      <c r="G859" s="457"/>
      <c r="H859" s="457"/>
      <c r="I859" s="457"/>
      <c r="J859" s="457"/>
      <c r="K859" s="457"/>
      <c r="L859" s="457"/>
      <c r="M859" s="457"/>
      <c r="N859" s="457"/>
      <c r="O859" s="457"/>
      <c r="P859" s="457"/>
      <c r="Q859" s="457"/>
    </row>
    <row r="860" ht="25.15" customHeight="true" x14ac:dyDescent="0.2">
      <c r="C860" s="457"/>
      <c r="D860" s="457"/>
      <c r="E860" s="457"/>
      <c r="F860" s="457"/>
      <c r="G860" s="457"/>
      <c r="H860" s="457"/>
      <c r="I860" s="457"/>
      <c r="J860" s="457"/>
      <c r="K860" s="457"/>
      <c r="L860" s="457"/>
      <c r="M860" s="457"/>
      <c r="N860" s="457"/>
      <c r="O860" s="457"/>
      <c r="P860" s="457"/>
      <c r="Q860" s="457"/>
    </row>
    <row r="861" ht="25.15" customHeight="true" x14ac:dyDescent="0.2">
      <c r="C861" s="457"/>
      <c r="D861" s="457"/>
      <c r="E861" s="457"/>
      <c r="F861" s="457"/>
      <c r="G861" s="457"/>
      <c r="H861" s="457"/>
      <c r="I861" s="457"/>
      <c r="J861" s="457"/>
      <c r="K861" s="457"/>
      <c r="L861" s="457"/>
      <c r="M861" s="457"/>
      <c r="N861" s="457"/>
      <c r="O861" s="457"/>
      <c r="P861" s="457"/>
      <c r="Q861" s="457"/>
    </row>
    <row r="862" ht="25.15" customHeight="true" x14ac:dyDescent="0.2">
      <c r="C862" s="457"/>
      <c r="D862" s="457"/>
      <c r="E862" s="457"/>
      <c r="F862" s="457"/>
      <c r="G862" s="457"/>
      <c r="H862" s="457"/>
      <c r="I862" s="457"/>
      <c r="J862" s="457"/>
      <c r="K862" s="457"/>
      <c r="L862" s="457"/>
      <c r="M862" s="457"/>
      <c r="N862" s="457"/>
      <c r="O862" s="457"/>
      <c r="P862" s="457"/>
      <c r="Q862" s="457"/>
    </row>
    <row r="863" ht="25.15" customHeight="true" x14ac:dyDescent="0.2">
      <c r="C863" s="457"/>
      <c r="D863" s="457"/>
      <c r="E863" s="457"/>
      <c r="F863" s="457"/>
      <c r="G863" s="457"/>
      <c r="H863" s="457"/>
      <c r="I863" s="457"/>
      <c r="J863" s="457"/>
      <c r="K863" s="457"/>
      <c r="L863" s="457"/>
      <c r="M863" s="457"/>
      <c r="N863" s="457"/>
      <c r="O863" s="457"/>
      <c r="P863" s="457"/>
      <c r="Q863" s="457"/>
    </row>
    <row r="864" ht="25.15" customHeight="true" x14ac:dyDescent="0.2">
      <c r="C864" s="457"/>
      <c r="D864" s="457"/>
      <c r="E864" s="457"/>
      <c r="F864" s="457"/>
      <c r="G864" s="457"/>
      <c r="H864" s="457"/>
      <c r="I864" s="457"/>
      <c r="J864" s="457"/>
      <c r="K864" s="457"/>
      <c r="L864" s="457"/>
      <c r="M864" s="457"/>
      <c r="N864" s="457"/>
      <c r="O864" s="457"/>
      <c r="P864" s="457"/>
      <c r="Q864" s="457"/>
    </row>
    <row r="865" ht="25.15" customHeight="true" x14ac:dyDescent="0.2">
      <c r="C865" s="457"/>
      <c r="D865" s="457"/>
      <c r="E865" s="457"/>
      <c r="F865" s="457"/>
      <c r="G865" s="457"/>
      <c r="H865" s="457"/>
      <c r="I865" s="457"/>
      <c r="J865" s="457"/>
      <c r="K865" s="457"/>
      <c r="L865" s="457"/>
      <c r="M865" s="457"/>
      <c r="N865" s="457"/>
      <c r="O865" s="457"/>
      <c r="P865" s="457"/>
      <c r="Q865" s="457"/>
    </row>
    <row r="866" ht="25.15" customHeight="true" x14ac:dyDescent="0.2">
      <c r="C866" s="457"/>
      <c r="D866" s="457"/>
      <c r="E866" s="457"/>
      <c r="F866" s="457"/>
      <c r="G866" s="457"/>
      <c r="H866" s="457"/>
      <c r="I866" s="457"/>
      <c r="J866" s="457"/>
      <c r="K866" s="457"/>
      <c r="L866" s="457"/>
      <c r="M866" s="457"/>
      <c r="N866" s="457"/>
      <c r="O866" s="457"/>
      <c r="P866" s="457"/>
      <c r="Q866" s="457"/>
    </row>
    <row r="867" ht="25.15" customHeight="true" x14ac:dyDescent="0.2">
      <c r="C867" s="457"/>
      <c r="D867" s="457"/>
      <c r="E867" s="457"/>
      <c r="F867" s="457"/>
      <c r="G867" s="457"/>
      <c r="H867" s="457"/>
      <c r="I867" s="457"/>
      <c r="J867" s="457"/>
      <c r="K867" s="457"/>
      <c r="L867" s="457"/>
      <c r="M867" s="457"/>
      <c r="N867" s="457"/>
      <c r="O867" s="457"/>
      <c r="P867" s="457"/>
      <c r="Q867" s="457"/>
    </row>
    <row r="868" ht="25.15" customHeight="true" x14ac:dyDescent="0.2">
      <c r="C868" s="457"/>
      <c r="D868" s="457"/>
      <c r="E868" s="457"/>
      <c r="F868" s="457"/>
      <c r="G868" s="457"/>
      <c r="H868" s="457"/>
      <c r="I868" s="457"/>
      <c r="J868" s="457"/>
      <c r="K868" s="457"/>
      <c r="L868" s="457"/>
      <c r="M868" s="457"/>
      <c r="N868" s="457"/>
      <c r="O868" s="457"/>
      <c r="P868" s="457"/>
      <c r="Q868" s="457"/>
    </row>
    <row r="869" ht="25.15" customHeight="true" x14ac:dyDescent="0.2">
      <c r="C869" s="457"/>
      <c r="D869" s="457"/>
      <c r="E869" s="457"/>
      <c r="F869" s="457"/>
      <c r="G869" s="457"/>
      <c r="H869" s="457"/>
      <c r="I869" s="457"/>
      <c r="J869" s="457"/>
      <c r="K869" s="457"/>
      <c r="L869" s="457"/>
      <c r="M869" s="457"/>
      <c r="N869" s="457"/>
      <c r="O869" s="457"/>
      <c r="P869" s="457"/>
      <c r="Q869" s="457"/>
    </row>
    <row r="870" ht="25.15" customHeight="true" x14ac:dyDescent="0.2">
      <c r="C870" s="457"/>
      <c r="D870" s="457"/>
      <c r="E870" s="457"/>
      <c r="F870" s="457"/>
      <c r="G870" s="457"/>
      <c r="H870" s="457"/>
      <c r="I870" s="457"/>
      <c r="J870" s="457"/>
      <c r="K870" s="457"/>
      <c r="L870" s="457"/>
      <c r="M870" s="457"/>
      <c r="N870" s="457"/>
      <c r="O870" s="457"/>
      <c r="P870" s="457"/>
      <c r="Q870" s="457"/>
    </row>
    <row r="871" ht="25.15" customHeight="true" x14ac:dyDescent="0.2">
      <c r="C871" s="457"/>
      <c r="D871" s="457"/>
      <c r="E871" s="457"/>
      <c r="F871" s="457"/>
      <c r="G871" s="457"/>
      <c r="H871" s="457"/>
      <c r="I871" s="457"/>
      <c r="J871" s="457"/>
      <c r="K871" s="457"/>
      <c r="L871" s="457"/>
      <c r="M871" s="457"/>
      <c r="N871" s="457"/>
      <c r="O871" s="457"/>
      <c r="P871" s="457"/>
      <c r="Q871" s="457"/>
    </row>
    <row r="872" ht="25.15" customHeight="true" x14ac:dyDescent="0.2">
      <c r="C872" s="457"/>
      <c r="D872" s="457"/>
      <c r="E872" s="457"/>
      <c r="F872" s="457"/>
      <c r="G872" s="457"/>
      <c r="H872" s="457"/>
      <c r="I872" s="457"/>
      <c r="J872" s="457"/>
      <c r="K872" s="457"/>
      <c r="L872" s="457"/>
      <c r="M872" s="457"/>
      <c r="N872" s="457"/>
      <c r="O872" s="457"/>
      <c r="P872" s="457"/>
      <c r="Q872" s="457"/>
    </row>
    <row r="873" ht="25.15" customHeight="true" x14ac:dyDescent="0.2">
      <c r="C873" s="457"/>
      <c r="D873" s="457"/>
      <c r="E873" s="457"/>
      <c r="F873" s="457"/>
      <c r="G873" s="457"/>
      <c r="H873" s="457"/>
      <c r="I873" s="457"/>
      <c r="J873" s="457"/>
      <c r="K873" s="457"/>
      <c r="L873" s="457"/>
      <c r="M873" s="457"/>
      <c r="N873" s="457"/>
      <c r="O873" s="457"/>
      <c r="P873" s="457"/>
      <c r="Q873" s="457"/>
    </row>
    <row r="874" ht="25.15" customHeight="true" x14ac:dyDescent="0.2">
      <c r="C874" s="457"/>
      <c r="D874" s="457"/>
      <c r="E874" s="457"/>
      <c r="F874" s="457"/>
      <c r="G874" s="457"/>
      <c r="H874" s="457"/>
      <c r="I874" s="457"/>
      <c r="J874" s="457"/>
      <c r="K874" s="457"/>
      <c r="L874" s="457"/>
      <c r="M874" s="457"/>
      <c r="N874" s="457"/>
      <c r="O874" s="457"/>
      <c r="P874" s="457"/>
      <c r="Q874" s="457"/>
    </row>
    <row r="875" ht="25.15" customHeight="true" x14ac:dyDescent="0.2">
      <c r="C875" s="457"/>
      <c r="D875" s="457"/>
      <c r="E875" s="457"/>
      <c r="F875" s="457"/>
      <c r="G875" s="457"/>
      <c r="H875" s="457"/>
      <c r="I875" s="457"/>
      <c r="J875" s="457"/>
      <c r="K875" s="457"/>
      <c r="L875" s="457"/>
      <c r="M875" s="457"/>
      <c r="N875" s="457"/>
      <c r="O875" s="457"/>
      <c r="P875" s="457"/>
      <c r="Q875" s="457"/>
    </row>
    <row r="876" ht="25.15" customHeight="true" x14ac:dyDescent="0.2">
      <c r="C876" s="457"/>
      <c r="D876" s="457"/>
      <c r="E876" s="457"/>
      <c r="F876" s="457"/>
      <c r="G876" s="457"/>
      <c r="H876" s="457"/>
      <c r="I876" s="457"/>
      <c r="J876" s="457"/>
      <c r="K876" s="457"/>
      <c r="L876" s="457"/>
      <c r="M876" s="457"/>
      <c r="N876" s="457"/>
      <c r="O876" s="457"/>
      <c r="P876" s="457"/>
      <c r="Q876" s="457"/>
    </row>
    <row r="877" ht="25.15" customHeight="true" x14ac:dyDescent="0.2">
      <c r="C877" s="457"/>
      <c r="D877" s="457"/>
      <c r="E877" s="457"/>
      <c r="F877" s="457"/>
      <c r="G877" s="457"/>
      <c r="H877" s="457"/>
      <c r="I877" s="457"/>
      <c r="J877" s="457"/>
      <c r="K877" s="457"/>
      <c r="L877" s="457"/>
      <c r="M877" s="457"/>
      <c r="N877" s="457"/>
      <c r="O877" s="457"/>
      <c r="P877" s="457"/>
      <c r="Q877" s="457"/>
    </row>
    <row r="878" ht="25.15" customHeight="true" x14ac:dyDescent="0.2">
      <c r="C878" s="457"/>
      <c r="D878" s="457"/>
      <c r="E878" s="457"/>
      <c r="F878" s="457"/>
      <c r="G878" s="457"/>
      <c r="H878" s="457"/>
      <c r="I878" s="457"/>
      <c r="J878" s="457"/>
      <c r="K878" s="457"/>
      <c r="L878" s="457"/>
      <c r="M878" s="457"/>
      <c r="N878" s="457"/>
      <c r="O878" s="457"/>
      <c r="P878" s="457"/>
      <c r="Q878" s="457"/>
    </row>
    <row r="879" ht="25.15" customHeight="true" x14ac:dyDescent="0.2">
      <c r="C879" s="457"/>
      <c r="D879" s="457"/>
      <c r="E879" s="457"/>
      <c r="F879" s="457"/>
      <c r="G879" s="457"/>
      <c r="H879" s="457"/>
      <c r="I879" s="457"/>
      <c r="J879" s="457"/>
      <c r="K879" s="457"/>
      <c r="L879" s="457"/>
      <c r="M879" s="457"/>
      <c r="N879" s="457"/>
      <c r="O879" s="457"/>
      <c r="P879" s="457"/>
      <c r="Q879" s="457"/>
    </row>
    <row r="880" ht="25.15" customHeight="true" x14ac:dyDescent="0.2">
      <c r="C880" s="457"/>
      <c r="D880" s="457"/>
      <c r="E880" s="457"/>
      <c r="F880" s="457"/>
      <c r="G880" s="457"/>
      <c r="H880" s="457"/>
      <c r="I880" s="457"/>
      <c r="J880" s="457"/>
      <c r="K880" s="457"/>
      <c r="L880" s="457"/>
      <c r="M880" s="457"/>
      <c r="N880" s="457"/>
      <c r="O880" s="457"/>
      <c r="P880" s="457"/>
      <c r="Q880" s="457"/>
    </row>
    <row r="881" ht="25.15" customHeight="true" x14ac:dyDescent="0.2">
      <c r="C881" s="457"/>
      <c r="D881" s="457"/>
      <c r="E881" s="457"/>
      <c r="F881" s="457"/>
      <c r="G881" s="457"/>
      <c r="H881" s="457"/>
      <c r="I881" s="457"/>
      <c r="J881" s="457"/>
      <c r="K881" s="457"/>
      <c r="L881" s="457"/>
      <c r="M881" s="457"/>
      <c r="N881" s="457"/>
      <c r="O881" s="457"/>
      <c r="P881" s="457"/>
      <c r="Q881" s="457"/>
    </row>
    <row r="882" ht="25.15" customHeight="true" x14ac:dyDescent="0.2">
      <c r="C882" s="457"/>
      <c r="D882" s="457"/>
      <c r="E882" s="457"/>
      <c r="F882" s="457"/>
      <c r="G882" s="457"/>
      <c r="H882" s="457"/>
      <c r="I882" s="457"/>
      <c r="J882" s="457"/>
      <c r="K882" s="457"/>
      <c r="L882" s="457"/>
      <c r="M882" s="457"/>
      <c r="N882" s="457"/>
      <c r="O882" s="457"/>
      <c r="P882" s="457"/>
      <c r="Q882" s="457"/>
    </row>
    <row r="883" ht="25.15" customHeight="true" x14ac:dyDescent="0.2">
      <c r="C883" s="457"/>
      <c r="D883" s="457"/>
      <c r="E883" s="457"/>
      <c r="F883" s="457"/>
      <c r="G883" s="457"/>
      <c r="H883" s="457"/>
      <c r="I883" s="457"/>
      <c r="J883" s="457"/>
      <c r="K883" s="457"/>
      <c r="L883" s="457"/>
      <c r="M883" s="457"/>
      <c r="N883" s="457"/>
      <c r="O883" s="457"/>
      <c r="P883" s="457"/>
      <c r="Q883" s="457"/>
    </row>
    <row r="884" ht="25.15" customHeight="true" x14ac:dyDescent="0.2">
      <c r="C884" s="457"/>
      <c r="D884" s="457"/>
      <c r="E884" s="457"/>
      <c r="F884" s="457"/>
      <c r="G884" s="457"/>
      <c r="H884" s="457"/>
      <c r="I884" s="457"/>
      <c r="J884" s="457"/>
      <c r="K884" s="457"/>
      <c r="L884" s="457"/>
      <c r="M884" s="457"/>
      <c r="N884" s="457"/>
      <c r="O884" s="457"/>
      <c r="P884" s="457"/>
      <c r="Q884" s="457"/>
    </row>
    <row r="885" ht="25.15" customHeight="true" x14ac:dyDescent="0.2">
      <c r="C885" s="457"/>
      <c r="D885" s="457"/>
      <c r="E885" s="457"/>
      <c r="F885" s="457"/>
      <c r="G885" s="457"/>
      <c r="H885" s="457"/>
      <c r="I885" s="457"/>
      <c r="J885" s="457"/>
      <c r="K885" s="457"/>
      <c r="L885" s="457"/>
      <c r="M885" s="457"/>
      <c r="N885" s="457"/>
      <c r="O885" s="457"/>
      <c r="P885" s="457"/>
      <c r="Q885" s="457"/>
    </row>
    <row r="886" ht="25.15" customHeight="true" x14ac:dyDescent="0.2">
      <c r="C886" s="457"/>
      <c r="D886" s="457"/>
      <c r="E886" s="457"/>
      <c r="F886" s="457"/>
      <c r="G886" s="457"/>
      <c r="H886" s="457"/>
      <c r="I886" s="457"/>
      <c r="J886" s="457"/>
      <c r="K886" s="457"/>
      <c r="L886" s="457"/>
      <c r="M886" s="457"/>
      <c r="N886" s="457"/>
      <c r="O886" s="457"/>
      <c r="P886" s="457"/>
      <c r="Q886" s="457"/>
    </row>
    <row r="887" ht="25.15" customHeight="true" x14ac:dyDescent="0.2">
      <c r="C887" s="457"/>
      <c r="D887" s="457"/>
      <c r="E887" s="457"/>
      <c r="F887" s="457"/>
      <c r="G887" s="457"/>
      <c r="H887" s="457"/>
      <c r="I887" s="457"/>
      <c r="J887" s="457"/>
      <c r="K887" s="457"/>
      <c r="L887" s="457"/>
      <c r="M887" s="457"/>
      <c r="N887" s="457"/>
      <c r="O887" s="457"/>
      <c r="P887" s="457"/>
      <c r="Q887" s="457"/>
    </row>
    <row r="888" ht="25.15" customHeight="true" x14ac:dyDescent="0.2">
      <c r="C888" s="457"/>
      <c r="D888" s="457"/>
      <c r="E888" s="457"/>
      <c r="F888" s="457"/>
      <c r="G888" s="457"/>
      <c r="H888" s="457"/>
      <c r="I888" s="457"/>
      <c r="J888" s="457"/>
      <c r="K888" s="457"/>
      <c r="L888" s="457"/>
      <c r="M888" s="457"/>
      <c r="N888" s="457"/>
      <c r="O888" s="457"/>
      <c r="P888" s="457"/>
      <c r="Q888" s="457"/>
    </row>
    <row r="889" ht="25.15" customHeight="true" x14ac:dyDescent="0.2">
      <c r="C889" s="457"/>
      <c r="D889" s="457"/>
      <c r="E889" s="457"/>
      <c r="F889" s="457"/>
      <c r="G889" s="457"/>
      <c r="H889" s="457"/>
      <c r="I889" s="457"/>
      <c r="J889" s="457"/>
      <c r="K889" s="457"/>
      <c r="L889" s="457"/>
      <c r="M889" s="457"/>
      <c r="N889" s="457"/>
      <c r="O889" s="457"/>
      <c r="P889" s="457"/>
      <c r="Q889" s="457"/>
    </row>
    <row r="890" ht="25.15" customHeight="true" x14ac:dyDescent="0.2">
      <c r="C890" s="457"/>
      <c r="D890" s="457"/>
      <c r="E890" s="457"/>
      <c r="F890" s="457"/>
      <c r="G890" s="457"/>
      <c r="H890" s="457"/>
      <c r="I890" s="457"/>
      <c r="J890" s="457"/>
      <c r="K890" s="457"/>
      <c r="L890" s="457"/>
      <c r="M890" s="457"/>
      <c r="N890" s="457"/>
      <c r="O890" s="457"/>
      <c r="P890" s="457"/>
      <c r="Q890" s="457"/>
    </row>
    <row r="891" ht="25.15" customHeight="true" x14ac:dyDescent="0.2">
      <c r="C891" s="457"/>
      <c r="D891" s="457"/>
      <c r="E891" s="457"/>
      <c r="F891" s="457"/>
      <c r="G891" s="457"/>
      <c r="H891" s="457"/>
      <c r="I891" s="457"/>
      <c r="J891" s="457"/>
      <c r="K891" s="457"/>
      <c r="L891" s="457"/>
      <c r="M891" s="457"/>
      <c r="N891" s="457"/>
      <c r="O891" s="457"/>
      <c r="P891" s="457"/>
      <c r="Q891" s="457"/>
    </row>
    <row r="892" ht="25.15" customHeight="true" x14ac:dyDescent="0.2">
      <c r="C892" s="457"/>
      <c r="D892" s="457"/>
      <c r="E892" s="457"/>
      <c r="F892" s="457"/>
      <c r="G892" s="457"/>
      <c r="H892" s="457"/>
      <c r="I892" s="457"/>
      <c r="J892" s="457"/>
      <c r="K892" s="457"/>
      <c r="L892" s="457"/>
      <c r="M892" s="457"/>
      <c r="N892" s="457"/>
      <c r="O892" s="457"/>
      <c r="P892" s="457"/>
      <c r="Q892" s="457"/>
    </row>
    <row r="893" ht="25.15" customHeight="true" x14ac:dyDescent="0.2">
      <c r="C893" s="457"/>
      <c r="D893" s="457"/>
      <c r="E893" s="457"/>
      <c r="F893" s="457"/>
      <c r="G893" s="457"/>
      <c r="H893" s="457"/>
      <c r="I893" s="457"/>
      <c r="J893" s="457"/>
      <c r="K893" s="457"/>
      <c r="L893" s="457"/>
      <c r="M893" s="457"/>
      <c r="N893" s="457"/>
      <c r="O893" s="457"/>
      <c r="P893" s="457"/>
      <c r="Q893" s="457"/>
    </row>
    <row r="894" ht="25.15" customHeight="true" x14ac:dyDescent="0.2">
      <c r="C894" s="457"/>
      <c r="D894" s="457"/>
      <c r="E894" s="457"/>
      <c r="F894" s="457"/>
      <c r="G894" s="457"/>
      <c r="H894" s="457"/>
      <c r="I894" s="457"/>
      <c r="J894" s="457"/>
      <c r="K894" s="457"/>
      <c r="L894" s="457"/>
      <c r="M894" s="457"/>
      <c r="N894" s="457"/>
      <c r="O894" s="457"/>
      <c r="P894" s="457"/>
      <c r="Q894" s="457"/>
    </row>
    <row r="895" ht="25.15" customHeight="true" x14ac:dyDescent="0.2">
      <c r="C895" s="457"/>
      <c r="D895" s="457"/>
      <c r="E895" s="457"/>
      <c r="F895" s="457"/>
      <c r="G895" s="457"/>
      <c r="H895" s="457"/>
      <c r="I895" s="457"/>
      <c r="J895" s="457"/>
      <c r="K895" s="457"/>
      <c r="L895" s="457"/>
      <c r="M895" s="457"/>
      <c r="N895" s="457"/>
      <c r="O895" s="457"/>
      <c r="P895" s="457"/>
      <c r="Q895" s="457"/>
    </row>
    <row r="896" ht="25.15" customHeight="true" x14ac:dyDescent="0.2">
      <c r="C896" s="457"/>
      <c r="D896" s="457"/>
      <c r="E896" s="457"/>
      <c r="F896" s="457"/>
      <c r="G896" s="457"/>
      <c r="H896" s="457"/>
      <c r="I896" s="457"/>
      <c r="J896" s="457"/>
      <c r="K896" s="457"/>
      <c r="L896" s="457"/>
      <c r="M896" s="457"/>
      <c r="N896" s="457"/>
      <c r="O896" s="457"/>
      <c r="P896" s="457"/>
      <c r="Q896" s="457"/>
    </row>
    <row r="897" ht="25.15" customHeight="true" x14ac:dyDescent="0.2">
      <c r="C897" s="457"/>
      <c r="D897" s="457"/>
      <c r="E897" s="457"/>
      <c r="F897" s="457"/>
      <c r="G897" s="457"/>
      <c r="H897" s="457"/>
      <c r="I897" s="457"/>
      <c r="J897" s="457"/>
      <c r="K897" s="457"/>
      <c r="L897" s="457"/>
      <c r="M897" s="457"/>
      <c r="N897" s="457"/>
      <c r="O897" s="457"/>
      <c r="P897" s="457"/>
      <c r="Q897" s="457"/>
    </row>
    <row r="898" ht="25.15" customHeight="true" x14ac:dyDescent="0.2">
      <c r="C898" s="457"/>
      <c r="D898" s="457"/>
      <c r="E898" s="457"/>
      <c r="F898" s="457"/>
      <c r="G898" s="457"/>
      <c r="H898" s="457"/>
      <c r="I898" s="457"/>
      <c r="J898" s="457"/>
      <c r="K898" s="457"/>
      <c r="L898" s="457"/>
      <c r="M898" s="457"/>
      <c r="N898" s="457"/>
      <c r="O898" s="457"/>
      <c r="P898" s="457"/>
      <c r="Q898" s="457"/>
    </row>
    <row r="899" ht="25.15" customHeight="true" x14ac:dyDescent="0.2">
      <c r="C899" s="457"/>
      <c r="D899" s="457"/>
      <c r="E899" s="457"/>
      <c r="F899" s="457"/>
      <c r="G899" s="457"/>
      <c r="H899" s="457"/>
      <c r="I899" s="457"/>
      <c r="J899" s="457"/>
      <c r="K899" s="457"/>
      <c r="L899" s="457"/>
      <c r="M899" s="457"/>
      <c r="N899" s="457"/>
      <c r="O899" s="457"/>
      <c r="P899" s="457"/>
      <c r="Q899" s="457"/>
    </row>
    <row r="900" ht="25.15" customHeight="true" x14ac:dyDescent="0.2">
      <c r="C900" s="457"/>
      <c r="D900" s="457"/>
      <c r="E900" s="457"/>
      <c r="F900" s="457"/>
      <c r="G900" s="457"/>
      <c r="H900" s="457"/>
      <c r="I900" s="457"/>
      <c r="J900" s="457"/>
      <c r="K900" s="457"/>
      <c r="L900" s="457"/>
      <c r="M900" s="457"/>
      <c r="N900" s="457"/>
      <c r="O900" s="457"/>
      <c r="P900" s="457"/>
      <c r="Q900" s="457"/>
    </row>
    <row r="901" ht="25.15" customHeight="true" x14ac:dyDescent="0.2">
      <c r="C901" s="457"/>
      <c r="D901" s="457"/>
      <c r="E901" s="457"/>
      <c r="F901" s="457"/>
      <c r="G901" s="457"/>
      <c r="H901" s="457"/>
      <c r="I901" s="457"/>
      <c r="J901" s="457"/>
      <c r="K901" s="457"/>
      <c r="L901" s="457"/>
      <c r="M901" s="457"/>
      <c r="N901" s="457"/>
      <c r="O901" s="457"/>
      <c r="P901" s="457"/>
      <c r="Q901" s="457"/>
    </row>
    <row r="902" ht="25.15" customHeight="true" x14ac:dyDescent="0.2">
      <c r="C902" s="457"/>
      <c r="D902" s="457"/>
      <c r="E902" s="457"/>
      <c r="F902" s="457"/>
      <c r="G902" s="457"/>
      <c r="H902" s="457"/>
      <c r="I902" s="457"/>
      <c r="J902" s="457"/>
      <c r="K902" s="457"/>
      <c r="L902" s="457"/>
      <c r="M902" s="457"/>
      <c r="N902" s="457"/>
      <c r="O902" s="457"/>
      <c r="P902" s="457"/>
      <c r="Q902" s="457"/>
    </row>
    <row r="903" ht="25.15" customHeight="true" x14ac:dyDescent="0.2">
      <c r="C903" s="457"/>
      <c r="D903" s="457"/>
      <c r="E903" s="457"/>
      <c r="F903" s="457"/>
      <c r="G903" s="457"/>
      <c r="H903" s="457"/>
      <c r="I903" s="457"/>
      <c r="J903" s="457"/>
      <c r="K903" s="457"/>
      <c r="L903" s="457"/>
      <c r="M903" s="457"/>
      <c r="N903" s="457"/>
      <c r="O903" s="457"/>
      <c r="P903" s="457"/>
      <c r="Q903" s="457"/>
    </row>
    <row r="904" ht="25.15" customHeight="true" x14ac:dyDescent="0.2">
      <c r="C904" s="457"/>
      <c r="D904" s="457"/>
      <c r="E904" s="457"/>
      <c r="F904" s="457"/>
      <c r="G904" s="457"/>
      <c r="H904" s="457"/>
      <c r="I904" s="457"/>
      <c r="J904" s="457"/>
      <c r="K904" s="457"/>
      <c r="L904" s="457"/>
      <c r="M904" s="457"/>
      <c r="N904" s="457"/>
      <c r="O904" s="457"/>
      <c r="P904" s="457"/>
      <c r="Q904" s="457"/>
    </row>
    <row r="905" ht="25.15" customHeight="true" x14ac:dyDescent="0.2">
      <c r="C905" s="457"/>
      <c r="D905" s="457"/>
      <c r="E905" s="457"/>
      <c r="F905" s="457"/>
      <c r="G905" s="457"/>
      <c r="H905" s="457"/>
      <c r="I905" s="457"/>
      <c r="J905" s="457"/>
      <c r="K905" s="457"/>
      <c r="L905" s="457"/>
      <c r="M905" s="457"/>
      <c r="N905" s="457"/>
      <c r="O905" s="457"/>
      <c r="P905" s="457"/>
      <c r="Q905" s="457"/>
    </row>
    <row r="906" ht="25.15" customHeight="true" x14ac:dyDescent="0.2">
      <c r="C906" s="457"/>
      <c r="D906" s="457"/>
      <c r="E906" s="457"/>
      <c r="F906" s="457"/>
      <c r="G906" s="457"/>
      <c r="H906" s="457"/>
      <c r="I906" s="457"/>
      <c r="J906" s="457"/>
      <c r="K906" s="457"/>
      <c r="L906" s="457"/>
      <c r="M906" s="457"/>
      <c r="N906" s="457"/>
      <c r="O906" s="457"/>
      <c r="P906" s="457"/>
      <c r="Q906" s="457"/>
    </row>
    <row r="907" ht="25.15" customHeight="true" x14ac:dyDescent="0.2">
      <c r="C907" s="457"/>
      <c r="D907" s="457"/>
      <c r="E907" s="457"/>
      <c r="F907" s="457"/>
      <c r="G907" s="457"/>
      <c r="H907" s="457"/>
      <c r="I907" s="457"/>
      <c r="J907" s="457"/>
      <c r="K907" s="457"/>
      <c r="L907" s="457"/>
      <c r="M907" s="457"/>
      <c r="N907" s="457"/>
      <c r="O907" s="457"/>
      <c r="P907" s="457"/>
      <c r="Q907" s="457"/>
    </row>
    <row r="908" ht="25.15" customHeight="true" x14ac:dyDescent="0.2">
      <c r="C908" s="457"/>
      <c r="D908" s="457"/>
      <c r="E908" s="457"/>
      <c r="F908" s="457"/>
      <c r="G908" s="457"/>
      <c r="H908" s="457"/>
      <c r="I908" s="457"/>
      <c r="J908" s="457"/>
      <c r="K908" s="457"/>
      <c r="L908" s="457"/>
      <c r="M908" s="457"/>
      <c r="N908" s="457"/>
      <c r="O908" s="457"/>
      <c r="P908" s="457"/>
      <c r="Q908" s="457"/>
    </row>
    <row r="909" ht="25.15" customHeight="true" x14ac:dyDescent="0.2">
      <c r="C909" s="457"/>
      <c r="D909" s="457"/>
      <c r="E909" s="457"/>
      <c r="F909" s="457"/>
      <c r="G909" s="457"/>
      <c r="H909" s="457"/>
      <c r="I909" s="457"/>
      <c r="J909" s="457"/>
      <c r="K909" s="457"/>
      <c r="L909" s="457"/>
      <c r="M909" s="457"/>
      <c r="N909" s="457"/>
      <c r="O909" s="457"/>
      <c r="P909" s="457"/>
      <c r="Q909" s="457"/>
    </row>
    <row r="910" ht="25.15" customHeight="true" x14ac:dyDescent="0.2">
      <c r="C910" s="457"/>
      <c r="D910" s="457"/>
      <c r="E910" s="457"/>
      <c r="F910" s="457"/>
      <c r="G910" s="457"/>
      <c r="H910" s="457"/>
      <c r="I910" s="457"/>
      <c r="J910" s="457"/>
      <c r="K910" s="457"/>
      <c r="L910" s="457"/>
      <c r="M910" s="457"/>
      <c r="N910" s="457"/>
      <c r="O910" s="457"/>
      <c r="P910" s="457"/>
      <c r="Q910" s="457"/>
    </row>
    <row r="911" ht="25.15" customHeight="true" x14ac:dyDescent="0.2">
      <c r="C911" s="457"/>
      <c r="D911" s="457"/>
      <c r="E911" s="457"/>
      <c r="F911" s="457"/>
      <c r="G911" s="457"/>
      <c r="H911" s="457"/>
      <c r="I911" s="457"/>
      <c r="J911" s="457"/>
      <c r="K911" s="457"/>
      <c r="L911" s="457"/>
      <c r="M911" s="457"/>
      <c r="N911" s="457"/>
      <c r="O911" s="457"/>
      <c r="P911" s="457"/>
      <c r="Q911" s="457"/>
    </row>
    <row r="912" ht="25.15" customHeight="true" x14ac:dyDescent="0.2">
      <c r="C912" s="457"/>
      <c r="D912" s="457"/>
      <c r="E912" s="457"/>
      <c r="F912" s="457"/>
      <c r="G912" s="457"/>
      <c r="H912" s="457"/>
      <c r="I912" s="457"/>
      <c r="J912" s="457"/>
      <c r="K912" s="457"/>
      <c r="L912" s="457"/>
      <c r="M912" s="457"/>
      <c r="N912" s="457"/>
      <c r="O912" s="457"/>
      <c r="P912" s="457"/>
      <c r="Q912" s="457"/>
    </row>
    <row r="913" ht="25.15" customHeight="true" x14ac:dyDescent="0.2">
      <c r="C913" s="457"/>
      <c r="D913" s="457"/>
      <c r="E913" s="457"/>
      <c r="F913" s="457"/>
      <c r="G913" s="457"/>
      <c r="H913" s="457"/>
      <c r="I913" s="457"/>
      <c r="J913" s="457"/>
      <c r="K913" s="457"/>
      <c r="L913" s="457"/>
      <c r="M913" s="457"/>
      <c r="N913" s="457"/>
      <c r="O913" s="457"/>
      <c r="P913" s="457"/>
      <c r="Q913" s="457"/>
    </row>
    <row r="914" ht="25.15" customHeight="true" x14ac:dyDescent="0.2">
      <c r="C914" s="457"/>
      <c r="D914" s="457"/>
      <c r="E914" s="457"/>
      <c r="F914" s="457"/>
      <c r="G914" s="457"/>
      <c r="H914" s="457"/>
      <c r="I914" s="457"/>
      <c r="J914" s="457"/>
      <c r="K914" s="457"/>
      <c r="L914" s="457"/>
      <c r="M914" s="457"/>
      <c r="N914" s="457"/>
      <c r="O914" s="457"/>
      <c r="P914" s="457"/>
      <c r="Q914" s="457"/>
    </row>
    <row r="915" ht="25.15" customHeight="true" x14ac:dyDescent="0.2">
      <c r="C915" s="457"/>
      <c r="D915" s="457"/>
      <c r="E915" s="457"/>
      <c r="F915" s="457"/>
      <c r="G915" s="457"/>
      <c r="H915" s="457"/>
      <c r="I915" s="457"/>
      <c r="J915" s="457"/>
      <c r="K915" s="457"/>
      <c r="L915" s="457"/>
      <c r="M915" s="457"/>
      <c r="N915" s="457"/>
      <c r="O915" s="457"/>
      <c r="P915" s="457"/>
      <c r="Q915" s="457"/>
    </row>
    <row r="916" ht="25.15" customHeight="true" x14ac:dyDescent="0.2">
      <c r="C916" s="457"/>
      <c r="D916" s="457"/>
      <c r="E916" s="457"/>
      <c r="F916" s="457"/>
      <c r="G916" s="457"/>
      <c r="H916" s="457"/>
      <c r="I916" s="457"/>
      <c r="J916" s="457"/>
      <c r="K916" s="457"/>
      <c r="L916" s="457"/>
      <c r="M916" s="457"/>
      <c r="N916" s="457"/>
      <c r="O916" s="457"/>
      <c r="P916" s="457"/>
      <c r="Q916" s="457"/>
    </row>
    <row r="917" ht="25.15" customHeight="true" x14ac:dyDescent="0.2">
      <c r="C917" s="457"/>
      <c r="D917" s="457"/>
      <c r="E917" s="457"/>
      <c r="F917" s="457"/>
      <c r="G917" s="457"/>
      <c r="H917" s="457"/>
      <c r="I917" s="457"/>
      <c r="J917" s="457"/>
      <c r="K917" s="457"/>
      <c r="L917" s="457"/>
      <c r="M917" s="457"/>
      <c r="N917" s="457"/>
      <c r="O917" s="457"/>
      <c r="P917" s="457"/>
      <c r="Q917" s="457"/>
    </row>
    <row r="918" ht="25.15" customHeight="true" x14ac:dyDescent="0.2">
      <c r="C918" s="457"/>
      <c r="D918" s="457"/>
      <c r="E918" s="457"/>
      <c r="F918" s="457"/>
      <c r="G918" s="457"/>
      <c r="H918" s="457"/>
      <c r="I918" s="457"/>
      <c r="J918" s="457"/>
      <c r="K918" s="457"/>
      <c r="L918" s="457"/>
      <c r="M918" s="457"/>
      <c r="N918" s="457"/>
      <c r="O918" s="457"/>
      <c r="P918" s="457"/>
      <c r="Q918" s="457"/>
    </row>
    <row r="919" ht="25.15" customHeight="true" x14ac:dyDescent="0.2">
      <c r="C919" s="457"/>
      <c r="D919" s="457"/>
      <c r="E919" s="457"/>
      <c r="F919" s="457"/>
      <c r="G919" s="457"/>
      <c r="H919" s="457"/>
      <c r="I919" s="457"/>
      <c r="J919" s="457"/>
      <c r="K919" s="457"/>
      <c r="L919" s="457"/>
      <c r="M919" s="457"/>
      <c r="N919" s="457"/>
      <c r="O919" s="457"/>
      <c r="P919" s="457"/>
      <c r="Q919" s="457"/>
    </row>
    <row r="920" ht="25.15" customHeight="true" x14ac:dyDescent="0.2">
      <c r="C920" s="457"/>
      <c r="D920" s="457"/>
      <c r="E920" s="457"/>
      <c r="F920" s="457"/>
      <c r="G920" s="457"/>
      <c r="H920" s="457"/>
      <c r="I920" s="457"/>
      <c r="J920" s="457"/>
      <c r="K920" s="457"/>
      <c r="L920" s="457"/>
      <c r="M920" s="457"/>
      <c r="N920" s="457"/>
      <c r="O920" s="457"/>
      <c r="P920" s="457"/>
      <c r="Q920" s="457"/>
    </row>
    <row r="921" ht="25.15" customHeight="true" x14ac:dyDescent="0.2">
      <c r="C921" s="457"/>
      <c r="D921" s="457"/>
      <c r="E921" s="457"/>
      <c r="F921" s="457"/>
      <c r="G921" s="457"/>
      <c r="H921" s="457"/>
      <c r="I921" s="457"/>
      <c r="J921" s="457"/>
      <c r="K921" s="457"/>
      <c r="L921" s="457"/>
      <c r="M921" s="457"/>
      <c r="N921" s="457"/>
      <c r="O921" s="457"/>
      <c r="P921" s="457"/>
      <c r="Q921" s="457"/>
    </row>
    <row r="922" ht="25.15" customHeight="true" x14ac:dyDescent="0.2">
      <c r="C922" s="457"/>
      <c r="D922" s="457"/>
      <c r="E922" s="457"/>
      <c r="F922" s="457"/>
      <c r="G922" s="457"/>
      <c r="H922" s="457"/>
      <c r="I922" s="457"/>
      <c r="J922" s="457"/>
      <c r="K922" s="457"/>
      <c r="L922" s="457"/>
      <c r="M922" s="457"/>
      <c r="N922" s="457"/>
      <c r="O922" s="457"/>
      <c r="P922" s="457"/>
      <c r="Q922" s="457"/>
    </row>
    <row r="923" ht="25.15" customHeight="true" x14ac:dyDescent="0.2">
      <c r="C923" s="457"/>
      <c r="D923" s="457"/>
      <c r="E923" s="457"/>
      <c r="F923" s="457"/>
      <c r="G923" s="457"/>
      <c r="H923" s="457"/>
      <c r="I923" s="457"/>
      <c r="J923" s="457"/>
      <c r="K923" s="457"/>
      <c r="L923" s="457"/>
      <c r="M923" s="457"/>
      <c r="N923" s="457"/>
      <c r="O923" s="457"/>
      <c r="P923" s="457"/>
      <c r="Q923" s="457"/>
    </row>
    <row r="924" ht="25.15" customHeight="true" x14ac:dyDescent="0.2">
      <c r="C924" s="457"/>
      <c r="D924" s="457"/>
      <c r="E924" s="457"/>
      <c r="F924" s="457"/>
      <c r="G924" s="457"/>
      <c r="H924" s="457"/>
      <c r="I924" s="457"/>
      <c r="J924" s="457"/>
      <c r="K924" s="457"/>
      <c r="L924" s="457"/>
      <c r="M924" s="457"/>
      <c r="N924" s="457"/>
      <c r="O924" s="457"/>
      <c r="P924" s="457"/>
      <c r="Q924" s="457"/>
    </row>
    <row r="925" ht="25.15" customHeight="true" x14ac:dyDescent="0.2">
      <c r="C925" s="457"/>
      <c r="D925" s="457"/>
      <c r="E925" s="457"/>
      <c r="F925" s="457"/>
      <c r="G925" s="457"/>
      <c r="H925" s="457"/>
      <c r="I925" s="457"/>
      <c r="J925" s="457"/>
      <c r="K925" s="457"/>
      <c r="L925" s="457"/>
      <c r="M925" s="457"/>
      <c r="N925" s="457"/>
      <c r="O925" s="457"/>
      <c r="P925" s="457"/>
      <c r="Q925" s="457"/>
    </row>
    <row r="926" ht="25.15" customHeight="true" x14ac:dyDescent="0.2">
      <c r="C926" s="457"/>
      <c r="D926" s="457"/>
      <c r="E926" s="457"/>
      <c r="F926" s="457"/>
      <c r="G926" s="457"/>
      <c r="H926" s="457"/>
      <c r="I926" s="457"/>
      <c r="J926" s="457"/>
      <c r="K926" s="457"/>
      <c r="L926" s="457"/>
      <c r="M926" s="457"/>
      <c r="N926" s="457"/>
      <c r="O926" s="457"/>
      <c r="P926" s="457"/>
      <c r="Q926" s="457"/>
    </row>
    <row r="927" ht="25.15" customHeight="true" x14ac:dyDescent="0.2">
      <c r="C927" s="457"/>
      <c r="D927" s="457"/>
      <c r="E927" s="457"/>
      <c r="F927" s="457"/>
      <c r="G927" s="457"/>
      <c r="H927" s="457"/>
      <c r="I927" s="457"/>
      <c r="J927" s="457"/>
      <c r="K927" s="457"/>
      <c r="L927" s="457"/>
      <c r="M927" s="457"/>
      <c r="N927" s="457"/>
      <c r="O927" s="457"/>
      <c r="P927" s="457"/>
      <c r="Q927" s="457"/>
    </row>
    <row r="928" ht="25.15" customHeight="true" x14ac:dyDescent="0.2">
      <c r="C928" s="457"/>
      <c r="D928" s="457"/>
      <c r="E928" s="457"/>
      <c r="F928" s="457"/>
      <c r="G928" s="457"/>
      <c r="H928" s="457"/>
      <c r="I928" s="457"/>
      <c r="J928" s="457"/>
      <c r="K928" s="457"/>
      <c r="L928" s="457"/>
      <c r="M928" s="457"/>
      <c r="N928" s="457"/>
      <c r="O928" s="457"/>
      <c r="P928" s="457"/>
      <c r="Q928" s="457"/>
    </row>
    <row r="929" ht="25.15" customHeight="true" x14ac:dyDescent="0.2">
      <c r="C929" s="457"/>
      <c r="D929" s="457"/>
      <c r="E929" s="457"/>
      <c r="F929" s="457"/>
      <c r="G929" s="457"/>
      <c r="H929" s="457"/>
      <c r="I929" s="457"/>
      <c r="J929" s="457"/>
      <c r="K929" s="457"/>
      <c r="L929" s="457"/>
      <c r="M929" s="457"/>
      <c r="N929" s="457"/>
      <c r="O929" s="457"/>
      <c r="P929" s="457"/>
      <c r="Q929" s="457"/>
    </row>
    <row r="930" ht="25.15" customHeight="true" x14ac:dyDescent="0.2">
      <c r="C930" s="457"/>
      <c r="D930" s="457"/>
      <c r="E930" s="457"/>
      <c r="F930" s="457"/>
      <c r="G930" s="457"/>
      <c r="H930" s="457"/>
      <c r="I930" s="457"/>
      <c r="J930" s="457"/>
      <c r="K930" s="457"/>
      <c r="L930" s="457"/>
      <c r="M930" s="457"/>
      <c r="N930" s="457"/>
      <c r="O930" s="457"/>
      <c r="P930" s="457"/>
      <c r="Q930" s="457"/>
    </row>
    <row r="931" ht="25.15" customHeight="true" x14ac:dyDescent="0.2">
      <c r="C931" s="457"/>
      <c r="D931" s="457"/>
      <c r="E931" s="457"/>
      <c r="F931" s="457"/>
      <c r="G931" s="457"/>
      <c r="H931" s="457"/>
      <c r="I931" s="457"/>
      <c r="J931" s="457"/>
      <c r="K931" s="457"/>
      <c r="L931" s="457"/>
      <c r="M931" s="457"/>
      <c r="N931" s="457"/>
      <c r="O931" s="457"/>
      <c r="P931" s="457"/>
      <c r="Q931" s="457"/>
    </row>
    <row r="932" ht="25.15" customHeight="true" x14ac:dyDescent="0.2">
      <c r="C932" s="457"/>
      <c r="D932" s="457"/>
      <c r="E932" s="457"/>
      <c r="F932" s="457"/>
      <c r="G932" s="457"/>
      <c r="H932" s="457"/>
      <c r="I932" s="457"/>
      <c r="J932" s="457"/>
      <c r="K932" s="457"/>
      <c r="L932" s="457"/>
      <c r="M932" s="457"/>
      <c r="N932" s="457"/>
      <c r="O932" s="457"/>
      <c r="P932" s="457"/>
      <c r="Q932" s="457"/>
    </row>
    <row r="933" ht="25.15" customHeight="true" x14ac:dyDescent="0.2">
      <c r="C933" s="457"/>
      <c r="D933" s="457"/>
      <c r="E933" s="457"/>
      <c r="F933" s="457"/>
      <c r="G933" s="457"/>
      <c r="H933" s="457"/>
      <c r="I933" s="457"/>
      <c r="J933" s="457"/>
      <c r="K933" s="457"/>
      <c r="L933" s="457"/>
      <c r="M933" s="457"/>
      <c r="N933" s="457"/>
      <c r="O933" s="457"/>
      <c r="P933" s="457"/>
      <c r="Q933" s="457"/>
    </row>
    <row r="934" ht="25.15" customHeight="true" x14ac:dyDescent="0.2">
      <c r="C934" s="457"/>
      <c r="D934" s="457"/>
      <c r="E934" s="457"/>
      <c r="F934" s="457"/>
      <c r="G934" s="457"/>
      <c r="H934" s="457"/>
      <c r="I934" s="457"/>
      <c r="J934" s="457"/>
      <c r="K934" s="457"/>
      <c r="L934" s="457"/>
      <c r="M934" s="457"/>
      <c r="N934" s="457"/>
      <c r="O934" s="457"/>
      <c r="P934" s="457"/>
      <c r="Q934" s="457"/>
    </row>
    <row r="935" ht="25.15" customHeight="true" x14ac:dyDescent="0.2">
      <c r="C935" s="457"/>
      <c r="D935" s="457"/>
      <c r="E935" s="457"/>
      <c r="F935" s="457"/>
      <c r="G935" s="457"/>
      <c r="H935" s="457"/>
      <c r="I935" s="457"/>
      <c r="J935" s="457"/>
      <c r="K935" s="457"/>
      <c r="L935" s="457"/>
      <c r="M935" s="457"/>
      <c r="N935" s="457"/>
      <c r="O935" s="457"/>
      <c r="P935" s="457"/>
      <c r="Q935" s="457"/>
    </row>
    <row r="936" ht="25.15" customHeight="true" x14ac:dyDescent="0.2">
      <c r="C936" s="457"/>
      <c r="D936" s="457"/>
      <c r="E936" s="457"/>
      <c r="F936" s="457"/>
      <c r="G936" s="457"/>
      <c r="H936" s="457"/>
      <c r="I936" s="457"/>
      <c r="J936" s="457"/>
      <c r="K936" s="457"/>
      <c r="L936" s="457"/>
      <c r="M936" s="457"/>
      <c r="N936" s="457"/>
      <c r="O936" s="457"/>
      <c r="P936" s="457"/>
      <c r="Q936" s="457"/>
    </row>
    <row r="937" ht="25.15" customHeight="true" x14ac:dyDescent="0.2">
      <c r="C937" s="457"/>
      <c r="D937" s="457"/>
      <c r="E937" s="457"/>
      <c r="F937" s="457"/>
      <c r="G937" s="457"/>
      <c r="H937" s="457"/>
      <c r="I937" s="457"/>
      <c r="J937" s="457"/>
      <c r="K937" s="457"/>
      <c r="L937" s="457"/>
      <c r="M937" s="457"/>
      <c r="N937" s="457"/>
      <c r="O937" s="457"/>
      <c r="P937" s="457"/>
      <c r="Q937" s="457"/>
    </row>
    <row r="938" ht="25.15" customHeight="true" x14ac:dyDescent="0.2">
      <c r="C938" s="457"/>
      <c r="D938" s="457"/>
      <c r="E938" s="457"/>
      <c r="F938" s="457"/>
      <c r="G938" s="457"/>
      <c r="H938" s="457"/>
      <c r="I938" s="457"/>
      <c r="J938" s="457"/>
      <c r="K938" s="457"/>
      <c r="L938" s="457"/>
      <c r="M938" s="457"/>
      <c r="N938" s="457"/>
      <c r="O938" s="457"/>
      <c r="P938" s="457"/>
      <c r="Q938" s="457"/>
    </row>
    <row r="939" ht="25.15" customHeight="true" x14ac:dyDescent="0.2">
      <c r="C939" s="457"/>
      <c r="D939" s="457"/>
      <c r="E939" s="457"/>
      <c r="F939" s="457"/>
      <c r="G939" s="457"/>
      <c r="H939" s="457"/>
      <c r="I939" s="457"/>
      <c r="J939" s="457"/>
      <c r="K939" s="457"/>
      <c r="L939" s="457"/>
      <c r="M939" s="457"/>
      <c r="N939" s="457"/>
      <c r="O939" s="457"/>
      <c r="P939" s="457"/>
      <c r="Q939" s="457"/>
    </row>
    <row r="940" ht="25.15" customHeight="true" x14ac:dyDescent="0.2">
      <c r="C940" s="457"/>
      <c r="D940" s="457"/>
      <c r="E940" s="457"/>
      <c r="F940" s="457"/>
      <c r="G940" s="457"/>
      <c r="H940" s="457"/>
      <c r="I940" s="457"/>
      <c r="J940" s="457"/>
      <c r="K940" s="457"/>
      <c r="L940" s="457"/>
      <c r="M940" s="457"/>
      <c r="N940" s="457"/>
      <c r="O940" s="457"/>
      <c r="P940" s="457"/>
      <c r="Q940" s="457"/>
    </row>
    <row r="941" ht="25.15" customHeight="true" x14ac:dyDescent="0.2">
      <c r="C941" s="457"/>
      <c r="D941" s="457"/>
      <c r="E941" s="457"/>
      <c r="F941" s="457"/>
      <c r="G941" s="457"/>
      <c r="H941" s="457"/>
      <c r="I941" s="457"/>
      <c r="J941" s="457"/>
      <c r="K941" s="457"/>
      <c r="L941" s="457"/>
      <c r="M941" s="457"/>
      <c r="N941" s="457"/>
      <c r="O941" s="457"/>
      <c r="P941" s="457"/>
      <c r="Q941" s="457"/>
    </row>
    <row r="942" ht="25.15" customHeight="true" x14ac:dyDescent="0.2">
      <c r="C942" s="457"/>
      <c r="D942" s="457"/>
      <c r="E942" s="457"/>
      <c r="F942" s="457"/>
      <c r="G942" s="457"/>
      <c r="H942" s="457"/>
      <c r="I942" s="457"/>
      <c r="J942" s="457"/>
      <c r="K942" s="457"/>
      <c r="L942" s="457"/>
      <c r="M942" s="457"/>
      <c r="N942" s="457"/>
      <c r="O942" s="457"/>
      <c r="P942" s="457"/>
      <c r="Q942" s="457"/>
    </row>
    <row r="943" ht="25.15" customHeight="true" x14ac:dyDescent="0.2">
      <c r="C943" s="457"/>
      <c r="D943" s="457"/>
      <c r="E943" s="457"/>
      <c r="F943" s="457"/>
      <c r="G943" s="457"/>
      <c r="H943" s="457"/>
      <c r="I943" s="457"/>
      <c r="J943" s="457"/>
      <c r="K943" s="457"/>
      <c r="L943" s="457"/>
      <c r="M943" s="457"/>
      <c r="N943" s="457"/>
      <c r="O943" s="457"/>
      <c r="P943" s="457"/>
      <c r="Q943" s="457"/>
    </row>
    <row r="944" ht="25.15" customHeight="true" x14ac:dyDescent="0.2">
      <c r="C944" s="457"/>
      <c r="D944" s="457"/>
      <c r="E944" s="457"/>
      <c r="F944" s="457"/>
      <c r="G944" s="457"/>
      <c r="H944" s="457"/>
      <c r="I944" s="457"/>
      <c r="J944" s="457"/>
      <c r="K944" s="457"/>
      <c r="L944" s="457"/>
      <c r="M944" s="457"/>
      <c r="N944" s="457"/>
      <c r="O944" s="457"/>
      <c r="P944" s="457"/>
      <c r="Q944" s="457"/>
    </row>
    <row r="945" ht="25.15" customHeight="true" x14ac:dyDescent="0.2">
      <c r="C945" s="457"/>
      <c r="D945" s="457"/>
      <c r="E945" s="457"/>
      <c r="F945" s="457"/>
      <c r="G945" s="457"/>
      <c r="H945" s="457"/>
      <c r="I945" s="457"/>
      <c r="J945" s="457"/>
      <c r="K945" s="457"/>
      <c r="L945" s="457"/>
      <c r="M945" s="457"/>
      <c r="N945" s="457"/>
      <c r="O945" s="457"/>
      <c r="P945" s="457"/>
      <c r="Q945" s="457"/>
    </row>
    <row r="946" ht="25.15" customHeight="true" x14ac:dyDescent="0.2">
      <c r="C946" s="457"/>
      <c r="D946" s="457"/>
      <c r="E946" s="457"/>
      <c r="F946" s="457"/>
      <c r="G946" s="457"/>
      <c r="H946" s="457"/>
      <c r="I946" s="457"/>
      <c r="J946" s="457"/>
      <c r="K946" s="457"/>
      <c r="L946" s="457"/>
      <c r="M946" s="457"/>
      <c r="N946" s="457"/>
      <c r="O946" s="457"/>
      <c r="P946" s="457"/>
      <c r="Q946" s="457"/>
    </row>
    <row r="947" ht="25.15" customHeight="true" x14ac:dyDescent="0.2">
      <c r="C947" s="457"/>
      <c r="D947" s="457"/>
      <c r="E947" s="457"/>
      <c r="F947" s="457"/>
      <c r="G947" s="457"/>
      <c r="H947" s="457"/>
      <c r="I947" s="457"/>
      <c r="J947" s="457"/>
      <c r="K947" s="457"/>
      <c r="L947" s="457"/>
      <c r="M947" s="457"/>
      <c r="N947" s="457"/>
      <c r="O947" s="457"/>
      <c r="P947" s="457"/>
      <c r="Q947" s="457"/>
    </row>
    <row r="948" ht="25.15" customHeight="true" x14ac:dyDescent="0.2">
      <c r="C948" s="457"/>
      <c r="D948" s="457"/>
      <c r="E948" s="457"/>
      <c r="F948" s="457"/>
      <c r="G948" s="457"/>
      <c r="H948" s="457"/>
      <c r="I948" s="457"/>
      <c r="J948" s="457"/>
      <c r="K948" s="457"/>
      <c r="L948" s="457"/>
      <c r="M948" s="457"/>
      <c r="N948" s="457"/>
      <c r="O948" s="457"/>
      <c r="P948" s="457"/>
      <c r="Q948" s="457"/>
    </row>
    <row r="949" ht="25.15" customHeight="true" x14ac:dyDescent="0.2">
      <c r="C949" s="457"/>
      <c r="D949" s="457"/>
      <c r="E949" s="457"/>
      <c r="F949" s="457"/>
      <c r="G949" s="457"/>
      <c r="H949" s="457"/>
      <c r="I949" s="457"/>
      <c r="J949" s="457"/>
      <c r="K949" s="457"/>
      <c r="L949" s="457"/>
      <c r="M949" s="457"/>
      <c r="N949" s="457"/>
      <c r="O949" s="457"/>
      <c r="P949" s="457"/>
      <c r="Q949" s="457"/>
    </row>
    <row r="950" ht="25.15" customHeight="true" x14ac:dyDescent="0.2">
      <c r="C950" s="457"/>
      <c r="D950" s="457"/>
      <c r="E950" s="457"/>
      <c r="F950" s="457"/>
      <c r="G950" s="457"/>
      <c r="H950" s="457"/>
      <c r="I950" s="457"/>
      <c r="J950" s="457"/>
      <c r="K950" s="457"/>
      <c r="L950" s="457"/>
      <c r="M950" s="457"/>
      <c r="N950" s="457"/>
      <c r="O950" s="457"/>
      <c r="P950" s="457"/>
      <c r="Q950" s="457"/>
    </row>
    <row r="951" ht="25.15" customHeight="true" x14ac:dyDescent="0.2">
      <c r="C951" s="457"/>
      <c r="D951" s="457"/>
      <c r="E951" s="457"/>
      <c r="F951" s="457"/>
      <c r="G951" s="457"/>
      <c r="H951" s="457"/>
      <c r="I951" s="457"/>
      <c r="J951" s="457"/>
      <c r="K951" s="457"/>
      <c r="L951" s="457"/>
      <c r="M951" s="457"/>
      <c r="N951" s="457"/>
      <c r="O951" s="457"/>
      <c r="P951" s="457"/>
      <c r="Q951" s="457"/>
    </row>
    <row r="952" ht="25.15" customHeight="true" x14ac:dyDescent="0.2">
      <c r="C952" s="457"/>
      <c r="D952" s="457"/>
      <c r="E952" s="457"/>
      <c r="F952" s="457"/>
      <c r="G952" s="457"/>
      <c r="H952" s="457"/>
      <c r="I952" s="457"/>
      <c r="J952" s="457"/>
      <c r="K952" s="457"/>
      <c r="L952" s="457"/>
      <c r="M952" s="457"/>
      <c r="N952" s="457"/>
      <c r="O952" s="457"/>
      <c r="P952" s="457"/>
      <c r="Q952" s="457"/>
    </row>
    <row r="953" ht="25.15" customHeight="true" x14ac:dyDescent="0.2">
      <c r="C953" s="457"/>
      <c r="D953" s="457"/>
      <c r="E953" s="457"/>
      <c r="F953" s="457"/>
      <c r="G953" s="457"/>
      <c r="H953" s="457"/>
      <c r="I953" s="457"/>
      <c r="J953" s="457"/>
      <c r="K953" s="457"/>
      <c r="L953" s="457"/>
      <c r="M953" s="457"/>
      <c r="N953" s="457"/>
      <c r="O953" s="457"/>
      <c r="P953" s="457"/>
      <c r="Q953" s="457"/>
    </row>
    <row r="954" ht="25.15" customHeight="true" x14ac:dyDescent="0.2">
      <c r="C954" s="457"/>
      <c r="D954" s="457"/>
      <c r="E954" s="457"/>
      <c r="F954" s="457"/>
      <c r="G954" s="457"/>
      <c r="H954" s="457"/>
      <c r="I954" s="457"/>
      <c r="J954" s="457"/>
      <c r="K954" s="457"/>
      <c r="L954" s="457"/>
      <c r="M954" s="457"/>
      <c r="N954" s="457"/>
      <c r="O954" s="457"/>
      <c r="P954" s="457"/>
      <c r="Q954" s="457"/>
    </row>
    <row r="955" ht="25.15" customHeight="true" x14ac:dyDescent="0.2">
      <c r="C955" s="457"/>
      <c r="D955" s="457"/>
      <c r="E955" s="457"/>
      <c r="F955" s="457"/>
      <c r="G955" s="457"/>
      <c r="H955" s="457"/>
      <c r="I955" s="457"/>
      <c r="J955" s="457"/>
      <c r="K955" s="457"/>
      <c r="L955" s="457"/>
      <c r="M955" s="457"/>
      <c r="N955" s="457"/>
      <c r="O955" s="457"/>
      <c r="P955" s="457"/>
      <c r="Q955" s="457"/>
    </row>
    <row r="956" ht="25.15" customHeight="true" x14ac:dyDescent="0.2">
      <c r="C956" s="457"/>
      <c r="D956" s="457"/>
      <c r="E956" s="457"/>
      <c r="F956" s="457"/>
      <c r="G956" s="457"/>
      <c r="H956" s="457"/>
      <c r="I956" s="457"/>
      <c r="J956" s="457"/>
      <c r="K956" s="457"/>
      <c r="L956" s="457"/>
      <c r="M956" s="457"/>
      <c r="N956" s="457"/>
      <c r="O956" s="457"/>
      <c r="P956" s="457"/>
      <c r="Q956" s="457"/>
    </row>
    <row r="957" ht="25.15" customHeight="true" x14ac:dyDescent="0.2">
      <c r="C957" s="457"/>
      <c r="D957" s="457"/>
      <c r="E957" s="457"/>
      <c r="F957" s="457"/>
      <c r="G957" s="457"/>
      <c r="H957" s="457"/>
      <c r="I957" s="457"/>
      <c r="J957" s="457"/>
      <c r="K957" s="457"/>
      <c r="L957" s="457"/>
      <c r="M957" s="457"/>
      <c r="N957" s="457"/>
      <c r="O957" s="457"/>
      <c r="P957" s="457"/>
      <c r="Q957" s="457"/>
    </row>
    <row r="958" ht="25.15" customHeight="true" x14ac:dyDescent="0.2">
      <c r="C958" s="457"/>
      <c r="D958" s="457"/>
      <c r="E958" s="457"/>
      <c r="F958" s="457"/>
      <c r="G958" s="457"/>
      <c r="H958" s="457"/>
      <c r="I958" s="457"/>
      <c r="J958" s="457"/>
      <c r="K958" s="457"/>
      <c r="L958" s="457"/>
      <c r="M958" s="457"/>
      <c r="N958" s="457"/>
      <c r="O958" s="457"/>
      <c r="P958" s="457"/>
      <c r="Q958" s="457"/>
    </row>
    <row r="959" ht="25.15" customHeight="true" x14ac:dyDescent="0.2">
      <c r="C959" s="457"/>
      <c r="D959" s="457"/>
      <c r="E959" s="457"/>
      <c r="F959" s="457"/>
      <c r="G959" s="457"/>
      <c r="H959" s="457"/>
      <c r="I959" s="457"/>
      <c r="J959" s="457"/>
      <c r="K959" s="457"/>
      <c r="L959" s="457"/>
      <c r="M959" s="457"/>
      <c r="N959" s="457"/>
      <c r="O959" s="457"/>
      <c r="P959" s="457"/>
      <c r="Q959" s="457"/>
    </row>
    <row r="960" ht="25.15" customHeight="true" x14ac:dyDescent="0.2">
      <c r="C960" s="457"/>
      <c r="D960" s="457"/>
      <c r="E960" s="457"/>
      <c r="F960" s="457"/>
      <c r="G960" s="457"/>
      <c r="H960" s="457"/>
      <c r="I960" s="457"/>
      <c r="J960" s="457"/>
      <c r="K960" s="457"/>
      <c r="L960" s="457"/>
      <c r="M960" s="457"/>
      <c r="N960" s="457"/>
      <c r="O960" s="457"/>
      <c r="P960" s="457"/>
      <c r="Q960" s="457"/>
    </row>
    <row r="961" ht="25.15" customHeight="true" x14ac:dyDescent="0.2">
      <c r="C961" s="457"/>
      <c r="D961" s="457"/>
      <c r="E961" s="457"/>
      <c r="F961" s="457"/>
      <c r="G961" s="457"/>
      <c r="H961" s="457"/>
      <c r="I961" s="457"/>
      <c r="J961" s="457"/>
      <c r="K961" s="457"/>
      <c r="L961" s="457"/>
      <c r="M961" s="457"/>
      <c r="N961" s="457"/>
      <c r="O961" s="457"/>
      <c r="P961" s="457"/>
      <c r="Q961" s="457"/>
    </row>
    <row r="962" ht="25.15" customHeight="true" x14ac:dyDescent="0.2">
      <c r="C962" s="457"/>
      <c r="D962" s="457"/>
      <c r="E962" s="457"/>
      <c r="F962" s="457"/>
      <c r="G962" s="457"/>
      <c r="H962" s="457"/>
      <c r="I962" s="457"/>
      <c r="J962" s="457"/>
      <c r="K962" s="457"/>
      <c r="L962" s="457"/>
      <c r="M962" s="457"/>
      <c r="N962" s="457"/>
      <c r="O962" s="457"/>
      <c r="P962" s="457"/>
      <c r="Q962" s="457"/>
    </row>
    <row r="963" ht="25.15" customHeight="true" x14ac:dyDescent="0.2">
      <c r="C963" s="457"/>
      <c r="D963" s="457"/>
      <c r="E963" s="457"/>
      <c r="F963" s="457"/>
      <c r="G963" s="457"/>
      <c r="H963" s="457"/>
      <c r="I963" s="457"/>
      <c r="J963" s="457"/>
      <c r="K963" s="457"/>
      <c r="L963" s="457"/>
      <c r="M963" s="457"/>
      <c r="N963" s="457"/>
      <c r="O963" s="457"/>
      <c r="P963" s="457"/>
      <c r="Q963" s="457"/>
    </row>
    <row r="964" ht="25.15" customHeight="true" x14ac:dyDescent="0.2">
      <c r="C964" s="457"/>
      <c r="D964" s="457"/>
      <c r="E964" s="457"/>
      <c r="F964" s="457"/>
      <c r="G964" s="457"/>
      <c r="H964" s="457"/>
      <c r="I964" s="457"/>
      <c r="J964" s="457"/>
      <c r="K964" s="457"/>
      <c r="L964" s="457"/>
      <c r="M964" s="457"/>
      <c r="N964" s="457"/>
      <c r="O964" s="457"/>
      <c r="P964" s="457"/>
      <c r="Q964" s="457"/>
    </row>
    <row r="965" ht="25.15" customHeight="true" x14ac:dyDescent="0.2">
      <c r="C965" s="457"/>
      <c r="D965" s="457"/>
      <c r="E965" s="457"/>
      <c r="F965" s="457"/>
      <c r="G965" s="457"/>
      <c r="H965" s="457"/>
      <c r="I965" s="457"/>
      <c r="J965" s="457"/>
      <c r="K965" s="457"/>
      <c r="L965" s="457"/>
      <c r="M965" s="457"/>
      <c r="N965" s="457"/>
      <c r="O965" s="457"/>
      <c r="P965" s="457"/>
      <c r="Q965" s="457"/>
    </row>
    <row r="966" ht="25.15" customHeight="true" x14ac:dyDescent="0.2">
      <c r="C966" s="457"/>
      <c r="D966" s="457"/>
      <c r="E966" s="457"/>
      <c r="F966" s="457"/>
      <c r="G966" s="457"/>
      <c r="H966" s="457"/>
      <c r="I966" s="457"/>
      <c r="J966" s="457"/>
      <c r="K966" s="457"/>
      <c r="L966" s="457"/>
      <c r="M966" s="457"/>
      <c r="N966" s="457"/>
      <c r="O966" s="457"/>
      <c r="P966" s="457"/>
      <c r="Q966" s="457"/>
    </row>
    <row r="967" ht="25.15" customHeight="true" x14ac:dyDescent="0.2">
      <c r="C967" s="457"/>
      <c r="D967" s="457"/>
      <c r="E967" s="457"/>
      <c r="F967" s="457"/>
      <c r="G967" s="457"/>
      <c r="H967" s="457"/>
      <c r="I967" s="457"/>
      <c r="J967" s="457"/>
      <c r="K967" s="457"/>
      <c r="L967" s="457"/>
      <c r="M967" s="457"/>
      <c r="N967" s="457"/>
      <c r="O967" s="457"/>
      <c r="P967" s="457"/>
      <c r="Q967" s="457"/>
    </row>
    <row r="968" ht="25.15" customHeight="true" x14ac:dyDescent="0.2">
      <c r="C968" s="457"/>
      <c r="D968" s="457"/>
      <c r="E968" s="457"/>
      <c r="F968" s="457"/>
      <c r="G968" s="457"/>
      <c r="H968" s="457"/>
      <c r="I968" s="457"/>
      <c r="J968" s="457"/>
      <c r="K968" s="457"/>
      <c r="L968" s="457"/>
      <c r="M968" s="457"/>
      <c r="N968" s="457"/>
      <c r="O968" s="457"/>
      <c r="P968" s="457"/>
      <c r="Q968" s="457"/>
    </row>
    <row r="969" ht="25.15" customHeight="true" x14ac:dyDescent="0.2">
      <c r="C969" s="457"/>
      <c r="D969" s="457"/>
      <c r="E969" s="457"/>
      <c r="F969" s="457"/>
      <c r="G969" s="457"/>
      <c r="H969" s="457"/>
      <c r="I969" s="457"/>
      <c r="J969" s="457"/>
      <c r="K969" s="457"/>
      <c r="L969" s="457"/>
      <c r="M969" s="457"/>
      <c r="N969" s="457"/>
      <c r="O969" s="457"/>
      <c r="P969" s="457"/>
      <c r="Q969" s="457"/>
    </row>
    <row r="970" ht="25.15" customHeight="true" x14ac:dyDescent="0.2">
      <c r="C970" s="457"/>
      <c r="D970" s="457"/>
      <c r="E970" s="457"/>
      <c r="F970" s="457"/>
      <c r="G970" s="457"/>
      <c r="H970" s="457"/>
      <c r="I970" s="457"/>
      <c r="J970" s="457"/>
      <c r="K970" s="457"/>
      <c r="L970" s="457"/>
      <c r="M970" s="457"/>
      <c r="N970" s="457"/>
      <c r="O970" s="457"/>
      <c r="P970" s="457"/>
      <c r="Q970" s="457"/>
    </row>
    <row r="971" ht="25.15" customHeight="true" x14ac:dyDescent="0.2">
      <c r="C971" s="457"/>
      <c r="D971" s="457"/>
      <c r="E971" s="457"/>
      <c r="F971" s="457"/>
      <c r="G971" s="457"/>
      <c r="H971" s="457"/>
      <c r="I971" s="457"/>
      <c r="J971" s="457"/>
      <c r="K971" s="457"/>
      <c r="L971" s="457"/>
      <c r="M971" s="457"/>
      <c r="N971" s="457"/>
      <c r="O971" s="457"/>
      <c r="P971" s="457"/>
      <c r="Q971" s="457"/>
    </row>
    <row r="972" ht="25.15" customHeight="true" x14ac:dyDescent="0.2">
      <c r="C972" s="457"/>
      <c r="D972" s="457"/>
      <c r="E972" s="457"/>
      <c r="F972" s="457"/>
      <c r="G972" s="457"/>
      <c r="H972" s="457"/>
      <c r="I972" s="457"/>
      <c r="J972" s="457"/>
      <c r="K972" s="457"/>
      <c r="L972" s="457"/>
      <c r="M972" s="457"/>
      <c r="N972" s="457"/>
      <c r="O972" s="457"/>
      <c r="P972" s="457"/>
      <c r="Q972" s="457"/>
    </row>
    <row r="973" ht="25.15" customHeight="true" x14ac:dyDescent="0.2">
      <c r="C973" s="457"/>
      <c r="D973" s="457"/>
      <c r="E973" s="457"/>
      <c r="F973" s="457"/>
      <c r="G973" s="457"/>
      <c r="H973" s="457"/>
      <c r="I973" s="457"/>
      <c r="J973" s="457"/>
      <c r="K973" s="457"/>
      <c r="L973" s="457"/>
      <c r="M973" s="457"/>
      <c r="N973" s="457"/>
      <c r="O973" s="457"/>
      <c r="P973" s="457"/>
      <c r="Q973" s="457"/>
    </row>
    <row r="974" ht="25.15" customHeight="true" x14ac:dyDescent="0.2">
      <c r="C974" s="457"/>
      <c r="D974" s="457"/>
      <c r="E974" s="457"/>
      <c r="F974" s="457"/>
      <c r="G974" s="457"/>
      <c r="H974" s="457"/>
      <c r="I974" s="457"/>
      <c r="J974" s="457"/>
      <c r="K974" s="457"/>
      <c r="L974" s="457"/>
      <c r="M974" s="457"/>
      <c r="N974" s="457"/>
      <c r="O974" s="457"/>
      <c r="P974" s="457"/>
      <c r="Q974" s="457"/>
    </row>
    <row r="975" ht="25.15" customHeight="true" x14ac:dyDescent="0.2">
      <c r="C975" s="457"/>
      <c r="D975" s="457"/>
      <c r="E975" s="457"/>
      <c r="F975" s="457"/>
      <c r="G975" s="457"/>
      <c r="H975" s="457"/>
      <c r="I975" s="457"/>
      <c r="J975" s="457"/>
      <c r="K975" s="457"/>
      <c r="L975" s="457"/>
      <c r="M975" s="457"/>
      <c r="N975" s="457"/>
      <c r="O975" s="457"/>
      <c r="P975" s="457"/>
      <c r="Q975" s="457"/>
    </row>
    <row r="976" ht="25.15" customHeight="true" x14ac:dyDescent="0.2">
      <c r="C976" s="457"/>
      <c r="D976" s="457"/>
      <c r="E976" s="457"/>
      <c r="F976" s="457"/>
      <c r="G976" s="457"/>
      <c r="H976" s="457"/>
      <c r="I976" s="457"/>
      <c r="J976" s="457"/>
      <c r="K976" s="457"/>
      <c r="L976" s="457"/>
      <c r="M976" s="457"/>
      <c r="N976" s="457"/>
      <c r="O976" s="457"/>
      <c r="P976" s="457"/>
      <c r="Q976" s="457"/>
    </row>
    <row r="977" ht="25.15" customHeight="true" x14ac:dyDescent="0.2">
      <c r="C977" s="457"/>
      <c r="D977" s="457"/>
      <c r="E977" s="457"/>
      <c r="F977" s="457"/>
      <c r="G977" s="457"/>
      <c r="H977" s="457"/>
      <c r="I977" s="457"/>
      <c r="J977" s="457"/>
      <c r="K977" s="457"/>
      <c r="L977" s="457"/>
      <c r="M977" s="457"/>
      <c r="N977" s="457"/>
      <c r="O977" s="457"/>
      <c r="P977" s="457"/>
      <c r="Q977" s="457"/>
    </row>
    <row r="978" ht="25.15" customHeight="true" x14ac:dyDescent="0.2">
      <c r="C978" s="457"/>
      <c r="D978" s="457"/>
      <c r="E978" s="457"/>
      <c r="F978" s="457"/>
      <c r="G978" s="457"/>
      <c r="H978" s="457"/>
      <c r="I978" s="457"/>
      <c r="J978" s="457"/>
      <c r="K978" s="457"/>
      <c r="L978" s="457"/>
      <c r="M978" s="457"/>
      <c r="N978" s="457"/>
      <c r="O978" s="457"/>
      <c r="P978" s="457"/>
      <c r="Q978" s="457"/>
    </row>
    <row r="979" ht="25.15" customHeight="true" x14ac:dyDescent="0.2">
      <c r="C979" s="457"/>
      <c r="D979" s="457"/>
      <c r="E979" s="457"/>
      <c r="F979" s="457"/>
      <c r="G979" s="457"/>
      <c r="H979" s="457"/>
      <c r="I979" s="457"/>
      <c r="J979" s="457"/>
      <c r="K979" s="457"/>
      <c r="L979" s="457"/>
      <c r="M979" s="457"/>
      <c r="N979" s="457"/>
      <c r="O979" s="457"/>
      <c r="P979" s="457"/>
      <c r="Q979" s="457"/>
    </row>
    <row r="980" ht="25.15" customHeight="true" x14ac:dyDescent="0.2">
      <c r="C980" s="457"/>
      <c r="D980" s="457"/>
      <c r="E980" s="457"/>
      <c r="F980" s="457"/>
      <c r="G980" s="457"/>
      <c r="H980" s="457"/>
      <c r="I980" s="457"/>
      <c r="J980" s="457"/>
      <c r="K980" s="457"/>
      <c r="L980" s="457"/>
      <c r="M980" s="457"/>
      <c r="N980" s="457"/>
      <c r="O980" s="457"/>
      <c r="P980" s="457"/>
      <c r="Q980" s="457"/>
    </row>
    <row r="981" ht="25.15" customHeight="true" x14ac:dyDescent="0.2">
      <c r="C981" s="457"/>
      <c r="D981" s="457"/>
      <c r="E981" s="457"/>
      <c r="F981" s="457"/>
      <c r="G981" s="457"/>
      <c r="H981" s="457"/>
      <c r="I981" s="457"/>
      <c r="J981" s="457"/>
      <c r="K981" s="457"/>
      <c r="L981" s="457"/>
      <c r="M981" s="457"/>
      <c r="N981" s="457"/>
      <c r="O981" s="457"/>
      <c r="P981" s="457"/>
      <c r="Q981" s="457"/>
    </row>
    <row r="982" ht="25.15" customHeight="true" x14ac:dyDescent="0.2">
      <c r="C982" s="457"/>
      <c r="D982" s="457"/>
      <c r="E982" s="457"/>
      <c r="F982" s="457"/>
      <c r="G982" s="457"/>
      <c r="H982" s="457"/>
      <c r="I982" s="457"/>
      <c r="J982" s="457"/>
      <c r="K982" s="457"/>
      <c r="L982" s="457"/>
      <c r="M982" s="457"/>
      <c r="N982" s="457"/>
      <c r="O982" s="457"/>
      <c r="P982" s="457"/>
      <c r="Q982" s="457"/>
    </row>
    <row r="983" ht="25.15" customHeight="true" x14ac:dyDescent="0.2">
      <c r="C983" s="457"/>
      <c r="D983" s="457"/>
      <c r="E983" s="457"/>
      <c r="F983" s="457"/>
      <c r="G983" s="457"/>
      <c r="H983" s="457"/>
      <c r="I983" s="457"/>
      <c r="J983" s="457"/>
      <c r="K983" s="457"/>
      <c r="L983" s="457"/>
      <c r="M983" s="457"/>
      <c r="N983" s="457"/>
      <c r="O983" s="457"/>
      <c r="P983" s="457"/>
      <c r="Q983" s="457"/>
    </row>
    <row r="984" ht="25.15" customHeight="true" x14ac:dyDescent="0.2">
      <c r="C984" s="457"/>
      <c r="D984" s="457"/>
      <c r="E984" s="457"/>
      <c r="F984" s="457"/>
      <c r="G984" s="457"/>
      <c r="H984" s="457"/>
      <c r="I984" s="457"/>
      <c r="J984" s="457"/>
      <c r="K984" s="457"/>
      <c r="L984" s="457"/>
      <c r="M984" s="457"/>
      <c r="N984" s="457"/>
      <c r="O984" s="457"/>
      <c r="P984" s="457"/>
      <c r="Q984" s="457"/>
    </row>
    <row r="985" ht="25.15" customHeight="true" x14ac:dyDescent="0.2">
      <c r="C985" s="457"/>
      <c r="D985" s="457"/>
      <c r="E985" s="457"/>
      <c r="F985" s="457"/>
      <c r="G985" s="457"/>
      <c r="H985" s="457"/>
      <c r="I985" s="457"/>
      <c r="J985" s="457"/>
      <c r="K985" s="457"/>
      <c r="L985" s="457"/>
      <c r="M985" s="457"/>
      <c r="N985" s="457"/>
      <c r="O985" s="457"/>
      <c r="P985" s="457"/>
      <c r="Q985" s="457"/>
    </row>
    <row r="986" ht="25.15" customHeight="true" x14ac:dyDescent="0.2">
      <c r="C986" s="457"/>
      <c r="D986" s="457"/>
      <c r="E986" s="457"/>
      <c r="F986" s="457"/>
      <c r="G986" s="457"/>
      <c r="H986" s="457"/>
      <c r="I986" s="457"/>
      <c r="J986" s="457"/>
      <c r="K986" s="457"/>
      <c r="L986" s="457"/>
      <c r="M986" s="457"/>
      <c r="N986" s="457"/>
      <c r="O986" s="457"/>
      <c r="P986" s="457"/>
      <c r="Q986" s="457"/>
    </row>
    <row r="987" ht="25.15" customHeight="true" x14ac:dyDescent="0.2">
      <c r="C987" s="457"/>
      <c r="D987" s="457"/>
      <c r="E987" s="457"/>
      <c r="F987" s="457"/>
      <c r="G987" s="457"/>
      <c r="H987" s="457"/>
      <c r="I987" s="457"/>
      <c r="J987" s="457"/>
      <c r="K987" s="457"/>
      <c r="L987" s="457"/>
      <c r="M987" s="457"/>
      <c r="N987" s="457"/>
      <c r="O987" s="457"/>
      <c r="P987" s="457"/>
      <c r="Q987" s="457"/>
    </row>
    <row r="988" ht="25.15" customHeight="true" x14ac:dyDescent="0.2">
      <c r="C988" s="457"/>
      <c r="D988" s="457"/>
      <c r="E988" s="457"/>
      <c r="F988" s="457"/>
      <c r="G988" s="457"/>
      <c r="H988" s="457"/>
      <c r="I988" s="457"/>
      <c r="J988" s="457"/>
      <c r="K988" s="457"/>
      <c r="L988" s="457"/>
      <c r="M988" s="457"/>
      <c r="N988" s="457"/>
      <c r="O988" s="457"/>
      <c r="P988" s="457"/>
      <c r="Q988" s="457"/>
    </row>
    <row r="989" ht="25.15" customHeight="true" x14ac:dyDescent="0.2">
      <c r="C989" s="457"/>
      <c r="D989" s="457"/>
      <c r="E989" s="457"/>
      <c r="F989" s="457"/>
      <c r="G989" s="457"/>
      <c r="H989" s="457"/>
      <c r="I989" s="457"/>
      <c r="J989" s="457"/>
      <c r="K989" s="457"/>
      <c r="L989" s="457"/>
      <c r="M989" s="457"/>
      <c r="N989" s="457"/>
      <c r="O989" s="457"/>
      <c r="P989" s="457"/>
      <c r="Q989" s="457"/>
    </row>
    <row r="990" ht="25.15" customHeight="true" x14ac:dyDescent="0.2">
      <c r="C990" s="457"/>
      <c r="D990" s="457"/>
      <c r="E990" s="457"/>
      <c r="F990" s="457"/>
      <c r="G990" s="457"/>
      <c r="H990" s="457"/>
      <c r="I990" s="457"/>
      <c r="J990" s="457"/>
      <c r="K990" s="457"/>
      <c r="L990" s="457"/>
      <c r="M990" s="457"/>
      <c r="N990" s="457"/>
      <c r="O990" s="457"/>
      <c r="P990" s="457"/>
      <c r="Q990" s="457"/>
    </row>
    <row r="991" ht="25.15" customHeight="true" x14ac:dyDescent="0.2">
      <c r="C991" s="457"/>
      <c r="D991" s="457"/>
      <c r="E991" s="457"/>
      <c r="F991" s="457"/>
      <c r="G991" s="457"/>
      <c r="H991" s="457"/>
      <c r="I991" s="457"/>
      <c r="J991" s="457"/>
      <c r="K991" s="457"/>
      <c r="L991" s="457"/>
      <c r="M991" s="457"/>
      <c r="N991" s="457"/>
      <c r="O991" s="457"/>
      <c r="P991" s="457"/>
      <c r="Q991" s="457"/>
    </row>
    <row r="992" ht="25.15" customHeight="true" x14ac:dyDescent="0.2">
      <c r="C992" s="457"/>
      <c r="D992" s="457"/>
      <c r="E992" s="457"/>
      <c r="F992" s="457"/>
      <c r="G992" s="457"/>
      <c r="H992" s="457"/>
      <c r="I992" s="457"/>
      <c r="J992" s="457"/>
      <c r="K992" s="457"/>
      <c r="L992" s="457"/>
      <c r="M992" s="457"/>
      <c r="N992" s="457"/>
      <c r="O992" s="457"/>
      <c r="P992" s="457"/>
      <c r="Q992" s="457"/>
    </row>
    <row r="993" ht="25.15" customHeight="true" x14ac:dyDescent="0.2">
      <c r="C993" s="457"/>
      <c r="D993" s="457"/>
      <c r="E993" s="457"/>
      <c r="F993" s="457"/>
      <c r="G993" s="457"/>
      <c r="H993" s="457"/>
      <c r="I993" s="457"/>
      <c r="J993" s="457"/>
      <c r="K993" s="457"/>
      <c r="L993" s="457"/>
      <c r="M993" s="457"/>
      <c r="N993" s="457"/>
      <c r="O993" s="457"/>
      <c r="P993" s="457"/>
      <c r="Q993" s="457"/>
    </row>
    <row r="994" ht="25.15" customHeight="true" x14ac:dyDescent="0.2">
      <c r="C994" s="457"/>
      <c r="D994" s="457"/>
      <c r="E994" s="457"/>
      <c r="F994" s="457"/>
      <c r="G994" s="457"/>
      <c r="H994" s="457"/>
      <c r="I994" s="457"/>
      <c r="J994" s="457"/>
      <c r="K994" s="457"/>
      <c r="L994" s="457"/>
      <c r="M994" s="457"/>
      <c r="N994" s="457"/>
      <c r="O994" s="457"/>
      <c r="P994" s="457"/>
      <c r="Q994" s="457"/>
    </row>
    <row r="995" ht="25.15" customHeight="true" x14ac:dyDescent="0.2">
      <c r="C995" s="457"/>
      <c r="D995" s="457"/>
      <c r="E995" s="457"/>
      <c r="F995" s="457"/>
      <c r="G995" s="457"/>
      <c r="H995" s="457"/>
      <c r="I995" s="457"/>
      <c r="J995" s="457"/>
      <c r="K995" s="457"/>
      <c r="L995" s="457"/>
      <c r="M995" s="457"/>
      <c r="N995" s="457"/>
      <c r="O995" s="457"/>
      <c r="P995" s="457"/>
      <c r="Q995" s="457"/>
    </row>
    <row r="996" ht="25.15" customHeight="true" x14ac:dyDescent="0.2">
      <c r="C996" s="457"/>
      <c r="D996" s="457"/>
      <c r="E996" s="457"/>
      <c r="F996" s="457"/>
      <c r="G996" s="457"/>
      <c r="H996" s="457"/>
      <c r="I996" s="457"/>
      <c r="J996" s="457"/>
      <c r="K996" s="457"/>
      <c r="L996" s="457"/>
      <c r="M996" s="457"/>
      <c r="N996" s="457"/>
      <c r="O996" s="457"/>
      <c r="P996" s="457"/>
      <c r="Q996" s="457"/>
    </row>
    <row r="997" ht="25.15" customHeight="true" x14ac:dyDescent="0.2">
      <c r="C997" s="457"/>
      <c r="D997" s="457"/>
      <c r="E997" s="457"/>
      <c r="F997" s="457"/>
      <c r="G997" s="457"/>
      <c r="H997" s="457"/>
      <c r="I997" s="457"/>
      <c r="J997" s="457"/>
      <c r="K997" s="457"/>
      <c r="L997" s="457"/>
      <c r="M997" s="457"/>
      <c r="N997" s="457"/>
      <c r="O997" s="457"/>
      <c r="P997" s="457"/>
      <c r="Q997" s="457"/>
    </row>
    <row r="998" ht="25.15" customHeight="true" x14ac:dyDescent="0.2">
      <c r="C998" s="457"/>
      <c r="D998" s="457"/>
      <c r="E998" s="457"/>
      <c r="F998" s="457"/>
      <c r="G998" s="457"/>
      <c r="H998" s="457"/>
      <c r="I998" s="457"/>
      <c r="J998" s="457"/>
      <c r="K998" s="457"/>
      <c r="L998" s="457"/>
      <c r="M998" s="457"/>
      <c r="N998" s="457"/>
      <c r="O998" s="457"/>
      <c r="P998" s="457"/>
      <c r="Q998" s="457"/>
    </row>
    <row r="999" ht="25.15" customHeight="true" x14ac:dyDescent="0.2">
      <c r="C999" s="457"/>
      <c r="D999" s="457"/>
      <c r="E999" s="457"/>
      <c r="F999" s="457"/>
      <c r="G999" s="457"/>
      <c r="H999" s="457"/>
      <c r="I999" s="457"/>
      <c r="J999" s="457"/>
      <c r="K999" s="457"/>
      <c r="L999" s="457"/>
      <c r="M999" s="457"/>
      <c r="N999" s="457"/>
      <c r="O999" s="457"/>
      <c r="P999" s="457"/>
      <c r="Q999" s="457"/>
    </row>
    <row r="1000" ht="25.15" customHeight="true" x14ac:dyDescent="0.2">
      <c r="C1000" s="457"/>
      <c r="D1000" s="457"/>
      <c r="E1000" s="457"/>
      <c r="F1000" s="457"/>
      <c r="G1000" s="457"/>
      <c r="H1000" s="457"/>
      <c r="I1000" s="457"/>
      <c r="J1000" s="457"/>
      <c r="K1000" s="457"/>
      <c r="L1000" s="457"/>
      <c r="M1000" s="457"/>
      <c r="N1000" s="457"/>
      <c r="O1000" s="457"/>
      <c r="P1000" s="457"/>
      <c r="Q1000" s="457"/>
    </row>
    <row r="1001" ht="25.15" customHeight="true" x14ac:dyDescent="0.2">
      <c r="C1001" s="457"/>
      <c r="D1001" s="457"/>
      <c r="E1001" s="457"/>
      <c r="F1001" s="457"/>
      <c r="G1001" s="457"/>
      <c r="H1001" s="457"/>
      <c r="I1001" s="457"/>
      <c r="J1001" s="457"/>
      <c r="K1001" s="457"/>
      <c r="L1001" s="457"/>
      <c r="M1001" s="457"/>
      <c r="N1001" s="457"/>
      <c r="O1001" s="457"/>
      <c r="P1001" s="457"/>
      <c r="Q1001" s="457"/>
    </row>
    <row r="1002" ht="25.15" customHeight="true" x14ac:dyDescent="0.2">
      <c r="C1002" s="457"/>
      <c r="D1002" s="457"/>
      <c r="E1002" s="457"/>
      <c r="F1002" s="457"/>
      <c r="G1002" s="457"/>
      <c r="H1002" s="457"/>
      <c r="I1002" s="457"/>
      <c r="J1002" s="457"/>
      <c r="K1002" s="457"/>
      <c r="L1002" s="457"/>
      <c r="M1002" s="457"/>
      <c r="N1002" s="457"/>
      <c r="O1002" s="457"/>
      <c r="P1002" s="457"/>
      <c r="Q1002" s="457"/>
    </row>
    <row r="1003" ht="25.15" customHeight="true" x14ac:dyDescent="0.2">
      <c r="C1003" s="457"/>
      <c r="D1003" s="457"/>
      <c r="E1003" s="457"/>
      <c r="F1003" s="457"/>
      <c r="G1003" s="457"/>
      <c r="H1003" s="457"/>
      <c r="I1003" s="457"/>
      <c r="J1003" s="457"/>
      <c r="K1003" s="457"/>
      <c r="L1003" s="457"/>
      <c r="M1003" s="457"/>
      <c r="N1003" s="457"/>
      <c r="O1003" s="457"/>
      <c r="P1003" s="457"/>
      <c r="Q1003" s="457"/>
    </row>
    <row r="1004" ht="25.15" customHeight="true" x14ac:dyDescent="0.2">
      <c r="C1004" s="457"/>
      <c r="D1004" s="457"/>
      <c r="E1004" s="457"/>
      <c r="F1004" s="457"/>
      <c r="G1004" s="457"/>
      <c r="H1004" s="457"/>
      <c r="I1004" s="457"/>
      <c r="J1004" s="457"/>
      <c r="K1004" s="457"/>
      <c r="L1004" s="457"/>
      <c r="M1004" s="457"/>
      <c r="N1004" s="457"/>
      <c r="O1004" s="457"/>
      <c r="P1004" s="457"/>
      <c r="Q1004" s="457"/>
    </row>
    <row r="1005" ht="25.15" customHeight="true" x14ac:dyDescent="0.2">
      <c r="C1005" s="457"/>
      <c r="D1005" s="457"/>
      <c r="E1005" s="457"/>
      <c r="F1005" s="457"/>
      <c r="G1005" s="457"/>
      <c r="H1005" s="457"/>
      <c r="I1005" s="457"/>
      <c r="J1005" s="457"/>
      <c r="K1005" s="457"/>
      <c r="L1005" s="457"/>
      <c r="M1005" s="457"/>
      <c r="N1005" s="457"/>
      <c r="O1005" s="457"/>
      <c r="P1005" s="457"/>
      <c r="Q1005" s="457"/>
    </row>
    <row r="1006" ht="25.15" customHeight="true" x14ac:dyDescent="0.2">
      <c r="C1006" s="457"/>
      <c r="D1006" s="457"/>
      <c r="E1006" s="457"/>
      <c r="F1006" s="457"/>
      <c r="G1006" s="457"/>
      <c r="H1006" s="457"/>
      <c r="I1006" s="457"/>
      <c r="J1006" s="457"/>
      <c r="K1006" s="457"/>
      <c r="L1006" s="457"/>
      <c r="M1006" s="457"/>
      <c r="N1006" s="457"/>
      <c r="O1006" s="457"/>
      <c r="P1006" s="457"/>
      <c r="Q1006" s="457"/>
    </row>
    <row r="1007" ht="25.15" customHeight="true" x14ac:dyDescent="0.2">
      <c r="C1007" s="457"/>
      <c r="D1007" s="457"/>
      <c r="E1007" s="457"/>
      <c r="F1007" s="457"/>
      <c r="G1007" s="457"/>
      <c r="H1007" s="457"/>
      <c r="I1007" s="457"/>
      <c r="J1007" s="457"/>
      <c r="K1007" s="457"/>
      <c r="L1007" s="457"/>
      <c r="M1007" s="457"/>
      <c r="N1007" s="457"/>
      <c r="O1007" s="457"/>
      <c r="P1007" s="457"/>
      <c r="Q1007" s="457"/>
    </row>
    <row r="1008" ht="25.15" customHeight="true" x14ac:dyDescent="0.2">
      <c r="C1008" s="457"/>
      <c r="D1008" s="457"/>
      <c r="E1008" s="457"/>
      <c r="F1008" s="457"/>
      <c r="G1008" s="457"/>
      <c r="H1008" s="457"/>
      <c r="I1008" s="457"/>
      <c r="J1008" s="457"/>
      <c r="K1008" s="457"/>
      <c r="L1008" s="457"/>
      <c r="M1008" s="457"/>
      <c r="N1008" s="457"/>
      <c r="O1008" s="457"/>
      <c r="P1008" s="457"/>
      <c r="Q1008" s="457"/>
    </row>
    <row r="1009" ht="25.15" customHeight="true" x14ac:dyDescent="0.2">
      <c r="C1009" s="457"/>
      <c r="D1009" s="457"/>
      <c r="E1009" s="457"/>
      <c r="F1009" s="457"/>
      <c r="G1009" s="457"/>
      <c r="H1009" s="457"/>
      <c r="I1009" s="457"/>
      <c r="J1009" s="457"/>
      <c r="K1009" s="457"/>
      <c r="L1009" s="457"/>
      <c r="M1009" s="457"/>
      <c r="N1009" s="457"/>
      <c r="O1009" s="457"/>
      <c r="P1009" s="457"/>
      <c r="Q1009" s="457"/>
    </row>
    <row r="1010" ht="25.15" customHeight="true" x14ac:dyDescent="0.2">
      <c r="C1010" s="457"/>
      <c r="D1010" s="457"/>
      <c r="E1010" s="457"/>
      <c r="F1010" s="457"/>
      <c r="G1010" s="457"/>
      <c r="H1010" s="457"/>
      <c r="I1010" s="457"/>
      <c r="J1010" s="457"/>
      <c r="K1010" s="457"/>
      <c r="L1010" s="457"/>
      <c r="M1010" s="457"/>
      <c r="N1010" s="457"/>
      <c r="O1010" s="457"/>
      <c r="P1010" s="457"/>
      <c r="Q1010" s="457"/>
    </row>
    <row r="1011" ht="25.15" customHeight="true" x14ac:dyDescent="0.2">
      <c r="C1011" s="457"/>
      <c r="D1011" s="457"/>
      <c r="E1011" s="457"/>
      <c r="F1011" s="457"/>
      <c r="G1011" s="457"/>
      <c r="H1011" s="457"/>
      <c r="I1011" s="457"/>
      <c r="J1011" s="457"/>
      <c r="K1011" s="457"/>
      <c r="L1011" s="457"/>
      <c r="M1011" s="457"/>
      <c r="N1011" s="457"/>
      <c r="O1011" s="457"/>
      <c r="P1011" s="457"/>
      <c r="Q1011" s="457"/>
    </row>
    <row r="1012" ht="25.15" customHeight="true" x14ac:dyDescent="0.2">
      <c r="C1012" s="457"/>
      <c r="D1012" s="457"/>
      <c r="E1012" s="457"/>
      <c r="F1012" s="457"/>
      <c r="G1012" s="457"/>
      <c r="H1012" s="457"/>
      <c r="I1012" s="457"/>
      <c r="J1012" s="457"/>
      <c r="K1012" s="457"/>
      <c r="L1012" s="457"/>
      <c r="M1012" s="457"/>
      <c r="N1012" s="457"/>
      <c r="O1012" s="457"/>
      <c r="P1012" s="457"/>
      <c r="Q1012" s="457"/>
    </row>
    <row r="1013" ht="25.15" customHeight="true" x14ac:dyDescent="0.2">
      <c r="C1013" s="457"/>
      <c r="D1013" s="457"/>
      <c r="E1013" s="457"/>
      <c r="F1013" s="457"/>
      <c r="G1013" s="457"/>
      <c r="H1013" s="457"/>
      <c r="I1013" s="457"/>
      <c r="J1013" s="457"/>
      <c r="K1013" s="457"/>
      <c r="L1013" s="457"/>
      <c r="M1013" s="457"/>
      <c r="N1013" s="457"/>
      <c r="O1013" s="457"/>
      <c r="P1013" s="457"/>
      <c r="Q1013" s="457"/>
    </row>
    <row r="1014" ht="25.15" customHeight="true" x14ac:dyDescent="0.2">
      <c r="C1014" s="457"/>
      <c r="D1014" s="457"/>
      <c r="E1014" s="457"/>
      <c r="F1014" s="457"/>
      <c r="G1014" s="457"/>
      <c r="H1014" s="457"/>
      <c r="I1014" s="457"/>
      <c r="J1014" s="457"/>
      <c r="K1014" s="457"/>
      <c r="L1014" s="457"/>
      <c r="M1014" s="457"/>
      <c r="N1014" s="457"/>
      <c r="O1014" s="457"/>
      <c r="P1014" s="457"/>
      <c r="Q1014" s="457"/>
    </row>
    <row r="1015" ht="25.15" customHeight="true" x14ac:dyDescent="0.2">
      <c r="C1015" s="457"/>
      <c r="D1015" s="457"/>
      <c r="E1015" s="457"/>
      <c r="F1015" s="457"/>
      <c r="G1015" s="457"/>
      <c r="H1015" s="457"/>
      <c r="I1015" s="457"/>
      <c r="J1015" s="457"/>
      <c r="K1015" s="457"/>
      <c r="L1015" s="457"/>
      <c r="M1015" s="457"/>
      <c r="N1015" s="457"/>
      <c r="O1015" s="457"/>
      <c r="P1015" s="457"/>
      <c r="Q1015" s="457"/>
    </row>
    <row r="1016" ht="25.15" customHeight="true" x14ac:dyDescent="0.2">
      <c r="C1016" s="457"/>
      <c r="D1016" s="457"/>
      <c r="E1016" s="457"/>
      <c r="F1016" s="457"/>
      <c r="G1016" s="457"/>
      <c r="H1016" s="457"/>
      <c r="I1016" s="457"/>
      <c r="J1016" s="457"/>
      <c r="K1016" s="457"/>
      <c r="L1016" s="457"/>
      <c r="M1016" s="457"/>
      <c r="N1016" s="457"/>
      <c r="O1016" s="457"/>
      <c r="P1016" s="457"/>
      <c r="Q1016" s="457"/>
    </row>
    <row r="1017" ht="25.15" customHeight="true" x14ac:dyDescent="0.2">
      <c r="C1017" s="457"/>
      <c r="D1017" s="457"/>
      <c r="E1017" s="457"/>
      <c r="F1017" s="457"/>
      <c r="G1017" s="457"/>
      <c r="H1017" s="457"/>
      <c r="I1017" s="457"/>
      <c r="J1017" s="457"/>
      <c r="K1017" s="457"/>
      <c r="L1017" s="457"/>
      <c r="M1017" s="457"/>
      <c r="N1017" s="457"/>
      <c r="O1017" s="457"/>
      <c r="P1017" s="457"/>
      <c r="Q1017" s="457"/>
    </row>
    <row r="1018" ht="25.15" customHeight="true" x14ac:dyDescent="0.2">
      <c r="C1018" s="457"/>
      <c r="D1018" s="457"/>
      <c r="E1018" s="457"/>
      <c r="F1018" s="457"/>
      <c r="G1018" s="457"/>
      <c r="H1018" s="457"/>
      <c r="I1018" s="457"/>
      <c r="J1018" s="457"/>
      <c r="K1018" s="457"/>
      <c r="L1018" s="457"/>
      <c r="M1018" s="457"/>
      <c r="N1018" s="457"/>
      <c r="O1018" s="457"/>
      <c r="P1018" s="457"/>
      <c r="Q1018" s="457"/>
    </row>
    <row r="1019" ht="25.15" customHeight="true" x14ac:dyDescent="0.2">
      <c r="C1019" s="457"/>
      <c r="D1019" s="457"/>
      <c r="E1019" s="457"/>
      <c r="F1019" s="457"/>
      <c r="G1019" s="457"/>
      <c r="H1019" s="457"/>
      <c r="I1019" s="457"/>
      <c r="J1019" s="457"/>
      <c r="K1019" s="457"/>
      <c r="L1019" s="457"/>
      <c r="M1019" s="457"/>
      <c r="N1019" s="457"/>
      <c r="O1019" s="457"/>
      <c r="P1019" s="457"/>
      <c r="Q1019" s="457"/>
    </row>
    <row r="1020" ht="25.15" customHeight="true" x14ac:dyDescent="0.2">
      <c r="C1020" s="457"/>
      <c r="D1020" s="457"/>
      <c r="E1020" s="457"/>
      <c r="F1020" s="457"/>
      <c r="G1020" s="457"/>
      <c r="H1020" s="457"/>
      <c r="I1020" s="457"/>
      <c r="J1020" s="457"/>
      <c r="K1020" s="457"/>
      <c r="L1020" s="457"/>
      <c r="M1020" s="457"/>
      <c r="N1020" s="457"/>
      <c r="O1020" s="457"/>
      <c r="P1020" s="457"/>
      <c r="Q1020" s="457"/>
    </row>
    <row r="1021" ht="25.15" customHeight="true" x14ac:dyDescent="0.2">
      <c r="C1021" s="457"/>
      <c r="D1021" s="457"/>
      <c r="E1021" s="457"/>
      <c r="F1021" s="457"/>
      <c r="G1021" s="457"/>
      <c r="H1021" s="457"/>
      <c r="I1021" s="457"/>
      <c r="J1021" s="457"/>
      <c r="K1021" s="457"/>
      <c r="L1021" s="457"/>
      <c r="M1021" s="457"/>
      <c r="N1021" s="457"/>
      <c r="O1021" s="457"/>
      <c r="P1021" s="457"/>
      <c r="Q1021" s="457"/>
    </row>
    <row r="1022" ht="25.15" customHeight="true" x14ac:dyDescent="0.2">
      <c r="C1022" s="457"/>
      <c r="D1022" s="457"/>
      <c r="E1022" s="457"/>
      <c r="F1022" s="457"/>
      <c r="G1022" s="457"/>
      <c r="H1022" s="457"/>
      <c r="I1022" s="457"/>
      <c r="J1022" s="457"/>
      <c r="K1022" s="457"/>
      <c r="L1022" s="457"/>
      <c r="M1022" s="457"/>
      <c r="N1022" s="457"/>
      <c r="O1022" s="457"/>
      <c r="P1022" s="457"/>
      <c r="Q1022" s="457"/>
    </row>
    <row r="1023" ht="25.15" customHeight="true" x14ac:dyDescent="0.2">
      <c r="C1023" s="457"/>
      <c r="D1023" s="457"/>
      <c r="E1023" s="457"/>
      <c r="F1023" s="457"/>
      <c r="G1023" s="457"/>
      <c r="H1023" s="457"/>
      <c r="I1023" s="457"/>
      <c r="J1023" s="457"/>
      <c r="K1023" s="457"/>
      <c r="L1023" s="457"/>
      <c r="M1023" s="457"/>
      <c r="N1023" s="457"/>
      <c r="O1023" s="457"/>
      <c r="P1023" s="457"/>
      <c r="Q1023" s="457"/>
    </row>
    <row r="1024" ht="25.15" customHeight="true" x14ac:dyDescent="0.2">
      <c r="C1024" s="457"/>
      <c r="D1024" s="457"/>
      <c r="E1024" s="457"/>
      <c r="F1024" s="457"/>
      <c r="G1024" s="457"/>
      <c r="H1024" s="457"/>
      <c r="I1024" s="457"/>
      <c r="J1024" s="457"/>
      <c r="K1024" s="457"/>
      <c r="L1024" s="457"/>
      <c r="M1024" s="457"/>
      <c r="N1024" s="457"/>
      <c r="O1024" s="457"/>
      <c r="P1024" s="457"/>
      <c r="Q1024" s="457"/>
    </row>
    <row r="1025" s="375" customFormat="true" ht="21" customHeight="true" x14ac:dyDescent="0.2">
      <c r="A1025" s="2226" t="s">
        <v>233</v>
      </c>
      <c r="B1025" s="2227"/>
      <c r="C1025" s="2228"/>
      <c r="S1025" s="572"/>
      <c r="T1025" s="572"/>
      <c r="U1025" s="572"/>
      <c r="V1025" s="572"/>
      <c r="W1025" s="572"/>
      <c r="X1025" s="572"/>
      <c r="Y1025" s="572"/>
      <c r="Z1025" s="572"/>
      <c r="AA1025" s="572"/>
      <c r="AB1025" s="572"/>
      <c r="AC1025" s="572"/>
      <c r="AD1025" s="572"/>
      <c r="AE1025" s="572"/>
      <c r="AF1025" s="572"/>
      <c r="AG1025" s="572"/>
      <c r="AH1025" s="572"/>
      <c r="AI1025" s="572"/>
      <c r="AJ1025" s="572"/>
      <c r="AK1025" s="572"/>
      <c r="AL1025" s="572"/>
      <c r="AM1025" s="572"/>
      <c r="AN1025" s="572"/>
      <c r="AO1025" s="572"/>
      <c r="AP1025" s="572"/>
      <c r="AQ1025" s="572"/>
      <c r="AR1025" s="572"/>
      <c r="AS1025" s="572"/>
      <c r="AT1025" s="572"/>
      <c r="AU1025" s="572"/>
      <c r="AV1025" s="572"/>
      <c r="AW1025" s="572"/>
      <c r="AX1025" s="572"/>
      <c r="AY1025" s="572"/>
      <c r="AZ1025" s="572"/>
      <c r="BA1025" s="215"/>
      <c r="BB1025" s="283"/>
      <c r="BC1025"/>
      <c r="BD1025"/>
      <c r="BE1025"/>
      <c r="BF1025"/>
      <c r="BG1025"/>
      <c r="BH1025"/>
      <c r="BI1025"/>
      <c r="BJ1025"/>
      <c r="BK1025"/>
      <c r="BL1025"/>
      <c r="BM1025"/>
      <c r="BN1025"/>
      <c r="BO1025"/>
      <c r="BP1025"/>
      <c r="BQ1025"/>
      <c r="BR1025" s="215"/>
      <c r="BS1025" s="216"/>
      <c r="BT1025" s="216"/>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75" customFormat="true" ht="15.95" customHeight="true" x14ac:dyDescent="0.2">
      <c r="A1026" s="2229" t="s">
        <v>163</v>
      </c>
      <c r="B1026" s="2230"/>
      <c r="C1026" s="402" t="s">
        <v>164</v>
      </c>
      <c r="S1026" s="572"/>
      <c r="T1026" s="572"/>
      <c r="U1026" s="572"/>
      <c r="V1026" s="572"/>
      <c r="W1026" s="572"/>
      <c r="X1026" s="572"/>
      <c r="Y1026" s="572"/>
      <c r="Z1026" s="572"/>
      <c r="AA1026" s="572"/>
      <c r="AB1026" s="572"/>
      <c r="AC1026" s="572"/>
      <c r="AD1026" s="572"/>
      <c r="AE1026" s="572"/>
      <c r="AF1026" s="572"/>
      <c r="AG1026" s="572"/>
      <c r="AH1026" s="572"/>
      <c r="AI1026" s="572"/>
      <c r="AJ1026" s="572"/>
      <c r="AK1026" s="572"/>
      <c r="AL1026" s="572"/>
      <c r="AM1026" s="572"/>
      <c r="AN1026" s="572"/>
      <c r="AO1026" s="572"/>
      <c r="AP1026" s="572"/>
      <c r="AQ1026" s="572"/>
      <c r="AR1026" s="572"/>
      <c r="AS1026" s="572"/>
      <c r="AT1026" s="572"/>
      <c r="AU1026" s="572"/>
      <c r="AV1026" s="572"/>
      <c r="AW1026" s="572"/>
      <c r="AX1026" s="572"/>
      <c r="AY1026" s="572"/>
      <c r="AZ1026" s="572"/>
      <c r="BA1026" s="215"/>
      <c r="BB1026" s="283"/>
      <c r="BC1026"/>
      <c r="BD1026"/>
      <c r="BE1026"/>
      <c r="BF1026"/>
      <c r="BG1026"/>
      <c r="BH1026"/>
      <c r="BI1026"/>
      <c r="BJ1026"/>
      <c r="BK1026"/>
      <c r="BL1026"/>
      <c r="BM1026"/>
      <c r="BN1026"/>
      <c r="BO1026"/>
      <c r="BP1026"/>
      <c r="BQ1026"/>
      <c r="BR1026" s="215"/>
      <c r="BS1026" s="216"/>
      <c r="BT1026" s="216"/>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75" customFormat="true" ht="17.1" hidden="true" customHeight="true" x14ac:dyDescent="0.2">
      <c r="A1027" s="403" t="s">
        <v>165</v>
      </c>
      <c r="B1027" s="404" t="s">
        <v>166</v>
      </c>
      <c r="C1027" s="405">
        <v>1994</v>
      </c>
      <c r="S1027" s="572"/>
      <c r="T1027" s="572"/>
      <c r="U1027" s="572"/>
      <c r="V1027" s="572"/>
      <c r="W1027" s="572"/>
      <c r="X1027" s="572"/>
      <c r="Y1027" s="572"/>
      <c r="Z1027" s="572"/>
      <c r="AA1027" s="572"/>
      <c r="AB1027" s="572"/>
      <c r="AC1027" s="572"/>
      <c r="AD1027" s="572"/>
      <c r="AE1027" s="572"/>
      <c r="AF1027" s="572"/>
      <c r="AG1027" s="572"/>
      <c r="AH1027" s="572"/>
      <c r="AI1027" s="572"/>
      <c r="AJ1027" s="572"/>
      <c r="AK1027" s="572"/>
      <c r="AL1027" s="572"/>
      <c r="AM1027" s="572"/>
      <c r="AN1027" s="572"/>
      <c r="AO1027" s="572"/>
      <c r="AP1027" s="572"/>
      <c r="AQ1027" s="572"/>
      <c r="AR1027" s="572"/>
      <c r="AS1027" s="572"/>
      <c r="AT1027" s="572"/>
      <c r="AU1027" s="572"/>
      <c r="AV1027" s="572"/>
      <c r="AW1027" s="572"/>
      <c r="AX1027" s="572"/>
      <c r="AY1027" s="572"/>
      <c r="AZ1027" s="572"/>
      <c r="BA1027" s="215"/>
      <c r="BB1027" s="283"/>
      <c r="BC1027"/>
      <c r="BD1027"/>
      <c r="BE1027"/>
      <c r="BF1027"/>
      <c r="BG1027"/>
      <c r="BH1027"/>
      <c r="BI1027"/>
      <c r="BJ1027"/>
      <c r="BK1027"/>
      <c r="BL1027"/>
      <c r="BM1027"/>
      <c r="BN1027"/>
      <c r="BO1027"/>
      <c r="BP1027"/>
      <c r="BQ1027"/>
      <c r="BR1027" s="215"/>
      <c r="BS1027" s="216"/>
      <c r="BT1027" s="216"/>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75" customFormat="true" ht="17.1" hidden="true" customHeight="true" x14ac:dyDescent="0.2">
      <c r="A1028" s="406" t="s">
        <v>167</v>
      </c>
      <c r="B1028" s="407" t="s">
        <v>168</v>
      </c>
      <c r="C1028" s="408">
        <v>1994</v>
      </c>
      <c r="S1028" s="572"/>
      <c r="T1028" s="572"/>
      <c r="U1028" s="572"/>
      <c r="V1028" s="572"/>
      <c r="W1028" s="572"/>
      <c r="X1028" s="572"/>
      <c r="Y1028" s="572"/>
      <c r="Z1028" s="572"/>
      <c r="AA1028" s="572"/>
      <c r="AB1028" s="572"/>
      <c r="AC1028" s="572"/>
      <c r="AD1028" s="572"/>
      <c r="AE1028" s="572"/>
      <c r="AF1028" s="572"/>
      <c r="AG1028" s="572"/>
      <c r="AH1028" s="572"/>
      <c r="AI1028" s="572"/>
      <c r="AJ1028" s="572"/>
      <c r="AK1028" s="572"/>
      <c r="AL1028" s="572"/>
      <c r="AM1028" s="572"/>
      <c r="AN1028" s="572"/>
      <c r="AO1028" s="572"/>
      <c r="AP1028" s="572"/>
      <c r="AQ1028" s="572"/>
      <c r="AR1028" s="572"/>
      <c r="AS1028" s="572"/>
      <c r="AT1028" s="572"/>
      <c r="AU1028" s="572"/>
      <c r="AV1028" s="572"/>
      <c r="AW1028" s="572"/>
      <c r="AX1028" s="572"/>
      <c r="AY1028" s="572"/>
      <c r="AZ1028" s="572"/>
      <c r="BA1028" s="215"/>
      <c r="BB1028" s="283"/>
      <c r="BC1028"/>
      <c r="BD1028"/>
      <c r="BE1028"/>
      <c r="BF1028"/>
      <c r="BG1028"/>
      <c r="BH1028"/>
      <c r="BI1028"/>
      <c r="BJ1028"/>
      <c r="BK1028"/>
      <c r="BL1028"/>
      <c r="BM1028"/>
      <c r="BN1028"/>
      <c r="BO1028"/>
      <c r="BP1028"/>
      <c r="BQ1028"/>
      <c r="BR1028" s="215"/>
      <c r="BS1028" s="216"/>
      <c r="BT1028" s="216"/>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75" customFormat="true" ht="17.1" hidden="true" customHeight="true" x14ac:dyDescent="0.2">
      <c r="A1029" s="406" t="s">
        <v>169</v>
      </c>
      <c r="B1029" s="407" t="s">
        <v>170</v>
      </c>
      <c r="C1029" s="408">
        <v>1994</v>
      </c>
      <c r="S1029" s="572"/>
      <c r="T1029" s="572"/>
      <c r="U1029" s="572"/>
      <c r="V1029" s="572"/>
      <c r="W1029" s="572"/>
      <c r="X1029" s="572"/>
      <c r="Y1029" s="572"/>
      <c r="Z1029" s="572"/>
      <c r="AA1029" s="572"/>
      <c r="AB1029" s="572"/>
      <c r="AC1029" s="572"/>
      <c r="AD1029" s="572"/>
      <c r="AE1029" s="572"/>
      <c r="AF1029" s="572"/>
      <c r="AG1029" s="572"/>
      <c r="AH1029" s="572"/>
      <c r="AI1029" s="572"/>
      <c r="AJ1029" s="572"/>
      <c r="AK1029" s="572"/>
      <c r="AL1029" s="572"/>
      <c r="AM1029" s="572"/>
      <c r="AN1029" s="572"/>
      <c r="AO1029" s="572"/>
      <c r="AP1029" s="572"/>
      <c r="AQ1029" s="572"/>
      <c r="AR1029" s="572"/>
      <c r="AS1029" s="572"/>
      <c r="AT1029" s="572"/>
      <c r="AU1029" s="572"/>
      <c r="AV1029" s="572"/>
      <c r="AW1029" s="572"/>
      <c r="AX1029" s="572"/>
      <c r="AY1029" s="572"/>
      <c r="AZ1029" s="572"/>
      <c r="BA1029" s="215"/>
      <c r="BB1029" s="283"/>
      <c r="BC1029"/>
      <c r="BD1029"/>
      <c r="BE1029"/>
      <c r="BF1029"/>
      <c r="BG1029"/>
      <c r="BH1029"/>
      <c r="BI1029"/>
      <c r="BJ1029"/>
      <c r="BK1029"/>
      <c r="BL1029"/>
      <c r="BM1029"/>
      <c r="BN1029"/>
      <c r="BO1029"/>
      <c r="BP1029"/>
      <c r="BQ1029"/>
      <c r="BR1029" s="215"/>
      <c r="BS1029" s="216"/>
      <c r="BT1029" s="216"/>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75" customFormat="true" ht="17.1" hidden="true" customHeight="true" x14ac:dyDescent="0.2">
      <c r="A1030" s="406" t="s">
        <v>171</v>
      </c>
      <c r="B1030" s="407" t="s">
        <v>172</v>
      </c>
      <c r="C1030" s="408">
        <v>1994</v>
      </c>
      <c r="S1030" s="572"/>
      <c r="T1030" s="572"/>
      <c r="U1030" s="572"/>
      <c r="V1030" s="572"/>
      <c r="W1030" s="572"/>
      <c r="X1030" s="572"/>
      <c r="Y1030" s="572"/>
      <c r="Z1030" s="572"/>
      <c r="AA1030" s="572"/>
      <c r="AB1030" s="572"/>
      <c r="AC1030" s="572"/>
      <c r="AD1030" s="572"/>
      <c r="AE1030" s="572"/>
      <c r="AF1030" s="572"/>
      <c r="AG1030" s="572"/>
      <c r="AH1030" s="572"/>
      <c r="AI1030" s="572"/>
      <c r="AJ1030" s="572"/>
      <c r="AK1030" s="572"/>
      <c r="AL1030" s="572"/>
      <c r="AM1030" s="572"/>
      <c r="AN1030" s="572"/>
      <c r="AO1030" s="572"/>
      <c r="AP1030" s="572"/>
      <c r="AQ1030" s="572"/>
      <c r="AR1030" s="572"/>
      <c r="AS1030" s="572"/>
      <c r="AT1030" s="572"/>
      <c r="AU1030" s="572"/>
      <c r="AV1030" s="572"/>
      <c r="AW1030" s="572"/>
      <c r="AX1030" s="572"/>
      <c r="AY1030" s="572"/>
      <c r="AZ1030" s="572"/>
      <c r="BA1030" s="215"/>
      <c r="BB1030" s="283"/>
      <c r="BC1030"/>
      <c r="BD1030"/>
      <c r="BE1030"/>
      <c r="BF1030"/>
      <c r="BG1030"/>
      <c r="BH1030"/>
      <c r="BI1030"/>
      <c r="BJ1030"/>
      <c r="BK1030"/>
      <c r="BL1030"/>
      <c r="BM1030"/>
      <c r="BN1030"/>
      <c r="BO1030"/>
      <c r="BP1030"/>
      <c r="BQ1030"/>
      <c r="BR1030" s="215"/>
      <c r="BS1030" s="216"/>
      <c r="BT1030" s="216"/>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75" customFormat="true" ht="17.1" customHeight="true" x14ac:dyDescent="0.2">
      <c r="A1031" s="2231" t="s">
        <v>173</v>
      </c>
      <c r="B1031" s="407" t="s">
        <v>174</v>
      </c>
      <c r="C1031" s="408">
        <v>1059</v>
      </c>
      <c r="S1031" s="572"/>
      <c r="T1031" s="572"/>
      <c r="U1031" s="572"/>
      <c r="V1031" s="572"/>
      <c r="W1031" s="572"/>
      <c r="X1031" s="572"/>
      <c r="Y1031" s="572"/>
      <c r="Z1031" s="572"/>
      <c r="AA1031" s="572"/>
      <c r="AB1031" s="572"/>
      <c r="AC1031" s="572"/>
      <c r="AD1031" s="572"/>
      <c r="AE1031" s="572"/>
      <c r="AF1031" s="572"/>
      <c r="AG1031" s="572"/>
      <c r="AH1031" s="572"/>
      <c r="AI1031" s="572"/>
      <c r="AJ1031" s="572"/>
      <c r="AK1031" s="572"/>
      <c r="AL1031" s="572"/>
      <c r="AM1031" s="572"/>
      <c r="AN1031" s="572"/>
      <c r="AO1031" s="572"/>
      <c r="AP1031" s="572"/>
      <c r="AQ1031" s="572"/>
      <c r="AR1031" s="572"/>
      <c r="AS1031" s="572"/>
      <c r="AT1031" s="572"/>
      <c r="AU1031" s="572"/>
      <c r="AV1031" s="572"/>
      <c r="AW1031" s="572"/>
      <c r="AX1031" s="572"/>
      <c r="AY1031" s="572"/>
      <c r="AZ1031" s="572"/>
      <c r="BA1031" s="215"/>
      <c r="BB1031" s="283"/>
      <c r="BC1031"/>
      <c r="BD1031"/>
      <c r="BE1031"/>
      <c r="BF1031"/>
      <c r="BG1031"/>
      <c r="BH1031"/>
      <c r="BI1031"/>
      <c r="BJ1031"/>
      <c r="BK1031"/>
      <c r="BL1031"/>
      <c r="BM1031"/>
      <c r="BN1031"/>
      <c r="BO1031"/>
      <c r="BP1031"/>
      <c r="BQ1031"/>
      <c r="BR1031" s="215"/>
      <c r="BS1031" s="216"/>
      <c r="BT1031" s="216"/>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75" customFormat="true" ht="17.1" customHeight="true" x14ac:dyDescent="0.2">
      <c r="A1032" s="2231"/>
      <c r="B1032" s="407" t="s">
        <v>175</v>
      </c>
      <c r="C1032" s="408">
        <v>935</v>
      </c>
      <c r="S1032" s="572"/>
      <c r="T1032" s="572"/>
      <c r="U1032" s="572"/>
      <c r="V1032" s="572"/>
      <c r="W1032" s="572"/>
      <c r="X1032" s="572"/>
      <c r="Y1032" s="572"/>
      <c r="Z1032" s="572"/>
      <c r="AA1032" s="572"/>
      <c r="AB1032" s="572"/>
      <c r="AC1032" s="572"/>
      <c r="AD1032" s="572"/>
      <c r="AE1032" s="572"/>
      <c r="AF1032" s="572"/>
      <c r="AG1032" s="572"/>
      <c r="AH1032" s="572"/>
      <c r="AI1032" s="572"/>
      <c r="AJ1032" s="572"/>
      <c r="AK1032" s="572"/>
      <c r="AL1032" s="572"/>
      <c r="AM1032" s="572"/>
      <c r="AN1032" s="572"/>
      <c r="AO1032" s="572"/>
      <c r="AP1032" s="572"/>
      <c r="AQ1032" s="572"/>
      <c r="AR1032" s="572"/>
      <c r="AS1032" s="572"/>
      <c r="AT1032" s="572"/>
      <c r="AU1032" s="572"/>
      <c r="AV1032" s="572"/>
      <c r="AW1032" s="572"/>
      <c r="AX1032" s="572"/>
      <c r="AY1032" s="572"/>
      <c r="AZ1032" s="572"/>
      <c r="BA1032" s="215"/>
      <c r="BB1032" s="283"/>
      <c r="BC1032"/>
      <c r="BD1032"/>
      <c r="BE1032"/>
      <c r="BF1032"/>
      <c r="BG1032"/>
      <c r="BH1032"/>
      <c r="BI1032"/>
      <c r="BJ1032"/>
      <c r="BK1032"/>
      <c r="BL1032"/>
      <c r="BM1032"/>
      <c r="BN1032"/>
      <c r="BO1032"/>
      <c r="BP1032"/>
      <c r="BQ1032"/>
      <c r="BR1032" s="215"/>
      <c r="BS1032" s="216"/>
      <c r="BT1032" s="216"/>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75" customFormat="true" ht="17.1" customHeight="true" x14ac:dyDescent="0.2">
      <c r="A1033" s="2232"/>
      <c r="B1033" s="409" t="s">
        <v>176</v>
      </c>
      <c r="C1033" s="410">
        <v>0</v>
      </c>
      <c r="S1033" s="572"/>
      <c r="T1033" s="572"/>
      <c r="U1033" s="572"/>
      <c r="V1033" s="572"/>
      <c r="W1033" s="572"/>
      <c r="X1033" s="572"/>
      <c r="Y1033" s="572"/>
      <c r="Z1033" s="572"/>
      <c r="AA1033" s="572"/>
      <c r="AB1033" s="572"/>
      <c r="AC1033" s="572"/>
      <c r="AD1033" s="572"/>
      <c r="AE1033" s="572"/>
      <c r="AF1033" s="572"/>
      <c r="AG1033" s="572"/>
      <c r="AH1033" s="572"/>
      <c r="AI1033" s="572"/>
      <c r="AJ1033" s="572"/>
      <c r="AK1033" s="572"/>
      <c r="AL1033" s="572"/>
      <c r="AM1033" s="572"/>
      <c r="AN1033" s="572"/>
      <c r="AO1033" s="572"/>
      <c r="AP1033" s="572"/>
      <c r="AQ1033" s="572"/>
      <c r="AR1033" s="572"/>
      <c r="AS1033" s="572"/>
      <c r="AT1033" s="572"/>
      <c r="AU1033" s="572"/>
      <c r="AV1033" s="572"/>
      <c r="AW1033" s="572"/>
      <c r="AX1033" s="572"/>
      <c r="AY1033" s="572"/>
      <c r="AZ1033" s="572"/>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203"/>
      <c r="BT1033" s="203"/>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75" customFormat="true" ht="12.95" customHeight="true" x14ac:dyDescent="0.2">
      <c r="A1034" s="2233" t="s">
        <v>234</v>
      </c>
      <c r="B1034" s="2234"/>
      <c r="C1034" s="2235"/>
      <c r="S1034" s="572"/>
      <c r="T1034" s="572"/>
      <c r="U1034" s="572"/>
      <c r="V1034" s="572"/>
      <c r="W1034" s="572"/>
      <c r="X1034" s="572"/>
      <c r="Y1034" s="572"/>
      <c r="Z1034" s="572"/>
      <c r="AA1034" s="572"/>
      <c r="AB1034" s="572"/>
      <c r="AC1034" s="572"/>
      <c r="AD1034" s="572"/>
      <c r="AE1034" s="572"/>
      <c r="AF1034" s="572"/>
      <c r="AG1034" s="572"/>
      <c r="AH1034" s="572"/>
      <c r="AI1034" s="572"/>
      <c r="AJ1034" s="572"/>
      <c r="AK1034" s="572"/>
      <c r="AL1034" s="572"/>
      <c r="AM1034" s="572"/>
      <c r="AN1034" s="572"/>
      <c r="AO1034" s="572"/>
      <c r="AP1034" s="572"/>
      <c r="AQ1034" s="572"/>
      <c r="AR1034" s="572"/>
      <c r="AS1034" s="572"/>
      <c r="AT1034" s="572"/>
      <c r="AU1034" s="572"/>
      <c r="AV1034" s="572"/>
      <c r="AW1034" s="572"/>
      <c r="AX1034" s="572"/>
      <c r="AY1034" s="572"/>
      <c r="AZ1034" s="572"/>
      <c r="BA1034" s="215"/>
      <c r="BB1034" s="283"/>
      <c r="BC1034"/>
      <c r="BD1034"/>
      <c r="BE1034"/>
      <c r="BF1034"/>
      <c r="BG1034"/>
      <c r="BH1034"/>
      <c r="BI1034"/>
      <c r="BJ1034"/>
      <c r="BK1034"/>
      <c r="BL1034"/>
      <c r="BM1034"/>
      <c r="BN1034"/>
      <c r="BO1034"/>
      <c r="BP1034"/>
      <c r="BQ1034"/>
      <c r="BR1034" s="215"/>
      <c r="BS1034" s="216"/>
      <c r="BT1034" s="216"/>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6"/>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203"/>
      <c r="BT1035" s="203"/>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None valid</v>
      </c>
      <c r="B1037" s="285" t="e">
        <f>BR122+BR123</f>
        <v>#VALUE!</v>
      </c>
    </row>
    <row r="1038" ht="15" customHeight="true" x14ac:dyDescent="0.2">
      <c r="A1038" s="285">
        <f>S15</f>
        <v>0</v>
      </c>
      <c r="B1038" s="285">
        <f>BS122+BS123</f>
        <v>0</v>
      </c>
    </row>
    <row r="1039" ht="15" customHeight="true" x14ac:dyDescent="0.2">
      <c r="A1039" s="285">
        <f>T15</f>
        <v>0</v>
      </c>
      <c r="B1039" s="285">
        <f>BT122+BT123</f>
        <v>0</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1</v>
      </c>
      <c r="B1072" s="230" t="s">
        <v>136</v>
      </c>
    </row>
    <row r="1100" s="584" customFormat="true" ht="17.1" customHeight="true" x14ac:dyDescent="0.2">
      <c r="A1100" s="593"/>
      <c r="B1100" s="588"/>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203"/>
      <c r="BT1100" s="203"/>
      <c r="BU1100" s="203"/>
      <c r="BV1100" s="203"/>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84" customFormat="true" ht="17.1" customHeight="true" x14ac:dyDescent="0.2">
      <c r="A1101" s="594"/>
      <c r="B1101" s="589"/>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203"/>
      <c r="BT1101" s="203"/>
      <c r="BU1101" s="203"/>
      <c r="BV1101" s="203"/>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row>
    <row r="1114" s="584" customFormat="true" ht="17.1" customHeight="true" x14ac:dyDescent="0.2">
      <c r="A1114" s="594"/>
      <c r="B1114" s="589"/>
      <c r="C1114" s="590"/>
      <c r="D1114" s="590"/>
      <c r="E1114" s="590"/>
      <c r="F1114" s="590"/>
      <c r="G1114" s="590"/>
      <c r="H1114" s="590"/>
      <c r="I1114" s="590"/>
      <c r="J1114" s="590"/>
      <c r="K1114" s="590"/>
      <c r="L1114" s="590"/>
      <c r="M1114" s="590"/>
      <c r="N1114" s="590"/>
      <c r="O1114" s="590"/>
      <c r="P1114" s="590"/>
      <c r="Q1114" s="590"/>
      <c r="R1114" s="575"/>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203"/>
      <c r="BT1114" s="203"/>
      <c r="BU1114" s="203"/>
      <c r="BV1114" s="203"/>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84" customFormat="true" ht="17.1" customHeight="true" x14ac:dyDescent="0.2">
      <c r="A1115" s="594"/>
      <c r="B1115" s="589"/>
      <c r="C1115" s="590"/>
      <c r="D1115" s="590"/>
      <c r="E1115" s="590"/>
      <c r="F1115" s="590"/>
      <c r="G1115" s="590"/>
      <c r="H1115" s="590"/>
      <c r="I1115" s="590"/>
      <c r="J1115" s="590"/>
      <c r="K1115" s="590"/>
      <c r="L1115" s="590"/>
      <c r="M1115" s="590"/>
      <c r="N1115" s="590"/>
      <c r="O1115" s="590"/>
      <c r="P1115" s="590"/>
      <c r="Q1115" s="590"/>
      <c r="R1115" s="575"/>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203"/>
      <c r="BT1115" s="203"/>
      <c r="BU1115" s="203"/>
      <c r="BV1115" s="203"/>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84" customFormat="true" ht="17.1" customHeight="true" x14ac:dyDescent="0.2">
      <c r="A1116" s="594"/>
      <c r="B1116" s="589"/>
      <c r="C1116" s="590"/>
      <c r="D1116" s="590"/>
      <c r="E1116" s="590"/>
      <c r="F1116" s="590"/>
      <c r="G1116" s="590"/>
      <c r="H1116" s="590"/>
      <c r="I1116" s="590"/>
      <c r="J1116" s="590"/>
      <c r="K1116" s="590"/>
      <c r="L1116" s="590"/>
      <c r="M1116" s="590"/>
      <c r="N1116" s="590"/>
      <c r="O1116" s="590"/>
      <c r="P1116" s="590"/>
      <c r="Q1116" s="590"/>
      <c r="R1116" s="575"/>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203"/>
      <c r="BT1116" s="203"/>
      <c r="BU1116" s="203"/>
      <c r="BV1116" s="203"/>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84" customFormat="true" ht="17.1" customHeight="true" x14ac:dyDescent="0.2">
      <c r="A1117" s="595"/>
      <c r="B1117" s="591"/>
      <c r="C1117" s="592"/>
      <c r="D1117" s="592"/>
      <c r="E1117" s="592"/>
      <c r="F1117" s="592"/>
      <c r="G1117" s="592"/>
      <c r="H1117" s="592"/>
      <c r="I1117" s="592"/>
      <c r="J1117" s="592"/>
      <c r="K1117" s="592"/>
      <c r="L1117" s="592"/>
      <c r="M1117" s="592"/>
      <c r="N1117" s="592"/>
      <c r="O1117" s="592"/>
      <c r="P1117" s="592"/>
      <c r="Q1117" s="592"/>
      <c r="R1117" s="578"/>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203"/>
      <c r="BT1117" s="203"/>
      <c r="BU1117" s="203"/>
      <c r="BV1117" s="203"/>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row>
    <row r="1170" s="203" customFormat="true" ht="15" customHeight="true" x14ac:dyDescent="0.2">
      <c r="A1170" s="298"/>
      <c r="B1170" s="579"/>
      <c r="C1170" s="580"/>
      <c r="D1170" s="580"/>
      <c r="E1170" s="580"/>
      <c r="F1170" s="580"/>
      <c r="G1170" s="580"/>
      <c r="H1170" s="580"/>
      <c r="I1170" s="580"/>
      <c r="J1170" s="580"/>
      <c r="K1170" s="580"/>
      <c r="L1170" s="580"/>
      <c r="M1170" s="580"/>
      <c r="N1170" s="580"/>
      <c r="O1170" s="580"/>
      <c r="P1170" s="580"/>
      <c r="Q1170" s="580"/>
      <c r="R1170" s="580"/>
      <c r="S1170" s="580"/>
      <c r="T1170" s="580"/>
      <c r="U1170" s="580"/>
      <c r="V1170" s="580"/>
      <c r="W1170" s="580"/>
      <c r="X1170" s="580"/>
      <c r="Y1170" s="580"/>
      <c r="Z1170" s="580"/>
      <c r="AA1170" s="580"/>
      <c r="AB1170" s="580"/>
      <c r="BA1170" s="370"/>
      <c r="BB1170" s="230"/>
      <c r="BC1170" s="370"/>
      <c r="BD1170" s="370"/>
      <c r="BE1170" s="370"/>
      <c r="BF1170" s="370"/>
      <c r="BG1170" s="370"/>
      <c r="BH1170" s="370"/>
      <c r="BI1170" s="370"/>
      <c r="BJ1170" s="370"/>
      <c r="BK1170" s="370"/>
      <c r="BL1170" s="370"/>
      <c r="BM1170" s="370"/>
      <c r="BN1170" s="370"/>
      <c r="BO1170" s="370"/>
      <c r="BP1170" s="370"/>
      <c r="BQ1170" s="370"/>
      <c r="BR1170" s="370"/>
    </row>
    <row r="1171" s="203" customFormat="true" ht="15" customHeight="true" x14ac:dyDescent="0.2">
      <c r="A1171" s="298"/>
      <c r="B1171" s="579"/>
      <c r="C1171" s="580"/>
      <c r="D1171" s="580"/>
      <c r="E1171" s="580"/>
      <c r="F1171" s="580"/>
      <c r="G1171" s="580"/>
      <c r="H1171" s="580"/>
      <c r="I1171" s="580"/>
      <c r="J1171" s="580"/>
      <c r="K1171" s="580"/>
      <c r="L1171" s="580"/>
      <c r="M1171" s="580"/>
      <c r="N1171" s="580"/>
      <c r="O1171" s="580"/>
      <c r="P1171" s="580"/>
      <c r="Q1171" s="580"/>
      <c r="R1171" s="580"/>
      <c r="S1171" s="580"/>
      <c r="T1171" s="580"/>
      <c r="U1171" s="580"/>
      <c r="V1171" s="580"/>
      <c r="W1171" s="580"/>
      <c r="X1171" s="580"/>
      <c r="Y1171" s="580"/>
      <c r="Z1171" s="580"/>
      <c r="AA1171" s="580"/>
      <c r="AB1171" s="580"/>
      <c r="BA1171" s="370"/>
      <c r="BB1171" s="230"/>
      <c r="BC1171" s="370"/>
      <c r="BD1171" s="370"/>
      <c r="BE1171" s="370"/>
      <c r="BF1171" s="370"/>
      <c r="BG1171" s="370"/>
      <c r="BH1171" s="370"/>
      <c r="BI1171" s="370"/>
      <c r="BJ1171" s="370"/>
      <c r="BK1171" s="370"/>
      <c r="BL1171" s="370"/>
      <c r="BM1171" s="370"/>
      <c r="BN1171" s="370"/>
      <c r="BO1171" s="370"/>
      <c r="BP1171" s="370"/>
      <c r="BQ1171" s="370"/>
      <c r="BR1171" s="370"/>
    </row>
    <row r="1172" s="203" customFormat="true" ht="15" customHeight="true" x14ac:dyDescent="0.2">
      <c r="A1172" s="298"/>
      <c r="B1172" s="579"/>
      <c r="C1172" s="580"/>
      <c r="D1172" s="580"/>
      <c r="E1172" s="580"/>
      <c r="F1172" s="580"/>
      <c r="G1172" s="580"/>
      <c r="H1172" s="580"/>
      <c r="I1172" s="580"/>
      <c r="J1172" s="580"/>
      <c r="K1172" s="580"/>
      <c r="L1172" s="580"/>
      <c r="M1172" s="580"/>
      <c r="N1172" s="580"/>
      <c r="O1172" s="580"/>
      <c r="P1172" s="580"/>
      <c r="Q1172" s="580"/>
      <c r="R1172" s="580"/>
      <c r="S1172" s="580"/>
      <c r="T1172" s="580"/>
      <c r="U1172" s="580"/>
      <c r="V1172" s="580"/>
      <c r="W1172" s="580"/>
      <c r="X1172" s="580"/>
      <c r="Y1172" s="580"/>
      <c r="Z1172" s="580"/>
      <c r="AA1172" s="580"/>
      <c r="AB1172" s="580"/>
      <c r="BA1172" s="370"/>
      <c r="BB1172" s="230"/>
      <c r="BC1172" s="370"/>
      <c r="BD1172" s="370"/>
      <c r="BE1172" s="370"/>
      <c r="BF1172" s="370"/>
      <c r="BG1172" s="370"/>
      <c r="BH1172" s="370"/>
      <c r="BI1172" s="370"/>
      <c r="BJ1172" s="370"/>
      <c r="BK1172" s="370"/>
      <c r="BL1172" s="370"/>
      <c r="BM1172" s="370"/>
      <c r="BN1172" s="370"/>
      <c r="BO1172" s="370"/>
      <c r="BP1172" s="370"/>
      <c r="BQ1172" s="370"/>
      <c r="BR1172" s="370"/>
    </row>
    <row r="1173" s="203" customFormat="true" ht="15" customHeight="true" x14ac:dyDescent="0.2">
      <c r="A1173" s="298"/>
      <c r="B1173" s="579"/>
      <c r="C1173" s="580"/>
      <c r="D1173" s="580"/>
      <c r="E1173" s="580"/>
      <c r="F1173" s="580"/>
      <c r="G1173" s="580"/>
      <c r="H1173" s="580"/>
      <c r="I1173" s="580"/>
      <c r="J1173" s="580"/>
      <c r="K1173" s="580"/>
      <c r="L1173" s="580"/>
      <c r="M1173" s="580"/>
      <c r="N1173" s="580"/>
      <c r="O1173" s="580"/>
      <c r="P1173" s="580"/>
      <c r="Q1173" s="580"/>
      <c r="R1173" s="580"/>
      <c r="S1173" s="580"/>
      <c r="T1173" s="580"/>
      <c r="U1173" s="580"/>
      <c r="V1173" s="580"/>
      <c r="W1173" s="580"/>
      <c r="X1173" s="580"/>
      <c r="Y1173" s="580"/>
      <c r="Z1173" s="580"/>
      <c r="AA1173" s="580"/>
      <c r="AB1173" s="580"/>
      <c r="BA1173" s="370"/>
      <c r="BB1173" s="230"/>
      <c r="BC1173" s="370"/>
      <c r="BD1173" s="370"/>
      <c r="BE1173" s="370"/>
      <c r="BF1173" s="370"/>
      <c r="BG1173" s="370"/>
      <c r="BH1173" s="370"/>
      <c r="BI1173" s="370"/>
      <c r="BJ1173" s="370"/>
      <c r="BK1173" s="370"/>
      <c r="BL1173" s="370"/>
      <c r="BM1173" s="370"/>
      <c r="BN1173" s="370"/>
      <c r="BO1173" s="370"/>
      <c r="BP1173" s="370"/>
      <c r="BQ1173" s="370"/>
      <c r="BR1173" s="370"/>
    </row>
    <row r="1174" s="203" customFormat="true" ht="15" customHeight="true" x14ac:dyDescent="0.2">
      <c r="A1174" s="298"/>
      <c r="B1174" s="579"/>
      <c r="C1174" s="580"/>
      <c r="D1174" s="580"/>
      <c r="E1174" s="580"/>
      <c r="F1174" s="580"/>
      <c r="G1174" s="580"/>
      <c r="H1174" s="580"/>
      <c r="I1174" s="580"/>
      <c r="J1174" s="580"/>
      <c r="K1174" s="580"/>
      <c r="L1174" s="580"/>
      <c r="M1174" s="580"/>
      <c r="N1174" s="580"/>
      <c r="O1174" s="580"/>
      <c r="P1174" s="580"/>
      <c r="Q1174" s="580"/>
      <c r="R1174" s="580"/>
      <c r="S1174" s="580"/>
      <c r="T1174" s="580"/>
      <c r="U1174" s="580"/>
      <c r="V1174" s="580"/>
      <c r="W1174" s="580"/>
      <c r="X1174" s="580"/>
      <c r="Y1174" s="580"/>
      <c r="Z1174" s="580"/>
      <c r="AA1174" s="580"/>
      <c r="AB1174" s="580"/>
      <c r="BA1174" s="370"/>
      <c r="BB1174" s="230"/>
      <c r="BC1174" s="370"/>
      <c r="BD1174" s="370"/>
      <c r="BE1174" s="370"/>
      <c r="BF1174" s="370"/>
      <c r="BG1174" s="370"/>
      <c r="BH1174" s="370"/>
      <c r="BI1174" s="370"/>
      <c r="BJ1174" s="370"/>
      <c r="BK1174" s="370"/>
      <c r="BL1174" s="370"/>
      <c r="BM1174" s="370"/>
      <c r="BN1174" s="370"/>
      <c r="BO1174" s="370"/>
      <c r="BP1174" s="370"/>
      <c r="BQ1174" s="370"/>
      <c r="BR1174" s="370"/>
    </row>
    <row r="1175" s="203" customFormat="true" ht="15" customHeight="true" x14ac:dyDescent="0.2">
      <c r="A1175" s="298"/>
      <c r="B1175" s="579"/>
      <c r="C1175" s="580"/>
      <c r="D1175" s="580"/>
      <c r="E1175" s="580"/>
      <c r="F1175" s="580"/>
      <c r="G1175" s="580"/>
      <c r="H1175" s="580"/>
      <c r="I1175" s="580"/>
      <c r="J1175" s="580"/>
      <c r="K1175" s="580"/>
      <c r="L1175" s="580"/>
      <c r="M1175" s="580"/>
      <c r="N1175" s="580"/>
      <c r="O1175" s="580"/>
      <c r="P1175" s="580"/>
      <c r="Q1175" s="580"/>
      <c r="R1175" s="580"/>
      <c r="S1175" s="580"/>
      <c r="T1175" s="580"/>
      <c r="U1175" s="580"/>
      <c r="V1175" s="580"/>
      <c r="W1175" s="580"/>
      <c r="X1175" s="580"/>
      <c r="Y1175" s="580"/>
      <c r="Z1175" s="580"/>
      <c r="AA1175" s="580"/>
      <c r="AB1175" s="580"/>
      <c r="BA1175" s="370"/>
      <c r="BB1175" s="230"/>
      <c r="BC1175" s="370"/>
      <c r="BD1175" s="370"/>
      <c r="BE1175" s="370"/>
      <c r="BF1175" s="370"/>
      <c r="BG1175" s="370"/>
      <c r="BH1175" s="370"/>
      <c r="BI1175" s="370"/>
      <c r="BJ1175" s="370"/>
      <c r="BK1175" s="370"/>
      <c r="BL1175" s="370"/>
      <c r="BM1175" s="370"/>
      <c r="BN1175" s="370"/>
      <c r="BO1175" s="370"/>
      <c r="BP1175" s="370"/>
      <c r="BQ1175" s="370"/>
      <c r="BR1175" s="370"/>
    </row>
    <row r="1176" s="203" customFormat="true" ht="15" customHeight="true" x14ac:dyDescent="0.2">
      <c r="A1176" s="581"/>
      <c r="B1176" s="298"/>
      <c r="C1176" s="582"/>
      <c r="D1176" s="583"/>
      <c r="E1176" s="583"/>
      <c r="F1176" s="583"/>
      <c r="G1176" s="583"/>
      <c r="H1176" s="582"/>
      <c r="I1176" s="583"/>
      <c r="J1176" s="583"/>
      <c r="K1176" s="583"/>
      <c r="L1176" s="583"/>
      <c r="M1176" s="582"/>
      <c r="N1176" s="583"/>
      <c r="O1176" s="583"/>
      <c r="P1176" s="583"/>
      <c r="Q1176" s="583"/>
      <c r="R1176" s="582"/>
      <c r="S1176" s="583"/>
      <c r="T1176" s="583"/>
      <c r="U1176" s="583"/>
      <c r="BA1176" s="370"/>
      <c r="BB1176" s="230"/>
      <c r="BC1176" s="370"/>
      <c r="BD1176" s="370"/>
      <c r="BE1176" s="370"/>
      <c r="BF1176" s="370"/>
      <c r="BG1176" s="370"/>
      <c r="BH1176" s="370"/>
      <c r="BI1176" s="370"/>
      <c r="BJ1176" s="370"/>
      <c r="BK1176" s="370"/>
      <c r="BL1176" s="370"/>
      <c r="BM1176" s="370"/>
      <c r="BN1176" s="370"/>
      <c r="BO1176" s="370"/>
      <c r="BP1176" s="370"/>
      <c r="BQ1176" s="370"/>
      <c r="BR1176" s="370"/>
    </row>
    <row r="1177" s="203" customFormat="true" ht="15" customHeight="true" x14ac:dyDescent="0.2">
      <c r="A1177" s="583"/>
      <c r="B1177" s="583"/>
      <c r="C1177" s="582"/>
      <c r="D1177" s="582"/>
      <c r="E1177" s="582"/>
      <c r="F1177" s="582"/>
      <c r="G1177" s="582"/>
      <c r="H1177" s="582"/>
      <c r="I1177" s="582"/>
      <c r="J1177" s="582"/>
      <c r="K1177" s="582"/>
      <c r="L1177" s="582"/>
      <c r="M1177" s="582"/>
      <c r="N1177" s="582"/>
      <c r="O1177" s="582"/>
      <c r="P1177" s="582"/>
      <c r="Q1177" s="582"/>
      <c r="R1177" s="582"/>
      <c r="S1177" s="582"/>
      <c r="T1177" s="582"/>
      <c r="U1177" s="582"/>
      <c r="BA1177" s="370"/>
      <c r="BB1177" s="230"/>
      <c r="BC1177" s="370"/>
      <c r="BD1177" s="370"/>
      <c r="BE1177" s="370"/>
      <c r="BF1177" s="370"/>
      <c r="BG1177" s="370"/>
      <c r="BH1177" s="370"/>
      <c r="BI1177" s="370"/>
      <c r="BJ1177" s="370"/>
      <c r="BK1177" s="370"/>
      <c r="BL1177" s="370"/>
      <c r="BM1177" s="370"/>
      <c r="BN1177" s="370"/>
      <c r="BO1177" s="370"/>
      <c r="BP1177" s="370"/>
      <c r="BQ1177" s="370"/>
      <c r="BR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row>
  </sheetData>
  <mergeCells count="1315">
    <mergeCell ref="BA341:BA342"/>
    <mergeCell ref="BA343:BA344"/>
    <mergeCell ref="BA345:BA346"/>
    <mergeCell ref="BA347:BA348"/>
    <mergeCell ref="BA349:BA350"/>
    <mergeCell ref="BA351:BA352"/>
    <mergeCell ref="BA353:BA354"/>
    <mergeCell ref="BA153:BA158"/>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45:A46"/>
    <mergeCell ref="C56:G56"/>
    <mergeCell ref="H56:L56"/>
    <mergeCell ref="A29:A30"/>
    <mergeCell ref="A35:A36"/>
    <mergeCell ref="A37:A38"/>
    <mergeCell ref="A41:A42"/>
    <mergeCell ref="A43:A44"/>
    <mergeCell ref="M14:Q14"/>
    <mergeCell ref="A16:A17"/>
    <mergeCell ref="A18:A21"/>
    <mergeCell ref="A22:A23"/>
    <mergeCell ref="A24:A26"/>
    <mergeCell ref="C27:G27"/>
    <mergeCell ref="H27:L27"/>
    <mergeCell ref="M27:Q27"/>
    <mergeCell ref="H133:L133"/>
    <mergeCell ref="M133:Q133"/>
    <mergeCell ref="A135:A139"/>
    <mergeCell ref="A153:A157"/>
    <mergeCell ref="A202:A203"/>
    <mergeCell ref="A122:A123"/>
    <mergeCell ref="A124:A127"/>
    <mergeCell ref="A128:A129"/>
    <mergeCell ref="A130:A132"/>
    <mergeCell ref="C133:G133"/>
    <mergeCell ref="M56:Q56"/>
    <mergeCell ref="A58:A70"/>
    <mergeCell ref="A108:B108"/>
    <mergeCell ref="C120:G120"/>
    <mergeCell ref="H120:L120"/>
    <mergeCell ref="M120:Q120"/>
    <mergeCell ref="A151:A152"/>
    <mergeCell ref="A47:A49"/>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E439"/>
    <mergeCell ref="H439:I439"/>
    <mergeCell ref="M439:N439"/>
    <mergeCell ref="C436:D436"/>
    <mergeCell ref="H436:J436"/>
    <mergeCell ref="M436:N436"/>
    <mergeCell ref="C437:D437"/>
    <mergeCell ref="H437:I437"/>
    <mergeCell ref="M437:O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L470"/>
    <mergeCell ref="M470:N470"/>
    <mergeCell ref="C471:D471"/>
    <mergeCell ref="H471:I472"/>
    <mergeCell ref="J471:L471"/>
    <mergeCell ref="M471:N471"/>
    <mergeCell ref="C472:D472"/>
    <mergeCell ref="M472:Q472"/>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7:D478"/>
    <mergeCell ref="E477:G477"/>
    <mergeCell ref="H477:I478"/>
    <mergeCell ref="M477:N477"/>
    <mergeCell ref="M478:O478"/>
    <mergeCell ref="C479:D479"/>
    <mergeCell ref="H479:I479"/>
    <mergeCell ref="M479:N480"/>
    <mergeCell ref="C480:D480"/>
    <mergeCell ref="H480:I480"/>
    <mergeCell ref="C475:D475"/>
    <mergeCell ref="H475:I475"/>
    <mergeCell ref="M475:N475"/>
    <mergeCell ref="C476:G476"/>
    <mergeCell ref="H476:J476"/>
    <mergeCell ref="M476:N476"/>
    <mergeCell ref="C473:D473"/>
    <mergeCell ref="H473:I473"/>
    <mergeCell ref="M473:N474"/>
    <mergeCell ref="O473:Q473"/>
    <mergeCell ref="C474:D474"/>
    <mergeCell ref="H474:I474"/>
    <mergeCell ref="C486:D486"/>
    <mergeCell ref="H486:I486"/>
    <mergeCell ref="M486:N486"/>
    <mergeCell ref="C487:D487"/>
    <mergeCell ref="H487:I487"/>
    <mergeCell ref="M487:N487"/>
    <mergeCell ref="C483:D484"/>
    <mergeCell ref="H483:I483"/>
    <mergeCell ref="M483:N483"/>
    <mergeCell ref="H484:I484"/>
    <mergeCell ref="M484:N484"/>
    <mergeCell ref="C485:D485"/>
    <mergeCell ref="H485:I485"/>
    <mergeCell ref="M485:N485"/>
    <mergeCell ref="C481:D481"/>
    <mergeCell ref="H481:I481"/>
    <mergeCell ref="M481:N481"/>
    <mergeCell ref="C482:E482"/>
    <mergeCell ref="H482:I482"/>
    <mergeCell ref="M482:N482"/>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J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O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E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59174-F9F7-46C0-8E0C-9789D503EF1D}">
  <sheetPr codeName="Feuil4"/>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20" width="12.5703125" style="369" customWidth="true"/>
    <col min="21" max="52" width="12.5703125" style="203" customWidth="true"/>
    <col min="53" max="53" width="31.5703125" style="370" customWidth="true"/>
    <col min="54" max="54" width="41.5703125" style="230" customWidth="true"/>
    <col min="55" max="69" width="9.140625" style="370"/>
    <col min="70" max="72" width="12.5703125" style="370" customWidth="true"/>
    <col min="73" max="104" width="12.5703125" style="203" customWidth="true"/>
    <col min="105" max="16384" width="9.140625" style="369"/>
  </cols>
  <sheetData>
    <row r="1" s="111" customFormat="true" ht="18" customHeight="true" x14ac:dyDescent="0.2">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Jamaica</v>
      </c>
      <c r="B2" s="218"/>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f>A1034</f>
        <v>2011</v>
      </c>
      <c r="B3" s="220"/>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MICS11</v>
      </c>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08" t="str">
        <f>B1028</f>
        <v/>
      </c>
      <c r="B10" s="609"/>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08" t="str">
        <f>B1027</f>
        <v/>
      </c>
      <c r="B11" s="610"/>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1"/>
      <c r="B12" s="609"/>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2"/>
      <c r="B13" s="61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417" customFormat="true" ht="15" customHeight="true" x14ac:dyDescent="0.2">
      <c r="A14" s="115" t="s">
        <v>95</v>
      </c>
      <c r="B14" s="200"/>
      <c r="C14" s="2141" t="s">
        <v>114</v>
      </c>
      <c r="D14" s="2142"/>
      <c r="E14" s="2142"/>
      <c r="F14" s="2142"/>
      <c r="G14" s="2143"/>
      <c r="H14" s="2363" t="s">
        <v>38</v>
      </c>
      <c r="I14" s="2364"/>
      <c r="J14" s="2364"/>
      <c r="K14" s="2364"/>
      <c r="L14" s="2365"/>
      <c r="M14" s="2370" t="s">
        <v>37</v>
      </c>
      <c r="N14" s="2371"/>
      <c r="O14" s="2371"/>
      <c r="P14" s="2371"/>
      <c r="Q14" s="2372"/>
      <c r="R14" s="1869" t="s">
        <v>137</v>
      </c>
      <c r="S14" s="1875"/>
      <c r="T14" s="1876"/>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06"/>
      <c r="BA14" s="209" t="s">
        <v>128</v>
      </c>
      <c r="BB14" s="115" t="s">
        <v>95</v>
      </c>
      <c r="BC14" s="2158" t="s">
        <v>114</v>
      </c>
      <c r="BD14" s="2159"/>
      <c r="BE14" s="2159"/>
      <c r="BF14" s="2159"/>
      <c r="BG14" s="2160"/>
      <c r="BH14" s="2161" t="s">
        <v>38</v>
      </c>
      <c r="BI14" s="2159"/>
      <c r="BJ14" s="2159"/>
      <c r="BK14" s="2159"/>
      <c r="BL14" s="2160"/>
      <c r="BM14" s="2161" t="s">
        <v>37</v>
      </c>
      <c r="BN14" s="2159"/>
      <c r="BO14" s="2159"/>
      <c r="BP14" s="2159"/>
      <c r="BQ14" s="2162"/>
      <c r="BR14" s="1658" t="s">
        <v>137</v>
      </c>
      <c r="BS14" s="1659"/>
      <c r="BT14" s="1659"/>
      <c r="BU14" s="1769"/>
      <c r="BV14" s="1769"/>
      <c r="BW14" s="1769"/>
      <c r="BX14" s="1769"/>
      <c r="BY14" s="1770"/>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417" customFormat="true" ht="12.75" x14ac:dyDescent="0.2">
      <c r="A15" s="174" t="s">
        <v>87</v>
      </c>
      <c r="B15" s="234"/>
      <c r="C15" s="261" t="s">
        <v>0</v>
      </c>
      <c r="D15" s="262" t="s">
        <v>1</v>
      </c>
      <c r="E15" s="262" t="s">
        <v>2</v>
      </c>
      <c r="F15" s="262" t="s">
        <v>3</v>
      </c>
      <c r="G15" s="263" t="s">
        <v>4</v>
      </c>
      <c r="H15" s="1414" t="s">
        <v>0</v>
      </c>
      <c r="I15" s="1374" t="s">
        <v>1</v>
      </c>
      <c r="J15" s="1374" t="s">
        <v>2</v>
      </c>
      <c r="K15" s="1374" t="s">
        <v>3</v>
      </c>
      <c r="L15" s="1375" t="s">
        <v>4</v>
      </c>
      <c r="M15" s="1404" t="s">
        <v>0</v>
      </c>
      <c r="N15" s="1374" t="s">
        <v>1</v>
      </c>
      <c r="O15" s="1374" t="s">
        <v>2</v>
      </c>
      <c r="P15" s="1374" t="s">
        <v>3</v>
      </c>
      <c r="Q15" s="1424" t="s">
        <v>4</v>
      </c>
      <c r="R15" s="1414" t="s">
        <v>238</v>
      </c>
      <c r="S15" s="1374" t="s">
        <v>239</v>
      </c>
      <c r="T15" s="1376" t="s">
        <v>175</v>
      </c>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06"/>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238</v>
      </c>
      <c r="BS15" s="166" t="s">
        <v>239</v>
      </c>
      <c r="BT15" s="1925" t="s">
        <v>175</v>
      </c>
      <c r="BU15" s="1771"/>
      <c r="BV15" s="1771"/>
      <c r="BW15" s="1771"/>
      <c r="BX15" s="1771"/>
      <c r="BY15" s="1772"/>
      <c r="BZ15" s="1772"/>
      <c r="CA15" s="1772"/>
      <c r="CB15" s="1772"/>
      <c r="CC15" s="1772"/>
      <c r="CD15" s="1772"/>
      <c r="CE15" s="1772"/>
      <c r="CF15" s="1772"/>
      <c r="CG15" s="1772"/>
      <c r="CH15" s="1772"/>
      <c r="CI15" s="1772"/>
      <c r="CJ15" s="1772"/>
      <c r="CK15" s="1772"/>
      <c r="CL15" s="1772"/>
      <c r="CM15" s="1772"/>
      <c r="CN15" s="1772"/>
      <c r="CO15" s="1772"/>
      <c r="CP15" s="1772"/>
      <c r="CQ15" s="1772"/>
      <c r="CR15" s="1772"/>
      <c r="CS15" s="1772"/>
      <c r="CT15" s="1772"/>
      <c r="CU15" s="1772"/>
      <c r="CV15" s="1772"/>
      <c r="CW15" s="1772"/>
      <c r="CX15" s="1772"/>
      <c r="CY15" s="1772"/>
      <c r="CZ15" s="1772"/>
    </row>
    <row r="16" s="417" customFormat="true" ht="15" customHeight="true" x14ac:dyDescent="0.2">
      <c r="A16" s="2373" t="s">
        <v>13</v>
      </c>
      <c r="B16" s="1607" t="s">
        <v>14</v>
      </c>
      <c r="C16" s="1451">
        <v>92</v>
      </c>
      <c r="D16" s="1452">
        <v>96.1</v>
      </c>
      <c r="E16" s="1452">
        <v>99.9</v>
      </c>
      <c r="F16" s="1452">
        <v>96.8</v>
      </c>
      <c r="G16" s="1453">
        <v>99.1</v>
      </c>
      <c r="H16" s="1454">
        <v>98.7</v>
      </c>
      <c r="I16" s="1452">
        <v>99.7</v>
      </c>
      <c r="J16" s="1452">
        <v>100</v>
      </c>
      <c r="K16" s="1452">
        <v>100</v>
      </c>
      <c r="L16" s="1455">
        <v>99.3</v>
      </c>
      <c r="M16" s="1456">
        <v>87.1</v>
      </c>
      <c r="N16" s="1452">
        <v>95</v>
      </c>
      <c r="O16" s="1452">
        <v>93.4</v>
      </c>
      <c r="P16" s="1452">
        <v>97</v>
      </c>
      <c r="Q16" s="1453">
        <v>98.6</v>
      </c>
      <c r="R16" s="1454">
        <v>99.9</v>
      </c>
      <c r="S16" s="1452">
        <v>99.6</v>
      </c>
      <c r="T16" s="1887">
        <v>94.2</v>
      </c>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06"/>
      <c r="BA16" s="2163" t="s">
        <v>13</v>
      </c>
      <c r="BB16" s="147" t="s">
        <v>14</v>
      </c>
      <c r="BC16" s="1068" t="s">
        <v>35</v>
      </c>
      <c r="BD16" s="1088" t="s">
        <v>35</v>
      </c>
      <c r="BE16" s="1088" t="s">
        <v>35</v>
      </c>
      <c r="BF16" s="1088" t="s">
        <v>35</v>
      </c>
      <c r="BG16" s="1109" t="s">
        <v>35</v>
      </c>
      <c r="BH16" s="1130" t="s">
        <v>35</v>
      </c>
      <c r="BI16" s="1088" t="s">
        <v>35</v>
      </c>
      <c r="BJ16" s="1088" t="s">
        <v>35</v>
      </c>
      <c r="BK16" s="1088" t="s">
        <v>35</v>
      </c>
      <c r="BL16" s="1109" t="s">
        <v>35</v>
      </c>
      <c r="BM16" s="1130" t="s">
        <v>35</v>
      </c>
      <c r="BN16" s="1088" t="s">
        <v>35</v>
      </c>
      <c r="BO16" s="1088" t="s">
        <v>35</v>
      </c>
      <c r="BP16" s="1088" t="s">
        <v>35</v>
      </c>
      <c r="BQ16" s="1109" t="s">
        <v>35</v>
      </c>
      <c r="BR16" s="1130" t="s">
        <v>35</v>
      </c>
      <c r="BS16" s="1088" t="s">
        <v>35</v>
      </c>
      <c r="BT16" s="1926" t="s">
        <v>35</v>
      </c>
      <c r="BU16" s="1773"/>
      <c r="BV16" s="1773"/>
      <c r="BW16" s="1773"/>
      <c r="BX16" s="1773"/>
      <c r="BY16" s="1774"/>
      <c r="BZ16" s="1774"/>
      <c r="CA16" s="1774"/>
      <c r="CB16" s="1774"/>
      <c r="CC16" s="1774"/>
      <c r="CD16" s="1774"/>
      <c r="CE16" s="1774"/>
      <c r="CF16" s="1774"/>
      <c r="CG16" s="1774"/>
      <c r="CH16" s="1774"/>
      <c r="CI16" s="1774"/>
      <c r="CJ16" s="1774"/>
      <c r="CK16" s="1774"/>
      <c r="CL16" s="1774"/>
      <c r="CM16" s="1774"/>
      <c r="CN16" s="1774"/>
      <c r="CO16" s="1774"/>
      <c r="CP16" s="1774"/>
      <c r="CQ16" s="1774"/>
      <c r="CR16" s="1774"/>
      <c r="CS16" s="1774"/>
      <c r="CT16" s="1774"/>
      <c r="CU16" s="1774"/>
      <c r="CV16" s="1774"/>
      <c r="CW16" s="1774"/>
      <c r="CX16" s="1774"/>
      <c r="CY16" s="1774"/>
      <c r="CZ16" s="1774"/>
    </row>
    <row r="17" s="417" customFormat="true" ht="15" customHeight="true" x14ac:dyDescent="0.2">
      <c r="A17" s="2374"/>
      <c r="B17" s="1608" t="s">
        <v>51</v>
      </c>
      <c r="C17" s="1457">
        <v>8</v>
      </c>
      <c r="D17" s="1458">
        <v>3.9</v>
      </c>
      <c r="E17" s="1458">
        <v>0.1</v>
      </c>
      <c r="F17" s="1458">
        <v>3.2</v>
      </c>
      <c r="G17" s="1459">
        <v>0.9</v>
      </c>
      <c r="H17" s="1460">
        <v>1.3</v>
      </c>
      <c r="I17" s="1458">
        <v>0.3</v>
      </c>
      <c r="J17" s="1458">
        <v>0</v>
      </c>
      <c r="K17" s="1458">
        <v>0</v>
      </c>
      <c r="L17" s="1461">
        <v>0.7</v>
      </c>
      <c r="M17" s="1462">
        <v>12.9</v>
      </c>
      <c r="N17" s="1458">
        <v>5</v>
      </c>
      <c r="O17" s="1458">
        <v>6.6</v>
      </c>
      <c r="P17" s="1458">
        <v>3</v>
      </c>
      <c r="Q17" s="1459">
        <v>1.4</v>
      </c>
      <c r="R17" s="1460">
        <v>0.1</v>
      </c>
      <c r="S17" s="1458">
        <v>0.4</v>
      </c>
      <c r="T17" s="1888">
        <v>5.8</v>
      </c>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06"/>
      <c r="BA17" s="2164"/>
      <c r="BB17" s="148" t="s">
        <v>51</v>
      </c>
      <c r="BC17" s="1069" t="s">
        <v>35</v>
      </c>
      <c r="BD17" s="1089" t="s">
        <v>35</v>
      </c>
      <c r="BE17" s="1089" t="s">
        <v>35</v>
      </c>
      <c r="BF17" s="1089" t="s">
        <v>35</v>
      </c>
      <c r="BG17" s="1110" t="s">
        <v>35</v>
      </c>
      <c r="BH17" s="1131" t="s">
        <v>35</v>
      </c>
      <c r="BI17" s="1089" t="s">
        <v>35</v>
      </c>
      <c r="BJ17" s="1089" t="s">
        <v>35</v>
      </c>
      <c r="BK17" s="1089" t="s">
        <v>35</v>
      </c>
      <c r="BL17" s="1110" t="s">
        <v>35</v>
      </c>
      <c r="BM17" s="1131" t="s">
        <v>35</v>
      </c>
      <c r="BN17" s="1089" t="s">
        <v>35</v>
      </c>
      <c r="BO17" s="1089" t="s">
        <v>35</v>
      </c>
      <c r="BP17" s="1089" t="s">
        <v>35</v>
      </c>
      <c r="BQ17" s="1110" t="s">
        <v>35</v>
      </c>
      <c r="BR17" s="1131" t="s">
        <v>35</v>
      </c>
      <c r="BS17" s="1089" t="s">
        <v>35</v>
      </c>
      <c r="BT17" s="1927" t="s">
        <v>35</v>
      </c>
      <c r="BU17" s="1775"/>
      <c r="BV17" s="1775"/>
      <c r="BW17" s="1775"/>
      <c r="BX17" s="1775"/>
      <c r="BY17" s="1776"/>
      <c r="BZ17" s="1776"/>
      <c r="CA17" s="1776"/>
      <c r="CB17" s="1776"/>
      <c r="CC17" s="1776"/>
      <c r="CD17" s="1776"/>
      <c r="CE17" s="1776"/>
      <c r="CF17" s="1776"/>
      <c r="CG17" s="1776"/>
      <c r="CH17" s="1776"/>
      <c r="CI17" s="1776"/>
      <c r="CJ17" s="1776"/>
      <c r="CK17" s="1776"/>
      <c r="CL17" s="1776"/>
      <c r="CM17" s="1776"/>
      <c r="CN17" s="1776"/>
      <c r="CO17" s="1776"/>
      <c r="CP17" s="1776"/>
      <c r="CQ17" s="1776"/>
      <c r="CR17" s="1776"/>
      <c r="CS17" s="1776"/>
      <c r="CT17" s="1776"/>
      <c r="CU17" s="1776"/>
      <c r="CV17" s="1776"/>
      <c r="CW17" s="1776"/>
      <c r="CX17" s="1776"/>
      <c r="CY17" s="1776"/>
      <c r="CZ17" s="1776"/>
    </row>
    <row r="18" s="417" customFormat="true" ht="15" customHeight="true" x14ac:dyDescent="0.2">
      <c r="A18" s="2374" t="s">
        <v>60</v>
      </c>
      <c r="B18" s="1608" t="s">
        <v>15</v>
      </c>
      <c r="C18" s="1463">
        <v>87.9</v>
      </c>
      <c r="D18" s="1464">
        <v>92.8</v>
      </c>
      <c r="E18" s="1464">
        <v>99.9</v>
      </c>
      <c r="F18" s="1464">
        <v>95.4</v>
      </c>
      <c r="G18" s="1465">
        <v>98.1</v>
      </c>
      <c r="H18" s="1466">
        <v>97.6</v>
      </c>
      <c r="I18" s="1464">
        <v>99.5</v>
      </c>
      <c r="J18" s="1464">
        <v>99.1</v>
      </c>
      <c r="K18" s="1464">
        <v>99</v>
      </c>
      <c r="L18" s="1467">
        <v>99.3</v>
      </c>
      <c r="M18" s="1463">
        <v>81.3</v>
      </c>
      <c r="N18" s="1464">
        <v>92</v>
      </c>
      <c r="O18" s="1464">
        <v>88.6</v>
      </c>
      <c r="P18" s="1464">
        <v>95.4</v>
      </c>
      <c r="Q18" s="1465">
        <v>97.2</v>
      </c>
      <c r="R18" s="1466">
        <v>99.9</v>
      </c>
      <c r="S18" s="1464">
        <v>98.9</v>
      </c>
      <c r="T18" s="1467">
        <v>91.1</v>
      </c>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06"/>
      <c r="BA18" s="2164" t="s">
        <v>60</v>
      </c>
      <c r="BB18" s="148" t="s">
        <v>15</v>
      </c>
      <c r="BC18" s="1069" t="s">
        <v>35</v>
      </c>
      <c r="BD18" s="1089" t="s">
        <v>35</v>
      </c>
      <c r="BE18" s="1089" t="s">
        <v>35</v>
      </c>
      <c r="BF18" s="1089" t="s">
        <v>35</v>
      </c>
      <c r="BG18" s="1110" t="s">
        <v>35</v>
      </c>
      <c r="BH18" s="1131" t="s">
        <v>35</v>
      </c>
      <c r="BI18" s="1089" t="s">
        <v>35</v>
      </c>
      <c r="BJ18" s="1089" t="s">
        <v>35</v>
      </c>
      <c r="BK18" s="1089" t="s">
        <v>35</v>
      </c>
      <c r="BL18" s="1110" t="s">
        <v>35</v>
      </c>
      <c r="BM18" s="1131" t="s">
        <v>35</v>
      </c>
      <c r="BN18" s="1089" t="s">
        <v>35</v>
      </c>
      <c r="BO18" s="1089" t="s">
        <v>35</v>
      </c>
      <c r="BP18" s="1089" t="s">
        <v>35</v>
      </c>
      <c r="BQ18" s="1110" t="s">
        <v>35</v>
      </c>
      <c r="BR18" s="1131" t="s">
        <v>35</v>
      </c>
      <c r="BS18" s="1089" t="s">
        <v>35</v>
      </c>
      <c r="BT18" s="1927" t="s">
        <v>35</v>
      </c>
      <c r="BU18" s="1775"/>
      <c r="BV18" s="1775"/>
      <c r="BW18" s="1775"/>
      <c r="BX18" s="1775"/>
      <c r="BY18" s="1776"/>
      <c r="BZ18" s="1776"/>
      <c r="CA18" s="1776"/>
      <c r="CB18" s="1776"/>
      <c r="CC18" s="1776"/>
      <c r="CD18" s="1776"/>
      <c r="CE18" s="1776"/>
      <c r="CF18" s="1776"/>
      <c r="CG18" s="1776"/>
      <c r="CH18" s="1776"/>
      <c r="CI18" s="1776"/>
      <c r="CJ18" s="1776"/>
      <c r="CK18" s="1776"/>
      <c r="CL18" s="1776"/>
      <c r="CM18" s="1776"/>
      <c r="CN18" s="1776"/>
      <c r="CO18" s="1776"/>
      <c r="CP18" s="1776"/>
      <c r="CQ18" s="1776"/>
      <c r="CR18" s="1776"/>
      <c r="CS18" s="1776"/>
      <c r="CT18" s="1776"/>
      <c r="CU18" s="1776"/>
      <c r="CV18" s="1776"/>
      <c r="CW18" s="1776"/>
      <c r="CX18" s="1776"/>
      <c r="CY18" s="1776"/>
      <c r="CZ18" s="1776"/>
    </row>
    <row r="19" s="417" customFormat="true" ht="15" customHeight="true" x14ac:dyDescent="0.2">
      <c r="A19" s="2374"/>
      <c r="B19" s="1608" t="s">
        <v>16</v>
      </c>
      <c r="C19" s="1463">
        <v>3.4</v>
      </c>
      <c r="D19" s="1464">
        <v>3.1</v>
      </c>
      <c r="E19" s="1464">
        <v>0</v>
      </c>
      <c r="F19" s="1464">
        <v>1.4</v>
      </c>
      <c r="G19" s="1465">
        <v>1</v>
      </c>
      <c r="H19" s="1466">
        <v>1</v>
      </c>
      <c r="I19" s="1464">
        <v>0.2</v>
      </c>
      <c r="J19" s="1464">
        <v>0.9</v>
      </c>
      <c r="K19" s="1464">
        <v>1</v>
      </c>
      <c r="L19" s="1467">
        <v>0</v>
      </c>
      <c r="M19" s="1463">
        <v>4.5</v>
      </c>
      <c r="N19" s="1464">
        <v>2.7</v>
      </c>
      <c r="O19" s="1464">
        <v>4.5999999999999996</v>
      </c>
      <c r="P19" s="1464">
        <v>1.5</v>
      </c>
      <c r="Q19" s="1465">
        <v>1.4</v>
      </c>
      <c r="R19" s="1466">
        <v>0</v>
      </c>
      <c r="S19" s="1464">
        <v>0.6</v>
      </c>
      <c r="T19" s="1467">
        <v>2.9</v>
      </c>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06"/>
      <c r="BA19" s="2164"/>
      <c r="BB19" s="148" t="s">
        <v>16</v>
      </c>
      <c r="BC19" s="1069" t="s">
        <v>35</v>
      </c>
      <c r="BD19" s="1089" t="s">
        <v>35</v>
      </c>
      <c r="BE19" s="1089" t="s">
        <v>35</v>
      </c>
      <c r="BF19" s="1089" t="s">
        <v>35</v>
      </c>
      <c r="BG19" s="1110" t="s">
        <v>35</v>
      </c>
      <c r="BH19" s="1131" t="s">
        <v>35</v>
      </c>
      <c r="BI19" s="1089" t="s">
        <v>35</v>
      </c>
      <c r="BJ19" s="1089" t="s">
        <v>35</v>
      </c>
      <c r="BK19" s="1089" t="s">
        <v>35</v>
      </c>
      <c r="BL19" s="1110" t="s">
        <v>35</v>
      </c>
      <c r="BM19" s="1131" t="s">
        <v>35</v>
      </c>
      <c r="BN19" s="1089" t="s">
        <v>35</v>
      </c>
      <c r="BO19" s="1089" t="s">
        <v>35</v>
      </c>
      <c r="BP19" s="1089" t="s">
        <v>35</v>
      </c>
      <c r="BQ19" s="1110" t="s">
        <v>35</v>
      </c>
      <c r="BR19" s="1131" t="s">
        <v>35</v>
      </c>
      <c r="BS19" s="1089" t="s">
        <v>35</v>
      </c>
      <c r="BT19" s="1927" t="s">
        <v>35</v>
      </c>
      <c r="BU19" s="1775"/>
      <c r="BV19" s="1775"/>
      <c r="BW19" s="1775"/>
      <c r="BX19" s="1775"/>
      <c r="BY19" s="1776"/>
      <c r="BZ19" s="1776"/>
      <c r="CA19" s="1776"/>
      <c r="CB19" s="1776"/>
      <c r="CC19" s="1776"/>
      <c r="CD19" s="1776"/>
      <c r="CE19" s="1776"/>
      <c r="CF19" s="1776"/>
      <c r="CG19" s="1776"/>
      <c r="CH19" s="1776"/>
      <c r="CI19" s="1776"/>
      <c r="CJ19" s="1776"/>
      <c r="CK19" s="1776"/>
      <c r="CL19" s="1776"/>
      <c r="CM19" s="1776"/>
      <c r="CN19" s="1776"/>
      <c r="CO19" s="1776"/>
      <c r="CP19" s="1776"/>
      <c r="CQ19" s="1776"/>
      <c r="CR19" s="1776"/>
      <c r="CS19" s="1776"/>
      <c r="CT19" s="1776"/>
      <c r="CU19" s="1776"/>
      <c r="CV19" s="1776"/>
      <c r="CW19" s="1776"/>
      <c r="CX19" s="1776"/>
      <c r="CY19" s="1776"/>
      <c r="CZ19" s="1776"/>
    </row>
    <row r="20" s="417" customFormat="true" ht="15" customHeight="true" x14ac:dyDescent="0.2">
      <c r="A20" s="2374"/>
      <c r="B20" s="1608" t="s">
        <v>22</v>
      </c>
      <c r="C20" s="1463">
        <v>6.1</v>
      </c>
      <c r="D20" s="1464">
        <v>3.6</v>
      </c>
      <c r="E20" s="1464">
        <v>0.1</v>
      </c>
      <c r="F20" s="1464">
        <v>3</v>
      </c>
      <c r="G20" s="1465">
        <v>0.8</v>
      </c>
      <c r="H20" s="1466">
        <v>1.4</v>
      </c>
      <c r="I20" s="1464">
        <v>0.3</v>
      </c>
      <c r="J20" s="1464">
        <v>0</v>
      </c>
      <c r="K20" s="1464">
        <v>0</v>
      </c>
      <c r="L20" s="1467">
        <v>0.7</v>
      </c>
      <c r="M20" s="1463">
        <v>9.9</v>
      </c>
      <c r="N20" s="1464">
        <v>3.9</v>
      </c>
      <c r="O20" s="1464">
        <v>6</v>
      </c>
      <c r="P20" s="1464">
        <v>2.5</v>
      </c>
      <c r="Q20" s="1465">
        <v>1.1000000000000001</v>
      </c>
      <c r="R20" s="1466">
        <v>0.1</v>
      </c>
      <c r="S20" s="1464">
        <v>0.5</v>
      </c>
      <c r="T20" s="1467">
        <v>4.5999999999999996</v>
      </c>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06"/>
      <c r="BA20" s="2164"/>
      <c r="BB20" s="148" t="s">
        <v>22</v>
      </c>
      <c r="BC20" s="1069" t="s">
        <v>35</v>
      </c>
      <c r="BD20" s="1089" t="s">
        <v>35</v>
      </c>
      <c r="BE20" s="1089" t="s">
        <v>35</v>
      </c>
      <c r="BF20" s="1089" t="s">
        <v>35</v>
      </c>
      <c r="BG20" s="1110" t="s">
        <v>35</v>
      </c>
      <c r="BH20" s="1131" t="s">
        <v>35</v>
      </c>
      <c r="BI20" s="1089" t="s">
        <v>35</v>
      </c>
      <c r="BJ20" s="1089" t="s">
        <v>35</v>
      </c>
      <c r="BK20" s="1089" t="s">
        <v>35</v>
      </c>
      <c r="BL20" s="1110" t="s">
        <v>35</v>
      </c>
      <c r="BM20" s="1131" t="s">
        <v>35</v>
      </c>
      <c r="BN20" s="1089" t="s">
        <v>35</v>
      </c>
      <c r="BO20" s="1089" t="s">
        <v>35</v>
      </c>
      <c r="BP20" s="1089" t="s">
        <v>35</v>
      </c>
      <c r="BQ20" s="1110" t="s">
        <v>35</v>
      </c>
      <c r="BR20" s="1131" t="s">
        <v>35</v>
      </c>
      <c r="BS20" s="1089" t="s">
        <v>35</v>
      </c>
      <c r="BT20" s="1927" t="s">
        <v>35</v>
      </c>
      <c r="BU20" s="1775"/>
      <c r="BV20" s="1775"/>
      <c r="BW20" s="1775"/>
      <c r="BX20" s="1775"/>
      <c r="BY20" s="1776"/>
      <c r="BZ20" s="1776"/>
      <c r="CA20" s="1776"/>
      <c r="CB20" s="1776"/>
      <c r="CC20" s="1776"/>
      <c r="CD20" s="1776"/>
      <c r="CE20" s="1776"/>
      <c r="CF20" s="1776"/>
      <c r="CG20" s="1776"/>
      <c r="CH20" s="1776"/>
      <c r="CI20" s="1776"/>
      <c r="CJ20" s="1776"/>
      <c r="CK20" s="1776"/>
      <c r="CL20" s="1776"/>
      <c r="CM20" s="1776"/>
      <c r="CN20" s="1776"/>
      <c r="CO20" s="1776"/>
      <c r="CP20" s="1776"/>
      <c r="CQ20" s="1776"/>
      <c r="CR20" s="1776"/>
      <c r="CS20" s="1776"/>
      <c r="CT20" s="1776"/>
      <c r="CU20" s="1776"/>
      <c r="CV20" s="1776"/>
      <c r="CW20" s="1776"/>
      <c r="CX20" s="1776"/>
      <c r="CY20" s="1776"/>
      <c r="CZ20" s="1776"/>
    </row>
    <row r="21" s="417" customFormat="true" ht="15" customHeight="true" x14ac:dyDescent="0.2">
      <c r="A21" s="2374"/>
      <c r="B21" s="1608" t="s">
        <v>17</v>
      </c>
      <c r="C21" s="1457">
        <v>2.6</v>
      </c>
      <c r="D21" s="1458">
        <v>0.6</v>
      </c>
      <c r="E21" s="1458">
        <v>0</v>
      </c>
      <c r="F21" s="1458">
        <v>0.3</v>
      </c>
      <c r="G21" s="1459">
        <v>0.2</v>
      </c>
      <c r="H21" s="1460">
        <v>0</v>
      </c>
      <c r="I21" s="1458">
        <v>0</v>
      </c>
      <c r="J21" s="1458">
        <v>0</v>
      </c>
      <c r="K21" s="1458">
        <v>0</v>
      </c>
      <c r="L21" s="1461">
        <v>0</v>
      </c>
      <c r="M21" s="1462">
        <v>4.3</v>
      </c>
      <c r="N21" s="1458">
        <v>1.4</v>
      </c>
      <c r="O21" s="1458">
        <v>0.8</v>
      </c>
      <c r="P21" s="1458">
        <v>0.6</v>
      </c>
      <c r="Q21" s="1459">
        <v>0.2</v>
      </c>
      <c r="R21" s="1460">
        <v>0</v>
      </c>
      <c r="S21" s="1458">
        <v>0</v>
      </c>
      <c r="T21" s="1888">
        <v>1.4</v>
      </c>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06"/>
      <c r="BA21" s="2164"/>
      <c r="BB21" s="148" t="s">
        <v>17</v>
      </c>
      <c r="BC21" s="1069" t="s">
        <v>35</v>
      </c>
      <c r="BD21" s="1089" t="s">
        <v>35</v>
      </c>
      <c r="BE21" s="1089" t="s">
        <v>35</v>
      </c>
      <c r="BF21" s="1089" t="s">
        <v>35</v>
      </c>
      <c r="BG21" s="1110" t="s">
        <v>35</v>
      </c>
      <c r="BH21" s="1131" t="s">
        <v>35</v>
      </c>
      <c r="BI21" s="1089" t="s">
        <v>35</v>
      </c>
      <c r="BJ21" s="1089" t="s">
        <v>35</v>
      </c>
      <c r="BK21" s="1089" t="s">
        <v>35</v>
      </c>
      <c r="BL21" s="1110" t="s">
        <v>35</v>
      </c>
      <c r="BM21" s="1131" t="s">
        <v>35</v>
      </c>
      <c r="BN21" s="1089" t="s">
        <v>35</v>
      </c>
      <c r="BO21" s="1089" t="s">
        <v>35</v>
      </c>
      <c r="BP21" s="1089" t="s">
        <v>35</v>
      </c>
      <c r="BQ21" s="1110" t="s">
        <v>35</v>
      </c>
      <c r="BR21" s="1131" t="s">
        <v>35</v>
      </c>
      <c r="BS21" s="1089" t="s">
        <v>35</v>
      </c>
      <c r="BT21" s="1927" t="s">
        <v>35</v>
      </c>
      <c r="BU21" s="1775"/>
      <c r="BV21" s="1775"/>
      <c r="BW21" s="1775"/>
      <c r="BX21" s="1775"/>
      <c r="BY21" s="1776"/>
      <c r="BZ21" s="1776"/>
      <c r="CA21" s="1776"/>
      <c r="CB21" s="1776"/>
      <c r="CC21" s="1776"/>
      <c r="CD21" s="1776"/>
      <c r="CE21" s="1776"/>
      <c r="CF21" s="1776"/>
      <c r="CG21" s="1776"/>
      <c r="CH21" s="1776"/>
      <c r="CI21" s="1776"/>
      <c r="CJ21" s="1776"/>
      <c r="CK21" s="1776"/>
      <c r="CL21" s="1776"/>
      <c r="CM21" s="1776"/>
      <c r="CN21" s="1776"/>
      <c r="CO21" s="1776"/>
      <c r="CP21" s="1776"/>
      <c r="CQ21" s="1776"/>
      <c r="CR21" s="1776"/>
      <c r="CS21" s="1776"/>
      <c r="CT21" s="1776"/>
      <c r="CU21" s="1776"/>
      <c r="CV21" s="1776"/>
      <c r="CW21" s="1776"/>
      <c r="CX21" s="1776"/>
      <c r="CY21" s="1776"/>
      <c r="CZ21" s="1776"/>
    </row>
    <row r="22" s="417" customFormat="true" ht="15" customHeight="true" x14ac:dyDescent="0.2">
      <c r="A22" s="2374" t="s">
        <v>54</v>
      </c>
      <c r="B22" s="1608" t="s">
        <v>49</v>
      </c>
      <c r="C22" s="1457">
        <v>3.8</v>
      </c>
      <c r="D22" s="1458">
        <v>3.2</v>
      </c>
      <c r="E22" s="1458">
        <v>0</v>
      </c>
      <c r="F22" s="1458">
        <v>1.4</v>
      </c>
      <c r="G22" s="1459">
        <v>1</v>
      </c>
      <c r="H22" s="1460">
        <v>1</v>
      </c>
      <c r="I22" s="1458">
        <v>0.2</v>
      </c>
      <c r="J22" s="1458">
        <v>0.9</v>
      </c>
      <c r="K22" s="1458">
        <v>1</v>
      </c>
      <c r="L22" s="1461">
        <v>0</v>
      </c>
      <c r="M22" s="1462">
        <v>5.2</v>
      </c>
      <c r="N22" s="1458">
        <v>2.8</v>
      </c>
      <c r="O22" s="1458">
        <v>4.9000000000000004</v>
      </c>
      <c r="P22" s="1458">
        <v>1.6</v>
      </c>
      <c r="Q22" s="1459">
        <v>1.4</v>
      </c>
      <c r="R22" s="1460">
        <v>0</v>
      </c>
      <c r="S22" s="1458">
        <v>0.6</v>
      </c>
      <c r="T22" s="1888">
        <v>3.1</v>
      </c>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06"/>
      <c r="BA22" s="2164" t="s">
        <v>54</v>
      </c>
      <c r="BB22" s="148" t="s">
        <v>49</v>
      </c>
      <c r="BC22" s="1069" t="s">
        <v>35</v>
      </c>
      <c r="BD22" s="1089" t="s">
        <v>35</v>
      </c>
      <c r="BE22" s="1089" t="s">
        <v>35</v>
      </c>
      <c r="BF22" s="1089" t="s">
        <v>35</v>
      </c>
      <c r="BG22" s="1110" t="s">
        <v>35</v>
      </c>
      <c r="BH22" s="1131" t="s">
        <v>35</v>
      </c>
      <c r="BI22" s="1089" t="s">
        <v>35</v>
      </c>
      <c r="BJ22" s="1089" t="s">
        <v>35</v>
      </c>
      <c r="BK22" s="1089" t="s">
        <v>35</v>
      </c>
      <c r="BL22" s="1110" t="s">
        <v>35</v>
      </c>
      <c r="BM22" s="1131" t="s">
        <v>35</v>
      </c>
      <c r="BN22" s="1089" t="s">
        <v>35</v>
      </c>
      <c r="BO22" s="1089" t="s">
        <v>35</v>
      </c>
      <c r="BP22" s="1089" t="s">
        <v>35</v>
      </c>
      <c r="BQ22" s="1110" t="s">
        <v>35</v>
      </c>
      <c r="BR22" s="1131" t="s">
        <v>35</v>
      </c>
      <c r="BS22" s="1089" t="s">
        <v>35</v>
      </c>
      <c r="BT22" s="1927" t="s">
        <v>35</v>
      </c>
      <c r="BU22" s="1775"/>
      <c r="BV22" s="1775"/>
      <c r="BW22" s="1775"/>
      <c r="BX22" s="1775"/>
      <c r="BY22" s="1776"/>
      <c r="BZ22" s="1776"/>
      <c r="CA22" s="1776"/>
      <c r="CB22" s="1776"/>
      <c r="CC22" s="1776"/>
      <c r="CD22" s="1776"/>
      <c r="CE22" s="1776"/>
      <c r="CF22" s="1776"/>
      <c r="CG22" s="1776"/>
      <c r="CH22" s="1776"/>
      <c r="CI22" s="1776"/>
      <c r="CJ22" s="1776"/>
      <c r="CK22" s="1776"/>
      <c r="CL22" s="1776"/>
      <c r="CM22" s="1776"/>
      <c r="CN22" s="1776"/>
      <c r="CO22" s="1776"/>
      <c r="CP22" s="1776"/>
      <c r="CQ22" s="1776"/>
      <c r="CR22" s="1776"/>
      <c r="CS22" s="1776"/>
      <c r="CT22" s="1776"/>
      <c r="CU22" s="1776"/>
      <c r="CV22" s="1776"/>
      <c r="CW22" s="1776"/>
      <c r="CX22" s="1776"/>
      <c r="CY22" s="1776"/>
      <c r="CZ22" s="1776"/>
    </row>
    <row r="23" s="417" customFormat="true" ht="15" customHeight="true" x14ac:dyDescent="0.2">
      <c r="A23" s="2375"/>
      <c r="B23" s="1609" t="s">
        <v>48</v>
      </c>
      <c r="C23" s="1468">
        <v>96.2</v>
      </c>
      <c r="D23" s="1469">
        <v>96.8</v>
      </c>
      <c r="E23" s="1469">
        <v>100</v>
      </c>
      <c r="F23" s="1469">
        <v>98.6</v>
      </c>
      <c r="G23" s="1470">
        <v>99</v>
      </c>
      <c r="H23" s="1471">
        <v>99</v>
      </c>
      <c r="I23" s="1469">
        <v>99.8</v>
      </c>
      <c r="J23" s="1469">
        <v>99.1</v>
      </c>
      <c r="K23" s="1469">
        <v>99</v>
      </c>
      <c r="L23" s="1472">
        <v>100</v>
      </c>
      <c r="M23" s="1473">
        <v>94.8</v>
      </c>
      <c r="N23" s="1469">
        <v>97.2</v>
      </c>
      <c r="O23" s="1469">
        <v>95.1</v>
      </c>
      <c r="P23" s="1469">
        <v>98.4</v>
      </c>
      <c r="Q23" s="1470">
        <v>98.6</v>
      </c>
      <c r="R23" s="1471">
        <v>100</v>
      </c>
      <c r="S23" s="1469">
        <v>99.4</v>
      </c>
      <c r="T23" s="1889">
        <v>96.9</v>
      </c>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06"/>
      <c r="BA23" s="2165"/>
      <c r="BB23" s="149" t="s">
        <v>48</v>
      </c>
      <c r="BC23" s="1070" t="s">
        <v>35</v>
      </c>
      <c r="BD23" s="1090" t="s">
        <v>35</v>
      </c>
      <c r="BE23" s="1090" t="s">
        <v>35</v>
      </c>
      <c r="BF23" s="1090" t="s">
        <v>35</v>
      </c>
      <c r="BG23" s="1111" t="s">
        <v>35</v>
      </c>
      <c r="BH23" s="1132" t="s">
        <v>35</v>
      </c>
      <c r="BI23" s="1090" t="s">
        <v>35</v>
      </c>
      <c r="BJ23" s="1090" t="s">
        <v>35</v>
      </c>
      <c r="BK23" s="1090" t="s">
        <v>35</v>
      </c>
      <c r="BL23" s="1111" t="s">
        <v>35</v>
      </c>
      <c r="BM23" s="1132" t="s">
        <v>35</v>
      </c>
      <c r="BN23" s="1090" t="s">
        <v>35</v>
      </c>
      <c r="BO23" s="1090" t="s">
        <v>35</v>
      </c>
      <c r="BP23" s="1090" t="s">
        <v>35</v>
      </c>
      <c r="BQ23" s="1111" t="s">
        <v>35</v>
      </c>
      <c r="BR23" s="1132" t="s">
        <v>35</v>
      </c>
      <c r="BS23" s="1090" t="s">
        <v>35</v>
      </c>
      <c r="BT23" s="1928" t="s">
        <v>35</v>
      </c>
      <c r="BU23" s="1777"/>
      <c r="BV23" s="1777"/>
      <c r="BW23" s="1777"/>
      <c r="BX23" s="1777"/>
      <c r="BY23" s="1778"/>
      <c r="BZ23" s="1778"/>
      <c r="CA23" s="1778"/>
      <c r="CB23" s="1778"/>
      <c r="CC23" s="1778"/>
      <c r="CD23" s="1778"/>
      <c r="CE23" s="1778"/>
      <c r="CF23" s="1778"/>
      <c r="CG23" s="1778"/>
      <c r="CH23" s="1778"/>
      <c r="CI23" s="1778"/>
      <c r="CJ23" s="1778"/>
      <c r="CK23" s="1778"/>
      <c r="CL23" s="1778"/>
      <c r="CM23" s="1778"/>
      <c r="CN23" s="1778"/>
      <c r="CO23" s="1778"/>
      <c r="CP23" s="1778"/>
      <c r="CQ23" s="1778"/>
      <c r="CR23" s="1778"/>
      <c r="CS23" s="1778"/>
      <c r="CT23" s="1778"/>
      <c r="CU23" s="1778"/>
      <c r="CV23" s="1778"/>
      <c r="CW23" s="1778"/>
      <c r="CX23" s="1778"/>
      <c r="CY23" s="1778"/>
      <c r="CZ23" s="1778"/>
    </row>
    <row r="24" s="131" customFormat="true" ht="15" customHeight="true" x14ac:dyDescent="0.2">
      <c r="A24" s="2096" t="s">
        <v>47</v>
      </c>
      <c r="B24" s="240" t="s">
        <v>59</v>
      </c>
      <c r="C24" s="246">
        <f t="shared" ref="C24:I24" si="0">C63/(C63+C64)*100</f>
        <v>71.428571428571431</v>
      </c>
      <c r="D24" s="247">
        <f t="shared" si="0"/>
        <v>83.333333333333343</v>
      </c>
      <c r="E24" s="247">
        <f t="shared" si="0"/>
        <v>100</v>
      </c>
      <c r="F24" s="247">
        <f t="shared" si="0"/>
        <v>100</v>
      </c>
      <c r="G24" s="248">
        <f t="shared" si="0"/>
        <v>100</v>
      </c>
      <c r="H24" s="249">
        <f t="shared" si="0"/>
        <v>100</v>
      </c>
      <c r="I24" s="247">
        <f t="shared" si="0"/>
        <v>100</v>
      </c>
      <c r="J24" s="1474">
        <v>100</v>
      </c>
      <c r="K24" s="1474">
        <v>100</v>
      </c>
      <c r="L24" s="250">
        <f t="shared" ref="L24:T24" si="1">L63/(L63+L64)*100</f>
        <v>100</v>
      </c>
      <c r="M24" s="246">
        <f t="shared" si="1"/>
        <v>66.666666666666671</v>
      </c>
      <c r="N24" s="247">
        <f t="shared" si="1"/>
        <v>0</v>
      </c>
      <c r="O24" s="247">
        <f t="shared" si="1"/>
        <v>100</v>
      </c>
      <c r="P24" s="247">
        <f t="shared" si="1"/>
        <v>100</v>
      </c>
      <c r="Q24" s="248">
        <f t="shared" si="1"/>
        <v>100</v>
      </c>
      <c r="R24" s="249">
        <f t="shared" si="1"/>
        <v>100</v>
      </c>
      <c r="S24" s="247">
        <f t="shared" si="1"/>
        <v>100</v>
      </c>
      <c r="T24" s="250">
        <f t="shared" si="1"/>
        <v>80</v>
      </c>
      <c r="U24" s="583"/>
      <c r="V24" s="583"/>
      <c r="W24" s="583"/>
      <c r="X24" s="583"/>
      <c r="Y24" s="583"/>
      <c r="Z24" s="583"/>
      <c r="AA24" s="583"/>
      <c r="AB24" s="583"/>
      <c r="AC24" s="583"/>
      <c r="AD24" s="583"/>
      <c r="AE24" s="583"/>
      <c r="AF24" s="583"/>
      <c r="AG24" s="583"/>
      <c r="AH24" s="583"/>
      <c r="AI24" s="583"/>
      <c r="AJ24" s="583"/>
      <c r="AK24" s="583"/>
      <c r="AL24" s="583"/>
      <c r="AM24" s="583"/>
      <c r="AN24" s="583"/>
      <c r="AO24" s="583"/>
      <c r="AP24" s="583"/>
      <c r="AQ24" s="583"/>
      <c r="AR24" s="583"/>
      <c r="AS24" s="583"/>
      <c r="AT24" s="583"/>
      <c r="AU24" s="583"/>
      <c r="AV24" s="583"/>
      <c r="AW24" s="583"/>
      <c r="AX24" s="583"/>
      <c r="AY24" s="583"/>
      <c r="AZ24" s="208"/>
      <c r="BB24" s="133"/>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customHeight="true" x14ac:dyDescent="0.2">
      <c r="A25" s="2097"/>
      <c r="B25" s="232" t="s">
        <v>58</v>
      </c>
      <c r="C25" s="251"/>
      <c r="D25" s="252"/>
      <c r="E25" s="252"/>
      <c r="F25" s="252"/>
      <c r="G25" s="253"/>
      <c r="H25" s="254"/>
      <c r="I25" s="252"/>
      <c r="J25" s="252"/>
      <c r="K25" s="252"/>
      <c r="L25" s="255"/>
      <c r="M25" s="251"/>
      <c r="N25" s="252"/>
      <c r="O25" s="252"/>
      <c r="P25" s="252"/>
      <c r="Q25" s="253"/>
      <c r="R25" s="254"/>
      <c r="S25" s="252"/>
      <c r="T25" s="255"/>
      <c r="U25" s="583"/>
      <c r="V25" s="583"/>
      <c r="W25" s="583"/>
      <c r="X25" s="583"/>
      <c r="Y25" s="583"/>
      <c r="Z25" s="583"/>
      <c r="AA25" s="583"/>
      <c r="AB25" s="583"/>
      <c r="AC25" s="583"/>
      <c r="AD25" s="583"/>
      <c r="AE25" s="583"/>
      <c r="AF25" s="583"/>
      <c r="AG25" s="583"/>
      <c r="AH25" s="583"/>
      <c r="AI25" s="583"/>
      <c r="AJ25" s="583"/>
      <c r="AK25" s="583"/>
      <c r="AL25" s="583"/>
      <c r="AM25" s="583"/>
      <c r="AN25" s="583"/>
      <c r="AO25" s="583"/>
      <c r="AP25" s="583"/>
      <c r="AQ25" s="583"/>
      <c r="AR25" s="583"/>
      <c r="AS25" s="583"/>
      <c r="AT25" s="583"/>
      <c r="AU25" s="583"/>
      <c r="AV25" s="583"/>
      <c r="AW25" s="583"/>
      <c r="AX25" s="583"/>
      <c r="AY25" s="583"/>
      <c r="AZ25" s="208"/>
      <c r="BB25" s="133"/>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customHeight="true" x14ac:dyDescent="0.2">
      <c r="A26" s="2098"/>
      <c r="B26" s="233" t="s">
        <v>46</v>
      </c>
      <c r="C26" s="256"/>
      <c r="D26" s="257"/>
      <c r="E26" s="257"/>
      <c r="F26" s="257"/>
      <c r="G26" s="258"/>
      <c r="H26" s="259"/>
      <c r="I26" s="257"/>
      <c r="J26" s="257"/>
      <c r="K26" s="257"/>
      <c r="L26" s="260"/>
      <c r="M26" s="256"/>
      <c r="N26" s="257"/>
      <c r="O26" s="257"/>
      <c r="P26" s="257"/>
      <c r="Q26" s="258"/>
      <c r="R26" s="1653"/>
      <c r="S26" s="1853"/>
      <c r="T26" s="1890"/>
      <c r="U26" s="583"/>
      <c r="V26" s="583"/>
      <c r="W26" s="583"/>
      <c r="X26" s="583"/>
      <c r="Y26" s="583"/>
      <c r="Z26" s="583"/>
      <c r="AA26" s="583"/>
      <c r="AB26" s="583"/>
      <c r="AC26" s="583"/>
      <c r="AD26" s="583"/>
      <c r="AE26" s="583"/>
      <c r="AF26" s="583"/>
      <c r="AG26" s="583"/>
      <c r="AH26" s="583"/>
      <c r="AI26" s="583"/>
      <c r="AJ26" s="583"/>
      <c r="AK26" s="583"/>
      <c r="AL26" s="583"/>
      <c r="AM26" s="583"/>
      <c r="AN26" s="583"/>
      <c r="AO26" s="583"/>
      <c r="AP26" s="583"/>
      <c r="AQ26" s="583"/>
      <c r="AR26" s="583"/>
      <c r="AS26" s="583"/>
      <c r="AT26" s="583"/>
      <c r="AU26" s="583"/>
      <c r="AV26" s="583"/>
      <c r="AW26" s="583"/>
      <c r="AX26" s="583"/>
      <c r="AY26" s="583"/>
      <c r="AZ26" s="208"/>
      <c r="BB26" s="133"/>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78" customFormat="true" ht="15" customHeight="true" x14ac:dyDescent="0.2">
      <c r="A27" s="130"/>
      <c r="B27" s="175"/>
      <c r="C27" s="2099" t="s">
        <v>114</v>
      </c>
      <c r="D27" s="2100"/>
      <c r="E27" s="2100"/>
      <c r="F27" s="2100"/>
      <c r="G27" s="2101"/>
      <c r="H27" s="2366" t="s">
        <v>38</v>
      </c>
      <c r="I27" s="2367"/>
      <c r="J27" s="2367"/>
      <c r="K27" s="2367"/>
      <c r="L27" s="2368"/>
      <c r="M27" s="2369" t="s">
        <v>37</v>
      </c>
      <c r="N27" s="2367"/>
      <c r="O27" s="2367"/>
      <c r="P27" s="2367"/>
      <c r="Q27" s="2368"/>
      <c r="R27" s="1870" t="s">
        <v>137</v>
      </c>
      <c r="S27" s="1877"/>
      <c r="T27" s="1878"/>
      <c r="U27" s="298"/>
      <c r="V27" s="298"/>
      <c r="W27" s="298"/>
      <c r="X27" s="583"/>
      <c r="Y27" s="583"/>
      <c r="Z27" s="583"/>
      <c r="AA27" s="583"/>
      <c r="AB27" s="583"/>
      <c r="AC27" s="583"/>
      <c r="AD27" s="583"/>
      <c r="AE27" s="583"/>
      <c r="AF27" s="583"/>
      <c r="AG27" s="583"/>
      <c r="AH27" s="583"/>
      <c r="AI27" s="583"/>
      <c r="AJ27" s="583"/>
      <c r="AK27" s="583"/>
      <c r="AL27" s="583"/>
      <c r="AM27" s="583"/>
      <c r="AN27" s="583"/>
      <c r="AO27" s="583"/>
      <c r="AP27" s="583"/>
      <c r="AQ27" s="583"/>
      <c r="AR27" s="583"/>
      <c r="AS27" s="583"/>
      <c r="AT27" s="583"/>
      <c r="AU27" s="583"/>
      <c r="AV27" s="583"/>
      <c r="AW27" s="583"/>
      <c r="AX27" s="583"/>
      <c r="AY27" s="583"/>
      <c r="AZ27" s="208"/>
      <c r="BA27" s="209" t="s">
        <v>128</v>
      </c>
      <c r="BB27" s="115" t="s">
        <v>95</v>
      </c>
      <c r="BC27" s="2166" t="s">
        <v>114</v>
      </c>
      <c r="BD27" s="2167"/>
      <c r="BE27" s="2167"/>
      <c r="BF27" s="2167"/>
      <c r="BG27" s="2168"/>
      <c r="BH27" s="2169" t="s">
        <v>38</v>
      </c>
      <c r="BI27" s="2167"/>
      <c r="BJ27" s="2167"/>
      <c r="BK27" s="2167"/>
      <c r="BL27" s="2168"/>
      <c r="BM27" s="2169" t="s">
        <v>37</v>
      </c>
      <c r="BN27" s="2167"/>
      <c r="BO27" s="2167"/>
      <c r="BP27" s="2167"/>
      <c r="BQ27" s="2170"/>
      <c r="BR27" s="1660" t="s">
        <v>137</v>
      </c>
      <c r="BS27" s="1661"/>
      <c r="BT27" s="1661"/>
      <c r="BU27" s="1779"/>
      <c r="BV27" s="1779"/>
      <c r="BW27" s="1779"/>
      <c r="BX27" s="1779"/>
      <c r="BY27" s="1780"/>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78" customFormat="true" ht="12.75" x14ac:dyDescent="0.2">
      <c r="A28" s="176" t="s">
        <v>69</v>
      </c>
      <c r="B28" s="235"/>
      <c r="C28" s="264" t="s">
        <v>0</v>
      </c>
      <c r="D28" s="265" t="s">
        <v>1</v>
      </c>
      <c r="E28" s="265" t="s">
        <v>2</v>
      </c>
      <c r="F28" s="265" t="s">
        <v>3</v>
      </c>
      <c r="G28" s="266" t="s">
        <v>4</v>
      </c>
      <c r="H28" s="1415" t="s">
        <v>0</v>
      </c>
      <c r="I28" s="1377" t="s">
        <v>1</v>
      </c>
      <c r="J28" s="1377" t="s">
        <v>2</v>
      </c>
      <c r="K28" s="1377" t="s">
        <v>3</v>
      </c>
      <c r="L28" s="1378" t="s">
        <v>4</v>
      </c>
      <c r="M28" s="1405" t="s">
        <v>0</v>
      </c>
      <c r="N28" s="1377" t="s">
        <v>1</v>
      </c>
      <c r="O28" s="1377" t="s">
        <v>2</v>
      </c>
      <c r="P28" s="1377" t="s">
        <v>3</v>
      </c>
      <c r="Q28" s="1425" t="s">
        <v>4</v>
      </c>
      <c r="R28" s="1415" t="s">
        <v>238</v>
      </c>
      <c r="S28" s="1377" t="s">
        <v>239</v>
      </c>
      <c r="T28" s="1379" t="s">
        <v>175</v>
      </c>
      <c r="U28" s="583"/>
      <c r="V28" s="583"/>
      <c r="W28" s="583"/>
      <c r="X28" s="583"/>
      <c r="Y28" s="583"/>
      <c r="Z28" s="583"/>
      <c r="AA28" s="583"/>
      <c r="AB28" s="583"/>
      <c r="AC28" s="583"/>
      <c r="AD28" s="583"/>
      <c r="AE28" s="583"/>
      <c r="AF28" s="583"/>
      <c r="AG28" s="583"/>
      <c r="AH28" s="583"/>
      <c r="AI28" s="583"/>
      <c r="AJ28" s="583"/>
      <c r="AK28" s="583"/>
      <c r="AL28" s="583"/>
      <c r="AM28" s="583"/>
      <c r="AN28" s="583"/>
      <c r="AO28" s="583"/>
      <c r="AP28" s="583"/>
      <c r="AQ28" s="583"/>
      <c r="AR28" s="583"/>
      <c r="AS28" s="583"/>
      <c r="AT28" s="583"/>
      <c r="AU28" s="583"/>
      <c r="AV28" s="583"/>
      <c r="AW28" s="583"/>
      <c r="AX28" s="583"/>
      <c r="AY28" s="583"/>
      <c r="AZ28" s="208"/>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238</v>
      </c>
      <c r="BS28" s="167" t="s">
        <v>239</v>
      </c>
      <c r="BT28" s="1929" t="s">
        <v>175</v>
      </c>
      <c r="BU28" s="1781"/>
      <c r="BV28" s="1781"/>
      <c r="BW28" s="1781"/>
      <c r="BX28" s="1781"/>
      <c r="BY28" s="1782"/>
      <c r="BZ28" s="1782"/>
      <c r="CA28" s="1782"/>
      <c r="CB28" s="1782"/>
      <c r="CC28" s="1782"/>
      <c r="CD28" s="1782"/>
      <c r="CE28" s="1782"/>
      <c r="CF28" s="1782"/>
      <c r="CG28" s="1782"/>
      <c r="CH28" s="1782"/>
      <c r="CI28" s="1782"/>
      <c r="CJ28" s="1782"/>
      <c r="CK28" s="1782"/>
      <c r="CL28" s="1782"/>
      <c r="CM28" s="1782"/>
      <c r="CN28" s="1782"/>
      <c r="CO28" s="1782"/>
      <c r="CP28" s="1782"/>
      <c r="CQ28" s="1782"/>
      <c r="CR28" s="1782"/>
      <c r="CS28" s="1782"/>
      <c r="CT28" s="1782"/>
      <c r="CU28" s="1782"/>
      <c r="CV28" s="1782"/>
      <c r="CW28" s="1782"/>
      <c r="CX28" s="1782"/>
      <c r="CY28" s="1782"/>
      <c r="CZ28" s="1782"/>
    </row>
    <row r="29" s="378" customFormat="true" ht="15" customHeight="true" x14ac:dyDescent="0.2">
      <c r="A29" s="2361" t="s">
        <v>57</v>
      </c>
      <c r="B29" s="1610" t="s">
        <v>49</v>
      </c>
      <c r="C29" s="1475">
        <v>63.1</v>
      </c>
      <c r="D29" s="1476">
        <v>73.8</v>
      </c>
      <c r="E29" s="1476">
        <v>99.7</v>
      </c>
      <c r="F29" s="1476">
        <v>73.8</v>
      </c>
      <c r="G29" s="1477">
        <v>83.9</v>
      </c>
      <c r="H29" s="1478">
        <v>91</v>
      </c>
      <c r="I29" s="1476">
        <v>95.4</v>
      </c>
      <c r="J29" s="1476">
        <v>90.6</v>
      </c>
      <c r="K29" s="1476">
        <v>93.8</v>
      </c>
      <c r="L29" s="1479">
        <v>93.4</v>
      </c>
      <c r="M29" s="1480">
        <v>50.8</v>
      </c>
      <c r="N29" s="1476">
        <v>64.599999999999994</v>
      </c>
      <c r="O29" s="1476">
        <v>64.099999999999994</v>
      </c>
      <c r="P29" s="1476">
        <v>65.7</v>
      </c>
      <c r="Q29" s="1477">
        <v>79.5</v>
      </c>
      <c r="R29" s="1478">
        <v>99.7</v>
      </c>
      <c r="S29" s="1476">
        <v>92.8</v>
      </c>
      <c r="T29" s="1891">
        <v>65</v>
      </c>
      <c r="U29" s="583"/>
      <c r="V29" s="583"/>
      <c r="W29" s="583"/>
      <c r="X29" s="583"/>
      <c r="Y29" s="583"/>
      <c r="Z29" s="583"/>
      <c r="AA29" s="583"/>
      <c r="AB29" s="583"/>
      <c r="AC29" s="583"/>
      <c r="AD29" s="583"/>
      <c r="AE29" s="583"/>
      <c r="AF29" s="583"/>
      <c r="AG29" s="583"/>
      <c r="AH29" s="583"/>
      <c r="AI29" s="583"/>
      <c r="AJ29" s="583"/>
      <c r="AK29" s="583"/>
      <c r="AL29" s="583"/>
      <c r="AM29" s="583"/>
      <c r="AN29" s="583"/>
      <c r="AO29" s="583"/>
      <c r="AP29" s="583"/>
      <c r="AQ29" s="583"/>
      <c r="AR29" s="583"/>
      <c r="AS29" s="583"/>
      <c r="AT29" s="583"/>
      <c r="AU29" s="583"/>
      <c r="AV29" s="583"/>
      <c r="AW29" s="583"/>
      <c r="AX29" s="583"/>
      <c r="AY29" s="583"/>
      <c r="AZ29" s="208"/>
      <c r="BA29" s="2147" t="s">
        <v>57</v>
      </c>
      <c r="BB29" s="150" t="s">
        <v>49</v>
      </c>
      <c r="BC29" s="1071" t="s">
        <v>35</v>
      </c>
      <c r="BD29" s="1091" t="s">
        <v>35</v>
      </c>
      <c r="BE29" s="1091" t="s">
        <v>35</v>
      </c>
      <c r="BF29" s="1091" t="s">
        <v>35</v>
      </c>
      <c r="BG29" s="1112" t="s">
        <v>35</v>
      </c>
      <c r="BH29" s="1133" t="s">
        <v>35</v>
      </c>
      <c r="BI29" s="1091" t="s">
        <v>35</v>
      </c>
      <c r="BJ29" s="1091" t="s">
        <v>35</v>
      </c>
      <c r="BK29" s="1091" t="s">
        <v>35</v>
      </c>
      <c r="BL29" s="1112" t="s">
        <v>35</v>
      </c>
      <c r="BM29" s="1133" t="s">
        <v>35</v>
      </c>
      <c r="BN29" s="1091" t="s">
        <v>35</v>
      </c>
      <c r="BO29" s="1091" t="s">
        <v>35</v>
      </c>
      <c r="BP29" s="1091" t="s">
        <v>35</v>
      </c>
      <c r="BQ29" s="1112" t="s">
        <v>35</v>
      </c>
      <c r="BR29" s="1133" t="s">
        <v>35</v>
      </c>
      <c r="BS29" s="1091" t="s">
        <v>35</v>
      </c>
      <c r="BT29" s="1930" t="s">
        <v>35</v>
      </c>
      <c r="BU29" s="1783"/>
      <c r="BV29" s="1783"/>
      <c r="BW29" s="1783"/>
      <c r="BX29" s="1783"/>
      <c r="BY29" s="1784"/>
      <c r="BZ29" s="1784"/>
      <c r="CA29" s="1784"/>
      <c r="CB29" s="1784"/>
      <c r="CC29" s="1784"/>
      <c r="CD29" s="1784"/>
      <c r="CE29" s="1784"/>
      <c r="CF29" s="1784"/>
      <c r="CG29" s="1784"/>
      <c r="CH29" s="1784"/>
      <c r="CI29" s="1784"/>
      <c r="CJ29" s="1784"/>
      <c r="CK29" s="1784"/>
      <c r="CL29" s="1784"/>
      <c r="CM29" s="1784"/>
      <c r="CN29" s="1784"/>
      <c r="CO29" s="1784"/>
      <c r="CP29" s="1784"/>
      <c r="CQ29" s="1784"/>
      <c r="CR29" s="1784"/>
      <c r="CS29" s="1784"/>
      <c r="CT29" s="1784"/>
      <c r="CU29" s="1784"/>
      <c r="CV29" s="1784"/>
      <c r="CW29" s="1784"/>
      <c r="CX29" s="1784"/>
      <c r="CY29" s="1784"/>
      <c r="CZ29" s="1784"/>
    </row>
    <row r="30" s="378" customFormat="true" ht="15" customHeight="true" x14ac:dyDescent="0.2">
      <c r="A30" s="2362"/>
      <c r="B30" s="1611" t="s">
        <v>48</v>
      </c>
      <c r="C30" s="1481">
        <v>36.9</v>
      </c>
      <c r="D30" s="1482">
        <v>26.2</v>
      </c>
      <c r="E30" s="1482">
        <v>0.3</v>
      </c>
      <c r="F30" s="1482">
        <v>26.2</v>
      </c>
      <c r="G30" s="1483">
        <v>16.100000000000001</v>
      </c>
      <c r="H30" s="1484">
        <v>9</v>
      </c>
      <c r="I30" s="1482">
        <v>4.5999999999999996</v>
      </c>
      <c r="J30" s="1482">
        <v>9.4</v>
      </c>
      <c r="K30" s="1482">
        <v>6.2</v>
      </c>
      <c r="L30" s="1485">
        <v>6.6</v>
      </c>
      <c r="M30" s="1486">
        <v>49.2</v>
      </c>
      <c r="N30" s="1482">
        <v>35.4</v>
      </c>
      <c r="O30" s="1482">
        <v>35.9</v>
      </c>
      <c r="P30" s="1482">
        <v>34.299999999999997</v>
      </c>
      <c r="Q30" s="1483">
        <v>20.5</v>
      </c>
      <c r="R30" s="1484">
        <v>0.3</v>
      </c>
      <c r="S30" s="1482">
        <v>7.2</v>
      </c>
      <c r="T30" s="1892">
        <v>35</v>
      </c>
      <c r="U30" s="583"/>
      <c r="V30" s="583"/>
      <c r="W30" s="583"/>
      <c r="X30" s="583"/>
      <c r="Y30" s="583"/>
      <c r="Z30" s="583"/>
      <c r="AA30" s="583"/>
      <c r="AB30" s="583"/>
      <c r="AC30" s="583"/>
      <c r="AD30" s="583"/>
      <c r="AE30" s="583"/>
      <c r="AF30" s="583"/>
      <c r="AG30" s="583"/>
      <c r="AH30" s="583"/>
      <c r="AI30" s="583"/>
      <c r="AJ30" s="583"/>
      <c r="AK30" s="583"/>
      <c r="AL30" s="583"/>
      <c r="AM30" s="583"/>
      <c r="AN30" s="583"/>
      <c r="AO30" s="583"/>
      <c r="AP30" s="583"/>
      <c r="AQ30" s="583"/>
      <c r="AR30" s="583"/>
      <c r="AS30" s="583"/>
      <c r="AT30" s="583"/>
      <c r="AU30" s="583"/>
      <c r="AV30" s="583"/>
      <c r="AW30" s="583"/>
      <c r="AX30" s="583"/>
      <c r="AY30" s="583"/>
      <c r="AZ30" s="208"/>
      <c r="BA30" s="2137"/>
      <c r="BB30" s="151" t="s">
        <v>48</v>
      </c>
      <c r="BC30" s="1072" t="s">
        <v>35</v>
      </c>
      <c r="BD30" s="1092" t="s">
        <v>35</v>
      </c>
      <c r="BE30" s="1092" t="s">
        <v>35</v>
      </c>
      <c r="BF30" s="1092" t="s">
        <v>35</v>
      </c>
      <c r="BG30" s="1113" t="s">
        <v>35</v>
      </c>
      <c r="BH30" s="1134" t="s">
        <v>35</v>
      </c>
      <c r="BI30" s="1092" t="s">
        <v>35</v>
      </c>
      <c r="BJ30" s="1092" t="s">
        <v>35</v>
      </c>
      <c r="BK30" s="1092" t="s">
        <v>35</v>
      </c>
      <c r="BL30" s="1113" t="s">
        <v>35</v>
      </c>
      <c r="BM30" s="1134" t="s">
        <v>35</v>
      </c>
      <c r="BN30" s="1092" t="s">
        <v>35</v>
      </c>
      <c r="BO30" s="1092" t="s">
        <v>35</v>
      </c>
      <c r="BP30" s="1092" t="s">
        <v>35</v>
      </c>
      <c r="BQ30" s="1113" t="s">
        <v>35</v>
      </c>
      <c r="BR30" s="1134" t="s">
        <v>35</v>
      </c>
      <c r="BS30" s="1092" t="s">
        <v>35</v>
      </c>
      <c r="BT30" s="1931" t="s">
        <v>35</v>
      </c>
      <c r="BU30" s="1785"/>
      <c r="BV30" s="1785"/>
      <c r="BW30" s="1785"/>
      <c r="BX30" s="1785"/>
      <c r="BY30" s="1786"/>
      <c r="BZ30" s="1786"/>
      <c r="CA30" s="1786"/>
      <c r="CB30" s="1786"/>
      <c r="CC30" s="1786"/>
      <c r="CD30" s="1786"/>
      <c r="CE30" s="1786"/>
      <c r="CF30" s="1786"/>
      <c r="CG30" s="1786"/>
      <c r="CH30" s="1786"/>
      <c r="CI30" s="1786"/>
      <c r="CJ30" s="1786"/>
      <c r="CK30" s="1786"/>
      <c r="CL30" s="1786"/>
      <c r="CM30" s="1786"/>
      <c r="CN30" s="1786"/>
      <c r="CO30" s="1786"/>
      <c r="CP30" s="1786"/>
      <c r="CQ30" s="1786"/>
      <c r="CR30" s="1786"/>
      <c r="CS30" s="1786"/>
      <c r="CT30" s="1786"/>
      <c r="CU30" s="1786"/>
      <c r="CV30" s="1786"/>
      <c r="CW30" s="1786"/>
      <c r="CX30" s="1786"/>
      <c r="CY30" s="1786"/>
      <c r="CZ30" s="1786"/>
    </row>
    <row r="31" s="130" customFormat="true" ht="15" customHeight="true" x14ac:dyDescent="0.2">
      <c r="A31" s="2136" t="s">
        <v>103</v>
      </c>
      <c r="B31" s="241" t="s">
        <v>49</v>
      </c>
      <c r="C31" s="1487">
        <v>38.5</v>
      </c>
      <c r="D31" s="1488">
        <v>57.3</v>
      </c>
      <c r="E31" s="1488">
        <v>97</v>
      </c>
      <c r="F31" s="1488">
        <v>67.3</v>
      </c>
      <c r="G31" s="1489">
        <v>81.3</v>
      </c>
      <c r="H31" s="1490">
        <v>69.099999999999994</v>
      </c>
      <c r="I31" s="1488">
        <v>81.099999999999994</v>
      </c>
      <c r="J31" s="1488">
        <v>89</v>
      </c>
      <c r="K31" s="1488">
        <v>92.9</v>
      </c>
      <c r="L31" s="1491">
        <v>93.4</v>
      </c>
      <c r="M31" s="1492">
        <v>21.7</v>
      </c>
      <c r="N31" s="1488">
        <v>42.9</v>
      </c>
      <c r="O31" s="1488">
        <v>50.5</v>
      </c>
      <c r="P31" s="1488">
        <v>58.6</v>
      </c>
      <c r="Q31" s="1489">
        <v>75.099999999999994</v>
      </c>
      <c r="R31" s="1490">
        <v>97</v>
      </c>
      <c r="S31" s="1488">
        <v>85.1</v>
      </c>
      <c r="T31" s="1893">
        <v>49.8</v>
      </c>
      <c r="U31" s="583"/>
      <c r="V31" s="583"/>
      <c r="W31" s="583"/>
      <c r="X31" s="583"/>
      <c r="Y31" s="583"/>
      <c r="Z31" s="583"/>
      <c r="AA31" s="583"/>
      <c r="AB31" s="583"/>
      <c r="AC31" s="583"/>
      <c r="AD31" s="583"/>
      <c r="AE31" s="583"/>
      <c r="AF31" s="583"/>
      <c r="AG31" s="583"/>
      <c r="AH31" s="583"/>
      <c r="AI31" s="583"/>
      <c r="AJ31" s="583"/>
      <c r="AK31" s="583"/>
      <c r="AL31" s="583"/>
      <c r="AM31" s="583"/>
      <c r="AN31" s="583"/>
      <c r="AO31" s="583"/>
      <c r="AP31" s="583"/>
      <c r="AQ31" s="583"/>
      <c r="AR31" s="583"/>
      <c r="AS31" s="583"/>
      <c r="AT31" s="583"/>
      <c r="AU31" s="583"/>
      <c r="AV31" s="583"/>
      <c r="AW31" s="583"/>
      <c r="AX31" s="583"/>
      <c r="AY31" s="583"/>
      <c r="AZ31" s="208"/>
      <c r="BA31" s="2137" t="s">
        <v>103</v>
      </c>
      <c r="BB31" s="151" t="s">
        <v>49</v>
      </c>
      <c r="BC31" s="1072" t="s">
        <v>35</v>
      </c>
      <c r="BD31" s="1092" t="s">
        <v>35</v>
      </c>
      <c r="BE31" s="1092" t="s">
        <v>35</v>
      </c>
      <c r="BF31" s="1092" t="s">
        <v>35</v>
      </c>
      <c r="BG31" s="1113" t="s">
        <v>35</v>
      </c>
      <c r="BH31" s="1134" t="s">
        <v>35</v>
      </c>
      <c r="BI31" s="1092" t="s">
        <v>35</v>
      </c>
      <c r="BJ31" s="1092" t="s">
        <v>35</v>
      </c>
      <c r="BK31" s="1092" t="s">
        <v>35</v>
      </c>
      <c r="BL31" s="1113" t="s">
        <v>35</v>
      </c>
      <c r="BM31" s="1134" t="s">
        <v>35</v>
      </c>
      <c r="BN31" s="1092" t="s">
        <v>35</v>
      </c>
      <c r="BO31" s="1092" t="s">
        <v>35</v>
      </c>
      <c r="BP31" s="1092" t="s">
        <v>35</v>
      </c>
      <c r="BQ31" s="1113" t="s">
        <v>35</v>
      </c>
      <c r="BR31" s="1134" t="s">
        <v>35</v>
      </c>
      <c r="BS31" s="1092" t="s">
        <v>35</v>
      </c>
      <c r="BT31" s="1931" t="s">
        <v>35</v>
      </c>
      <c r="BU31" s="1785"/>
      <c r="BV31" s="1785"/>
      <c r="BW31" s="1785"/>
      <c r="BX31" s="1785"/>
      <c r="BY31" s="1786"/>
      <c r="BZ31" s="1786"/>
      <c r="CA31" s="1786"/>
      <c r="CB31" s="1786"/>
      <c r="CC31" s="1786"/>
      <c r="CD31" s="1786"/>
      <c r="CE31" s="1786"/>
      <c r="CF31" s="1786"/>
      <c r="CG31" s="1786"/>
      <c r="CH31" s="1786"/>
      <c r="CI31" s="1786"/>
      <c r="CJ31" s="1786"/>
      <c r="CK31" s="1786"/>
      <c r="CL31" s="1786"/>
      <c r="CM31" s="1786"/>
      <c r="CN31" s="1786"/>
      <c r="CO31" s="1786"/>
      <c r="CP31" s="1786"/>
      <c r="CQ31" s="1786"/>
      <c r="CR31" s="1786"/>
      <c r="CS31" s="1786"/>
      <c r="CT31" s="1786"/>
      <c r="CU31" s="1786"/>
      <c r="CV31" s="1786"/>
      <c r="CW31" s="1786"/>
      <c r="CX31" s="1786"/>
      <c r="CY31" s="1786"/>
      <c r="CZ31" s="1786"/>
    </row>
    <row r="32" s="130" customFormat="true" ht="15" customHeight="true" x14ac:dyDescent="0.2">
      <c r="A32" s="2136"/>
      <c r="B32" s="241" t="s">
        <v>48</v>
      </c>
      <c r="C32" s="1481">
        <v>61.5</v>
      </c>
      <c r="D32" s="1482">
        <v>42.7</v>
      </c>
      <c r="E32" s="1482">
        <v>3</v>
      </c>
      <c r="F32" s="1482">
        <v>32.700000000000003</v>
      </c>
      <c r="G32" s="1483">
        <v>18.7</v>
      </c>
      <c r="H32" s="1484">
        <v>30.9</v>
      </c>
      <c r="I32" s="1482">
        <v>18.899999999999999</v>
      </c>
      <c r="J32" s="1482">
        <v>11</v>
      </c>
      <c r="K32" s="1482">
        <v>7.1</v>
      </c>
      <c r="L32" s="1485">
        <v>6.6</v>
      </c>
      <c r="M32" s="1486">
        <v>78.3</v>
      </c>
      <c r="N32" s="1482">
        <v>57.1</v>
      </c>
      <c r="O32" s="1482">
        <v>49.5</v>
      </c>
      <c r="P32" s="1482">
        <v>41.4</v>
      </c>
      <c r="Q32" s="1483">
        <v>24.9</v>
      </c>
      <c r="R32" s="1484">
        <v>3</v>
      </c>
      <c r="S32" s="1482">
        <v>14.9</v>
      </c>
      <c r="T32" s="1892">
        <v>50.2</v>
      </c>
      <c r="U32" s="583"/>
      <c r="V32" s="583"/>
      <c r="W32" s="583"/>
      <c r="X32" s="583"/>
      <c r="Y32" s="583"/>
      <c r="Z32" s="583"/>
      <c r="AA32" s="583"/>
      <c r="AB32" s="583"/>
      <c r="AC32" s="583"/>
      <c r="AD32" s="583"/>
      <c r="AE32" s="583"/>
      <c r="AF32" s="583"/>
      <c r="AG32" s="583"/>
      <c r="AH32" s="583"/>
      <c r="AI32" s="583"/>
      <c r="AJ32" s="583"/>
      <c r="AK32" s="583"/>
      <c r="AL32" s="583"/>
      <c r="AM32" s="583"/>
      <c r="AN32" s="583"/>
      <c r="AO32" s="583"/>
      <c r="AP32" s="583"/>
      <c r="AQ32" s="583"/>
      <c r="AR32" s="583"/>
      <c r="AS32" s="583"/>
      <c r="AT32" s="583"/>
      <c r="AU32" s="583"/>
      <c r="AV32" s="583"/>
      <c r="AW32" s="583"/>
      <c r="AX32" s="583"/>
      <c r="AY32" s="583"/>
      <c r="AZ32" s="208"/>
      <c r="BA32" s="2137"/>
      <c r="BB32" s="151" t="s">
        <v>48</v>
      </c>
      <c r="BC32" s="1072" t="s">
        <v>35</v>
      </c>
      <c r="BD32" s="1092" t="s">
        <v>35</v>
      </c>
      <c r="BE32" s="1092" t="s">
        <v>35</v>
      </c>
      <c r="BF32" s="1092" t="s">
        <v>35</v>
      </c>
      <c r="BG32" s="1113" t="s">
        <v>35</v>
      </c>
      <c r="BH32" s="1134" t="s">
        <v>35</v>
      </c>
      <c r="BI32" s="1092" t="s">
        <v>35</v>
      </c>
      <c r="BJ32" s="1092" t="s">
        <v>35</v>
      </c>
      <c r="BK32" s="1092" t="s">
        <v>35</v>
      </c>
      <c r="BL32" s="1113" t="s">
        <v>35</v>
      </c>
      <c r="BM32" s="1134" t="s">
        <v>35</v>
      </c>
      <c r="BN32" s="1092" t="s">
        <v>35</v>
      </c>
      <c r="BO32" s="1092" t="s">
        <v>35</v>
      </c>
      <c r="BP32" s="1092" t="s">
        <v>35</v>
      </c>
      <c r="BQ32" s="1113" t="s">
        <v>35</v>
      </c>
      <c r="BR32" s="1134" t="s">
        <v>35</v>
      </c>
      <c r="BS32" s="1092" t="s">
        <v>35</v>
      </c>
      <c r="BT32" s="1931" t="s">
        <v>35</v>
      </c>
      <c r="BU32" s="1785"/>
      <c r="BV32" s="1785"/>
      <c r="BW32" s="1785"/>
      <c r="BX32" s="1785"/>
      <c r="BY32" s="1786"/>
      <c r="BZ32" s="1786"/>
      <c r="CA32" s="1786"/>
      <c r="CB32" s="1786"/>
      <c r="CC32" s="1786"/>
      <c r="CD32" s="1786"/>
      <c r="CE32" s="1786"/>
      <c r="CF32" s="1786"/>
      <c r="CG32" s="1786"/>
      <c r="CH32" s="1786"/>
      <c r="CI32" s="1786"/>
      <c r="CJ32" s="1786"/>
      <c r="CK32" s="1786"/>
      <c r="CL32" s="1786"/>
      <c r="CM32" s="1786"/>
      <c r="CN32" s="1786"/>
      <c r="CO32" s="1786"/>
      <c r="CP32" s="1786"/>
      <c r="CQ32" s="1786"/>
      <c r="CR32" s="1786"/>
      <c r="CS32" s="1786"/>
      <c r="CT32" s="1786"/>
      <c r="CU32" s="1786"/>
      <c r="CV32" s="1786"/>
      <c r="CW32" s="1786"/>
      <c r="CX32" s="1786"/>
      <c r="CY32" s="1786"/>
      <c r="CZ32" s="1786"/>
    </row>
    <row r="33" s="130" customFormat="true" ht="15" customHeight="true" x14ac:dyDescent="0.2">
      <c r="A33" s="2136" t="s">
        <v>104</v>
      </c>
      <c r="B33" s="241" t="s">
        <v>49</v>
      </c>
      <c r="C33" s="1007" t="s">
        <v>35</v>
      </c>
      <c r="D33" s="1019" t="s">
        <v>35</v>
      </c>
      <c r="E33" s="1019" t="s">
        <v>35</v>
      </c>
      <c r="F33" s="1019" t="s">
        <v>35</v>
      </c>
      <c r="G33" s="1031" t="s">
        <v>35</v>
      </c>
      <c r="H33" s="1043" t="s">
        <v>35</v>
      </c>
      <c r="I33" s="1019" t="s">
        <v>35</v>
      </c>
      <c r="J33" s="1019" t="s">
        <v>35</v>
      </c>
      <c r="K33" s="1019" t="s">
        <v>35</v>
      </c>
      <c r="L33" s="1055" t="s">
        <v>35</v>
      </c>
      <c r="M33" s="1065" t="s">
        <v>35</v>
      </c>
      <c r="N33" s="1019" t="s">
        <v>35</v>
      </c>
      <c r="O33" s="1019" t="s">
        <v>35</v>
      </c>
      <c r="P33" s="1019" t="s">
        <v>35</v>
      </c>
      <c r="Q33" s="1031" t="s">
        <v>35</v>
      </c>
      <c r="R33" s="1043" t="s">
        <v>35</v>
      </c>
      <c r="S33" s="1019" t="s">
        <v>35</v>
      </c>
      <c r="T33" s="1894" t="s">
        <v>35</v>
      </c>
      <c r="U33" s="1724"/>
      <c r="V33" s="1724"/>
      <c r="W33" s="1724"/>
      <c r="X33" s="1724"/>
      <c r="Y33" s="1725"/>
      <c r="Z33" s="1725"/>
      <c r="AA33" s="1725"/>
      <c r="AB33" s="1725"/>
      <c r="AC33" s="1725"/>
      <c r="AD33" s="1725"/>
      <c r="AE33" s="1725"/>
      <c r="AF33" s="1725"/>
      <c r="AG33" s="1725"/>
      <c r="AH33" s="1725"/>
      <c r="AI33" s="1725"/>
      <c r="AJ33" s="1725"/>
      <c r="AK33" s="1725"/>
      <c r="AL33" s="1725"/>
      <c r="AM33" s="1725"/>
      <c r="AN33" s="1725"/>
      <c r="AO33" s="1725"/>
      <c r="AP33" s="1725"/>
      <c r="AQ33" s="1725"/>
      <c r="AR33" s="1725"/>
      <c r="AS33" s="1725"/>
      <c r="AT33" s="1725"/>
      <c r="AU33" s="1725"/>
      <c r="AV33" s="1725"/>
      <c r="AW33" s="1725"/>
      <c r="AX33" s="1725"/>
      <c r="AY33" s="1725"/>
      <c r="AZ33" s="207"/>
      <c r="BA33" s="2137" t="s">
        <v>104</v>
      </c>
      <c r="BB33" s="151" t="s">
        <v>49</v>
      </c>
      <c r="BC33" s="1072" t="s">
        <v>35</v>
      </c>
      <c r="BD33" s="1092" t="s">
        <v>35</v>
      </c>
      <c r="BE33" s="1092" t="s">
        <v>35</v>
      </c>
      <c r="BF33" s="1092" t="s">
        <v>35</v>
      </c>
      <c r="BG33" s="1113" t="s">
        <v>35</v>
      </c>
      <c r="BH33" s="1134" t="s">
        <v>35</v>
      </c>
      <c r="BI33" s="1092" t="s">
        <v>35</v>
      </c>
      <c r="BJ33" s="1092" t="s">
        <v>35</v>
      </c>
      <c r="BK33" s="1092" t="s">
        <v>35</v>
      </c>
      <c r="BL33" s="1113" t="s">
        <v>35</v>
      </c>
      <c r="BM33" s="1134" t="s">
        <v>35</v>
      </c>
      <c r="BN33" s="1092" t="s">
        <v>35</v>
      </c>
      <c r="BO33" s="1092" t="s">
        <v>35</v>
      </c>
      <c r="BP33" s="1092" t="s">
        <v>35</v>
      </c>
      <c r="BQ33" s="1113" t="s">
        <v>35</v>
      </c>
      <c r="BR33" s="1134" t="s">
        <v>35</v>
      </c>
      <c r="BS33" s="1092" t="s">
        <v>35</v>
      </c>
      <c r="BT33" s="1931" t="s">
        <v>35</v>
      </c>
      <c r="BU33" s="1785"/>
      <c r="BV33" s="1785"/>
      <c r="BW33" s="1785"/>
      <c r="BX33" s="1785"/>
      <c r="BY33" s="1786"/>
      <c r="BZ33" s="1786"/>
      <c r="CA33" s="1786"/>
      <c r="CB33" s="1786"/>
      <c r="CC33" s="1786"/>
      <c r="CD33" s="1786"/>
      <c r="CE33" s="1786"/>
      <c r="CF33" s="1786"/>
      <c r="CG33" s="1786"/>
      <c r="CH33" s="1786"/>
      <c r="CI33" s="1786"/>
      <c r="CJ33" s="1786"/>
      <c r="CK33" s="1786"/>
      <c r="CL33" s="1786"/>
      <c r="CM33" s="1786"/>
      <c r="CN33" s="1786"/>
      <c r="CO33" s="1786"/>
      <c r="CP33" s="1786"/>
      <c r="CQ33" s="1786"/>
      <c r="CR33" s="1786"/>
      <c r="CS33" s="1786"/>
      <c r="CT33" s="1786"/>
      <c r="CU33" s="1786"/>
      <c r="CV33" s="1786"/>
      <c r="CW33" s="1786"/>
      <c r="CX33" s="1786"/>
      <c r="CY33" s="1786"/>
      <c r="CZ33" s="1786"/>
    </row>
    <row r="34" s="130" customFormat="true" ht="15" customHeight="true" x14ac:dyDescent="0.2">
      <c r="A34" s="2136"/>
      <c r="B34" s="241" t="s">
        <v>48</v>
      </c>
      <c r="C34" s="1007" t="s">
        <v>35</v>
      </c>
      <c r="D34" s="1019" t="s">
        <v>35</v>
      </c>
      <c r="E34" s="1019" t="s">
        <v>35</v>
      </c>
      <c r="F34" s="1019" t="s">
        <v>35</v>
      </c>
      <c r="G34" s="1031" t="s">
        <v>35</v>
      </c>
      <c r="H34" s="1043" t="s">
        <v>35</v>
      </c>
      <c r="I34" s="1019" t="s">
        <v>35</v>
      </c>
      <c r="J34" s="1019" t="s">
        <v>35</v>
      </c>
      <c r="K34" s="1019" t="s">
        <v>35</v>
      </c>
      <c r="L34" s="1055" t="s">
        <v>35</v>
      </c>
      <c r="M34" s="1065" t="s">
        <v>35</v>
      </c>
      <c r="N34" s="1019" t="s">
        <v>35</v>
      </c>
      <c r="O34" s="1019" t="s">
        <v>35</v>
      </c>
      <c r="P34" s="1019" t="s">
        <v>35</v>
      </c>
      <c r="Q34" s="1031" t="s">
        <v>35</v>
      </c>
      <c r="R34" s="1043" t="s">
        <v>35</v>
      </c>
      <c r="S34" s="1019" t="s">
        <v>35</v>
      </c>
      <c r="T34" s="1894" t="s">
        <v>35</v>
      </c>
      <c r="U34" s="1724"/>
      <c r="V34" s="1724"/>
      <c r="W34" s="1724"/>
      <c r="X34" s="1724"/>
      <c r="Y34" s="1725"/>
      <c r="Z34" s="1725"/>
      <c r="AA34" s="1725"/>
      <c r="AB34" s="1725"/>
      <c r="AC34" s="1725"/>
      <c r="AD34" s="1725"/>
      <c r="AE34" s="1725"/>
      <c r="AF34" s="1725"/>
      <c r="AG34" s="1725"/>
      <c r="AH34" s="1725"/>
      <c r="AI34" s="1725"/>
      <c r="AJ34" s="1725"/>
      <c r="AK34" s="1725"/>
      <c r="AL34" s="1725"/>
      <c r="AM34" s="1725"/>
      <c r="AN34" s="1725"/>
      <c r="AO34" s="1725"/>
      <c r="AP34" s="1725"/>
      <c r="AQ34" s="1725"/>
      <c r="AR34" s="1725"/>
      <c r="AS34" s="1725"/>
      <c r="AT34" s="1725"/>
      <c r="AU34" s="1725"/>
      <c r="AV34" s="1725"/>
      <c r="AW34" s="1725"/>
      <c r="AX34" s="1725"/>
      <c r="AY34" s="1725"/>
      <c r="AZ34" s="207"/>
      <c r="BA34" s="2137"/>
      <c r="BB34" s="151" t="s">
        <v>48</v>
      </c>
      <c r="BC34" s="1072" t="s">
        <v>35</v>
      </c>
      <c r="BD34" s="1092" t="s">
        <v>35</v>
      </c>
      <c r="BE34" s="1092" t="s">
        <v>35</v>
      </c>
      <c r="BF34" s="1092" t="s">
        <v>35</v>
      </c>
      <c r="BG34" s="1113" t="s">
        <v>35</v>
      </c>
      <c r="BH34" s="1134" t="s">
        <v>35</v>
      </c>
      <c r="BI34" s="1092" t="s">
        <v>35</v>
      </c>
      <c r="BJ34" s="1092" t="s">
        <v>35</v>
      </c>
      <c r="BK34" s="1092" t="s">
        <v>35</v>
      </c>
      <c r="BL34" s="1113" t="s">
        <v>35</v>
      </c>
      <c r="BM34" s="1134" t="s">
        <v>35</v>
      </c>
      <c r="BN34" s="1092" t="s">
        <v>35</v>
      </c>
      <c r="BO34" s="1092" t="s">
        <v>35</v>
      </c>
      <c r="BP34" s="1092" t="s">
        <v>35</v>
      </c>
      <c r="BQ34" s="1113" t="s">
        <v>35</v>
      </c>
      <c r="BR34" s="1134" t="s">
        <v>35</v>
      </c>
      <c r="BS34" s="1092" t="s">
        <v>35</v>
      </c>
      <c r="BT34" s="1931" t="s">
        <v>35</v>
      </c>
      <c r="BU34" s="1785"/>
      <c r="BV34" s="1785"/>
      <c r="BW34" s="1785"/>
      <c r="BX34" s="1785"/>
      <c r="BY34" s="1786"/>
      <c r="BZ34" s="1786"/>
      <c r="CA34" s="1786"/>
      <c r="CB34" s="1786"/>
      <c r="CC34" s="1786"/>
      <c r="CD34" s="1786"/>
      <c r="CE34" s="1786"/>
      <c r="CF34" s="1786"/>
      <c r="CG34" s="1786"/>
      <c r="CH34" s="1786"/>
      <c r="CI34" s="1786"/>
      <c r="CJ34" s="1786"/>
      <c r="CK34" s="1786"/>
      <c r="CL34" s="1786"/>
      <c r="CM34" s="1786"/>
      <c r="CN34" s="1786"/>
      <c r="CO34" s="1786"/>
      <c r="CP34" s="1786"/>
      <c r="CQ34" s="1786"/>
      <c r="CR34" s="1786"/>
      <c r="CS34" s="1786"/>
      <c r="CT34" s="1786"/>
      <c r="CU34" s="1786"/>
      <c r="CV34" s="1786"/>
      <c r="CW34" s="1786"/>
      <c r="CX34" s="1786"/>
      <c r="CY34" s="1786"/>
      <c r="CZ34" s="1786"/>
    </row>
    <row r="35" s="378" customFormat="true" ht="15" customHeight="true" x14ac:dyDescent="0.2">
      <c r="A35" s="2362" t="s">
        <v>55</v>
      </c>
      <c r="B35" s="1611" t="s">
        <v>49</v>
      </c>
      <c r="C35" s="1481">
        <v>60.8</v>
      </c>
      <c r="D35" s="1482">
        <v>75</v>
      </c>
      <c r="E35" s="1482">
        <v>97.1</v>
      </c>
      <c r="F35" s="1482">
        <v>86.9</v>
      </c>
      <c r="G35" s="1483">
        <v>93.9</v>
      </c>
      <c r="H35" s="1484">
        <v>77.900000000000006</v>
      </c>
      <c r="I35" s="1482">
        <v>83.5</v>
      </c>
      <c r="J35" s="1482">
        <v>95.7</v>
      </c>
      <c r="K35" s="1482">
        <v>97.8</v>
      </c>
      <c r="L35" s="1485">
        <v>98.3</v>
      </c>
      <c r="M35" s="1486">
        <v>47.6</v>
      </c>
      <c r="N35" s="1482">
        <v>67</v>
      </c>
      <c r="O35" s="1482">
        <v>75.099999999999994</v>
      </c>
      <c r="P35" s="1482">
        <v>85.4</v>
      </c>
      <c r="Q35" s="1483">
        <v>91.2</v>
      </c>
      <c r="R35" s="1484">
        <v>97.1</v>
      </c>
      <c r="S35" s="1482">
        <v>90.7</v>
      </c>
      <c r="T35" s="1892">
        <v>73.3</v>
      </c>
      <c r="U35" s="583"/>
      <c r="V35" s="583"/>
      <c r="W35" s="583"/>
      <c r="X35" s="583"/>
      <c r="Y35" s="583"/>
      <c r="Z35" s="583"/>
      <c r="AA35" s="583"/>
      <c r="AB35" s="583"/>
      <c r="AC35" s="583"/>
      <c r="AD35" s="583"/>
      <c r="AE35" s="583"/>
      <c r="AF35" s="583"/>
      <c r="AG35" s="583"/>
      <c r="AH35" s="583"/>
      <c r="AI35" s="583"/>
      <c r="AJ35" s="583"/>
      <c r="AK35" s="583"/>
      <c r="AL35" s="583"/>
      <c r="AM35" s="583"/>
      <c r="AN35" s="583"/>
      <c r="AO35" s="583"/>
      <c r="AP35" s="583"/>
      <c r="AQ35" s="583"/>
      <c r="AR35" s="583"/>
      <c r="AS35" s="583"/>
      <c r="AT35" s="583"/>
      <c r="AU35" s="583"/>
      <c r="AV35" s="583"/>
      <c r="AW35" s="583"/>
      <c r="AX35" s="583"/>
      <c r="AY35" s="583"/>
      <c r="AZ35" s="208"/>
      <c r="BA35" s="2137" t="s">
        <v>55</v>
      </c>
      <c r="BB35" s="151" t="s">
        <v>49</v>
      </c>
      <c r="BC35" s="1072" t="s">
        <v>35</v>
      </c>
      <c r="BD35" s="1092" t="s">
        <v>35</v>
      </c>
      <c r="BE35" s="1092" t="s">
        <v>35</v>
      </c>
      <c r="BF35" s="1092" t="s">
        <v>35</v>
      </c>
      <c r="BG35" s="1113" t="s">
        <v>35</v>
      </c>
      <c r="BH35" s="1134" t="s">
        <v>35</v>
      </c>
      <c r="BI35" s="1092" t="s">
        <v>35</v>
      </c>
      <c r="BJ35" s="1092" t="s">
        <v>35</v>
      </c>
      <c r="BK35" s="1092" t="s">
        <v>35</v>
      </c>
      <c r="BL35" s="1113" t="s">
        <v>35</v>
      </c>
      <c r="BM35" s="1134" t="s">
        <v>35</v>
      </c>
      <c r="BN35" s="1092" t="s">
        <v>35</v>
      </c>
      <c r="BO35" s="1092" t="s">
        <v>35</v>
      </c>
      <c r="BP35" s="1092" t="s">
        <v>35</v>
      </c>
      <c r="BQ35" s="1113" t="s">
        <v>35</v>
      </c>
      <c r="BR35" s="1134" t="s">
        <v>35</v>
      </c>
      <c r="BS35" s="1092" t="s">
        <v>35</v>
      </c>
      <c r="BT35" s="1931" t="s">
        <v>35</v>
      </c>
      <c r="BU35" s="1785"/>
      <c r="BV35" s="1785"/>
      <c r="BW35" s="1785"/>
      <c r="BX35" s="1785"/>
      <c r="BY35" s="1786"/>
      <c r="BZ35" s="1786"/>
      <c r="CA35" s="1786"/>
      <c r="CB35" s="1786"/>
      <c r="CC35" s="1786"/>
      <c r="CD35" s="1786"/>
      <c r="CE35" s="1786"/>
      <c r="CF35" s="1786"/>
      <c r="CG35" s="1786"/>
      <c r="CH35" s="1786"/>
      <c r="CI35" s="1786"/>
      <c r="CJ35" s="1786"/>
      <c r="CK35" s="1786"/>
      <c r="CL35" s="1786"/>
      <c r="CM35" s="1786"/>
      <c r="CN35" s="1786"/>
      <c r="CO35" s="1786"/>
      <c r="CP35" s="1786"/>
      <c r="CQ35" s="1786"/>
      <c r="CR35" s="1786"/>
      <c r="CS35" s="1786"/>
      <c r="CT35" s="1786"/>
      <c r="CU35" s="1786"/>
      <c r="CV35" s="1786"/>
      <c r="CW35" s="1786"/>
      <c r="CX35" s="1786"/>
      <c r="CY35" s="1786"/>
      <c r="CZ35" s="1786"/>
    </row>
    <row r="36" s="378" customFormat="true" ht="15" customHeight="true" x14ac:dyDescent="0.2">
      <c r="A36" s="2362"/>
      <c r="B36" s="1611" t="s">
        <v>48</v>
      </c>
      <c r="C36" s="1481">
        <v>39.200000000000003</v>
      </c>
      <c r="D36" s="1482">
        <v>25</v>
      </c>
      <c r="E36" s="1482">
        <v>2.9</v>
      </c>
      <c r="F36" s="1482">
        <v>13.1</v>
      </c>
      <c r="G36" s="1483">
        <v>6.1</v>
      </c>
      <c r="H36" s="1484">
        <v>22.1</v>
      </c>
      <c r="I36" s="1482">
        <v>16.5</v>
      </c>
      <c r="J36" s="1482">
        <v>4.3</v>
      </c>
      <c r="K36" s="1482">
        <v>2.2000000000000002</v>
      </c>
      <c r="L36" s="1485">
        <v>1.7</v>
      </c>
      <c r="M36" s="1486">
        <v>52.4</v>
      </c>
      <c r="N36" s="1482">
        <v>33</v>
      </c>
      <c r="O36" s="1482">
        <v>24.9</v>
      </c>
      <c r="P36" s="1482">
        <v>14.6</v>
      </c>
      <c r="Q36" s="1483">
        <v>8.8000000000000007</v>
      </c>
      <c r="R36" s="1484">
        <v>2.9</v>
      </c>
      <c r="S36" s="1482">
        <v>9.3000000000000007</v>
      </c>
      <c r="T36" s="1892">
        <v>26.7</v>
      </c>
      <c r="U36" s="583"/>
      <c r="V36" s="583"/>
      <c r="W36" s="583"/>
      <c r="X36" s="583"/>
      <c r="Y36" s="583"/>
      <c r="Z36" s="583"/>
      <c r="AA36" s="583"/>
      <c r="AB36" s="583"/>
      <c r="AC36" s="583"/>
      <c r="AD36" s="583"/>
      <c r="AE36" s="583"/>
      <c r="AF36" s="583"/>
      <c r="AG36" s="583"/>
      <c r="AH36" s="583"/>
      <c r="AI36" s="583"/>
      <c r="AJ36" s="583"/>
      <c r="AK36" s="583"/>
      <c r="AL36" s="583"/>
      <c r="AM36" s="583"/>
      <c r="AN36" s="583"/>
      <c r="AO36" s="583"/>
      <c r="AP36" s="583"/>
      <c r="AQ36" s="583"/>
      <c r="AR36" s="583"/>
      <c r="AS36" s="583"/>
      <c r="AT36" s="583"/>
      <c r="AU36" s="583"/>
      <c r="AV36" s="583"/>
      <c r="AW36" s="583"/>
      <c r="AX36" s="583"/>
      <c r="AY36" s="583"/>
      <c r="AZ36" s="208"/>
      <c r="BA36" s="2137"/>
      <c r="BB36" s="151" t="s">
        <v>48</v>
      </c>
      <c r="BC36" s="1072" t="s">
        <v>35</v>
      </c>
      <c r="BD36" s="1092" t="s">
        <v>35</v>
      </c>
      <c r="BE36" s="1092" t="s">
        <v>35</v>
      </c>
      <c r="BF36" s="1092" t="s">
        <v>35</v>
      </c>
      <c r="BG36" s="1113" t="s">
        <v>35</v>
      </c>
      <c r="BH36" s="1134" t="s">
        <v>35</v>
      </c>
      <c r="BI36" s="1092" t="s">
        <v>35</v>
      </c>
      <c r="BJ36" s="1092" t="s">
        <v>35</v>
      </c>
      <c r="BK36" s="1092" t="s">
        <v>35</v>
      </c>
      <c r="BL36" s="1113" t="s">
        <v>35</v>
      </c>
      <c r="BM36" s="1134" t="s">
        <v>35</v>
      </c>
      <c r="BN36" s="1092" t="s">
        <v>35</v>
      </c>
      <c r="BO36" s="1092" t="s">
        <v>35</v>
      </c>
      <c r="BP36" s="1092" t="s">
        <v>35</v>
      </c>
      <c r="BQ36" s="1113" t="s">
        <v>35</v>
      </c>
      <c r="BR36" s="1134" t="s">
        <v>35</v>
      </c>
      <c r="BS36" s="1092" t="s">
        <v>35</v>
      </c>
      <c r="BT36" s="1931" t="s">
        <v>35</v>
      </c>
      <c r="BU36" s="1785"/>
      <c r="BV36" s="1785"/>
      <c r="BW36" s="1785"/>
      <c r="BX36" s="1785"/>
      <c r="BY36" s="1786"/>
      <c r="BZ36" s="1786"/>
      <c r="CA36" s="1786"/>
      <c r="CB36" s="1786"/>
      <c r="CC36" s="1786"/>
      <c r="CD36" s="1786"/>
      <c r="CE36" s="1786"/>
      <c r="CF36" s="1786"/>
      <c r="CG36" s="1786"/>
      <c r="CH36" s="1786"/>
      <c r="CI36" s="1786"/>
      <c r="CJ36" s="1786"/>
      <c r="CK36" s="1786"/>
      <c r="CL36" s="1786"/>
      <c r="CM36" s="1786"/>
      <c r="CN36" s="1786"/>
      <c r="CO36" s="1786"/>
      <c r="CP36" s="1786"/>
      <c r="CQ36" s="1786"/>
      <c r="CR36" s="1786"/>
      <c r="CS36" s="1786"/>
      <c r="CT36" s="1786"/>
      <c r="CU36" s="1786"/>
      <c r="CV36" s="1786"/>
      <c r="CW36" s="1786"/>
      <c r="CX36" s="1786"/>
      <c r="CY36" s="1786"/>
      <c r="CZ36" s="1786"/>
    </row>
    <row r="37" s="378" customFormat="true" ht="15" customHeight="true" x14ac:dyDescent="0.2">
      <c r="A37" s="2362" t="s">
        <v>148</v>
      </c>
      <c r="B37" s="1611" t="s">
        <v>49</v>
      </c>
      <c r="C37" s="1481">
        <v>59.8</v>
      </c>
      <c r="D37" s="1482">
        <v>74.599999999999994</v>
      </c>
      <c r="E37" s="1482">
        <v>97.1</v>
      </c>
      <c r="F37" s="1482">
        <v>86.1</v>
      </c>
      <c r="G37" s="1483">
        <v>93.5</v>
      </c>
      <c r="H37" s="1484">
        <v>77.5</v>
      </c>
      <c r="I37" s="1482">
        <v>83.5</v>
      </c>
      <c r="J37" s="1482">
        <v>95.7</v>
      </c>
      <c r="K37" s="1482">
        <v>97.8</v>
      </c>
      <c r="L37" s="1485">
        <v>97.6</v>
      </c>
      <c r="M37" s="1486">
        <v>46.8</v>
      </c>
      <c r="N37" s="1482">
        <v>65.8</v>
      </c>
      <c r="O37" s="1482">
        <v>74.400000000000006</v>
      </c>
      <c r="P37" s="1482">
        <v>84.1</v>
      </c>
      <c r="Q37" s="1483">
        <v>90.7</v>
      </c>
      <c r="R37" s="1484">
        <v>97.1</v>
      </c>
      <c r="S37" s="1482">
        <v>90.4</v>
      </c>
      <c r="T37" s="1892">
        <v>72.400000000000006</v>
      </c>
      <c r="U37" s="583"/>
      <c r="V37" s="583"/>
      <c r="W37" s="583"/>
      <c r="X37" s="583"/>
      <c r="Y37" s="583"/>
      <c r="Z37" s="583"/>
      <c r="AA37" s="583"/>
      <c r="AB37" s="583"/>
      <c r="AC37" s="583"/>
      <c r="AD37" s="583"/>
      <c r="AE37" s="583"/>
      <c r="AF37" s="583"/>
      <c r="AG37" s="583"/>
      <c r="AH37" s="583"/>
      <c r="AI37" s="583"/>
      <c r="AJ37" s="583"/>
      <c r="AK37" s="583"/>
      <c r="AL37" s="583"/>
      <c r="AM37" s="583"/>
      <c r="AN37" s="583"/>
      <c r="AO37" s="583"/>
      <c r="AP37" s="583"/>
      <c r="AQ37" s="583"/>
      <c r="AR37" s="583"/>
      <c r="AS37" s="583"/>
      <c r="AT37" s="583"/>
      <c r="AU37" s="583"/>
      <c r="AV37" s="583"/>
      <c r="AW37" s="583"/>
      <c r="AX37" s="583"/>
      <c r="AY37" s="583"/>
      <c r="AZ37" s="208"/>
      <c r="BA37" s="2137" t="s">
        <v>125</v>
      </c>
      <c r="BB37" s="151" t="s">
        <v>49</v>
      </c>
      <c r="BC37" s="1072" t="s">
        <v>35</v>
      </c>
      <c r="BD37" s="1092" t="s">
        <v>35</v>
      </c>
      <c r="BE37" s="1092" t="s">
        <v>35</v>
      </c>
      <c r="BF37" s="1092" t="s">
        <v>35</v>
      </c>
      <c r="BG37" s="1113" t="s">
        <v>35</v>
      </c>
      <c r="BH37" s="1134" t="s">
        <v>35</v>
      </c>
      <c r="BI37" s="1092" t="s">
        <v>35</v>
      </c>
      <c r="BJ37" s="1092" t="s">
        <v>35</v>
      </c>
      <c r="BK37" s="1092" t="s">
        <v>35</v>
      </c>
      <c r="BL37" s="1113" t="s">
        <v>35</v>
      </c>
      <c r="BM37" s="1134" t="s">
        <v>35</v>
      </c>
      <c r="BN37" s="1092" t="s">
        <v>35</v>
      </c>
      <c r="BO37" s="1092" t="s">
        <v>35</v>
      </c>
      <c r="BP37" s="1092" t="s">
        <v>35</v>
      </c>
      <c r="BQ37" s="1113" t="s">
        <v>35</v>
      </c>
      <c r="BR37" s="1134" t="s">
        <v>35</v>
      </c>
      <c r="BS37" s="1092" t="s">
        <v>35</v>
      </c>
      <c r="BT37" s="1931" t="s">
        <v>35</v>
      </c>
      <c r="BU37" s="1785"/>
      <c r="BV37" s="1785"/>
      <c r="BW37" s="1785"/>
      <c r="BX37" s="1785"/>
      <c r="BY37" s="1786"/>
      <c r="BZ37" s="1786"/>
      <c r="CA37" s="1786"/>
      <c r="CB37" s="1786"/>
      <c r="CC37" s="1786"/>
      <c r="CD37" s="1786"/>
      <c r="CE37" s="1786"/>
      <c r="CF37" s="1786"/>
      <c r="CG37" s="1786"/>
      <c r="CH37" s="1786"/>
      <c r="CI37" s="1786"/>
      <c r="CJ37" s="1786"/>
      <c r="CK37" s="1786"/>
      <c r="CL37" s="1786"/>
      <c r="CM37" s="1786"/>
      <c r="CN37" s="1786"/>
      <c r="CO37" s="1786"/>
      <c r="CP37" s="1786"/>
      <c r="CQ37" s="1786"/>
      <c r="CR37" s="1786"/>
      <c r="CS37" s="1786"/>
      <c r="CT37" s="1786"/>
      <c r="CU37" s="1786"/>
      <c r="CV37" s="1786"/>
      <c r="CW37" s="1786"/>
      <c r="CX37" s="1786"/>
      <c r="CY37" s="1786"/>
      <c r="CZ37" s="1786"/>
    </row>
    <row r="38" s="378" customFormat="true" ht="15" customHeight="true" x14ac:dyDescent="0.2">
      <c r="A38" s="2362"/>
      <c r="B38" s="1611" t="s">
        <v>48</v>
      </c>
      <c r="C38" s="1481">
        <v>40.200000000000003</v>
      </c>
      <c r="D38" s="1482">
        <v>25.4</v>
      </c>
      <c r="E38" s="1482">
        <v>2.9</v>
      </c>
      <c r="F38" s="1482">
        <v>13.9</v>
      </c>
      <c r="G38" s="1483">
        <v>6.5</v>
      </c>
      <c r="H38" s="1484">
        <v>22.5</v>
      </c>
      <c r="I38" s="1482">
        <v>16.5</v>
      </c>
      <c r="J38" s="1482">
        <v>4.3</v>
      </c>
      <c r="K38" s="1482">
        <v>2.2000000000000002</v>
      </c>
      <c r="L38" s="1485">
        <v>2.4</v>
      </c>
      <c r="M38" s="1486">
        <v>53.2</v>
      </c>
      <c r="N38" s="1482">
        <v>34.200000000000003</v>
      </c>
      <c r="O38" s="1482">
        <v>25.6</v>
      </c>
      <c r="P38" s="1482">
        <v>15.9</v>
      </c>
      <c r="Q38" s="1483">
        <v>9.3000000000000007</v>
      </c>
      <c r="R38" s="1484">
        <v>2.9</v>
      </c>
      <c r="S38" s="1482">
        <v>9.6</v>
      </c>
      <c r="T38" s="1892">
        <v>27.6</v>
      </c>
      <c r="U38" s="583"/>
      <c r="V38" s="583"/>
      <c r="W38" s="583"/>
      <c r="X38" s="583"/>
      <c r="Y38" s="583"/>
      <c r="Z38" s="583"/>
      <c r="AA38" s="583"/>
      <c r="AB38" s="583"/>
      <c r="AC38" s="583"/>
      <c r="AD38" s="583"/>
      <c r="AE38" s="583"/>
      <c r="AF38" s="583"/>
      <c r="AG38" s="583"/>
      <c r="AH38" s="583"/>
      <c r="AI38" s="583"/>
      <c r="AJ38" s="583"/>
      <c r="AK38" s="583"/>
      <c r="AL38" s="583"/>
      <c r="AM38" s="583"/>
      <c r="AN38" s="583"/>
      <c r="AO38" s="583"/>
      <c r="AP38" s="583"/>
      <c r="AQ38" s="583"/>
      <c r="AR38" s="583"/>
      <c r="AS38" s="583"/>
      <c r="AT38" s="583"/>
      <c r="AU38" s="583"/>
      <c r="AV38" s="583"/>
      <c r="AW38" s="583"/>
      <c r="AX38" s="583"/>
      <c r="AY38" s="583"/>
      <c r="AZ38" s="208"/>
      <c r="BA38" s="2137"/>
      <c r="BB38" s="151" t="s">
        <v>48</v>
      </c>
      <c r="BC38" s="1072" t="s">
        <v>35</v>
      </c>
      <c r="BD38" s="1092" t="s">
        <v>35</v>
      </c>
      <c r="BE38" s="1092" t="s">
        <v>35</v>
      </c>
      <c r="BF38" s="1092" t="s">
        <v>35</v>
      </c>
      <c r="BG38" s="1113" t="s">
        <v>35</v>
      </c>
      <c r="BH38" s="1134" t="s">
        <v>35</v>
      </c>
      <c r="BI38" s="1092" t="s">
        <v>35</v>
      </c>
      <c r="BJ38" s="1092" t="s">
        <v>35</v>
      </c>
      <c r="BK38" s="1092" t="s">
        <v>35</v>
      </c>
      <c r="BL38" s="1113" t="s">
        <v>35</v>
      </c>
      <c r="BM38" s="1134" t="s">
        <v>35</v>
      </c>
      <c r="BN38" s="1092" t="s">
        <v>35</v>
      </c>
      <c r="BO38" s="1092" t="s">
        <v>35</v>
      </c>
      <c r="BP38" s="1092" t="s">
        <v>35</v>
      </c>
      <c r="BQ38" s="1113" t="s">
        <v>35</v>
      </c>
      <c r="BR38" s="1134" t="s">
        <v>35</v>
      </c>
      <c r="BS38" s="1092" t="s">
        <v>35</v>
      </c>
      <c r="BT38" s="1931" t="s">
        <v>35</v>
      </c>
      <c r="BU38" s="1785"/>
      <c r="BV38" s="1785"/>
      <c r="BW38" s="1785"/>
      <c r="BX38" s="1785"/>
      <c r="BY38" s="1786"/>
      <c r="BZ38" s="1786"/>
      <c r="CA38" s="1786"/>
      <c r="CB38" s="1786"/>
      <c r="CC38" s="1786"/>
      <c r="CD38" s="1786"/>
      <c r="CE38" s="1786"/>
      <c r="CF38" s="1786"/>
      <c r="CG38" s="1786"/>
      <c r="CH38" s="1786"/>
      <c r="CI38" s="1786"/>
      <c r="CJ38" s="1786"/>
      <c r="CK38" s="1786"/>
      <c r="CL38" s="1786"/>
      <c r="CM38" s="1786"/>
      <c r="CN38" s="1786"/>
      <c r="CO38" s="1786"/>
      <c r="CP38" s="1786"/>
      <c r="CQ38" s="1786"/>
      <c r="CR38" s="1786"/>
      <c r="CS38" s="1786"/>
      <c r="CT38" s="1786"/>
      <c r="CU38" s="1786"/>
      <c r="CV38" s="1786"/>
      <c r="CW38" s="1786"/>
      <c r="CX38" s="1786"/>
      <c r="CY38" s="1786"/>
      <c r="CZ38" s="1786"/>
    </row>
    <row r="39" s="130" customFormat="true" ht="15" customHeight="true" x14ac:dyDescent="0.2">
      <c r="A39" s="2136" t="s">
        <v>122</v>
      </c>
      <c r="B39" s="241" t="s">
        <v>49</v>
      </c>
      <c r="C39" s="1007" t="s">
        <v>35</v>
      </c>
      <c r="D39" s="1019" t="s">
        <v>35</v>
      </c>
      <c r="E39" s="1019" t="s">
        <v>35</v>
      </c>
      <c r="F39" s="1019" t="s">
        <v>35</v>
      </c>
      <c r="G39" s="1031" t="s">
        <v>35</v>
      </c>
      <c r="H39" s="1043" t="s">
        <v>35</v>
      </c>
      <c r="I39" s="1019" t="s">
        <v>35</v>
      </c>
      <c r="J39" s="1019" t="s">
        <v>35</v>
      </c>
      <c r="K39" s="1019" t="s">
        <v>35</v>
      </c>
      <c r="L39" s="1055" t="s">
        <v>35</v>
      </c>
      <c r="M39" s="1065" t="s">
        <v>35</v>
      </c>
      <c r="N39" s="1019" t="s">
        <v>35</v>
      </c>
      <c r="O39" s="1019" t="s">
        <v>35</v>
      </c>
      <c r="P39" s="1019" t="s">
        <v>35</v>
      </c>
      <c r="Q39" s="1031" t="s">
        <v>35</v>
      </c>
      <c r="R39" s="1043" t="s">
        <v>35</v>
      </c>
      <c r="S39" s="1019" t="s">
        <v>35</v>
      </c>
      <c r="T39" s="1894" t="s">
        <v>35</v>
      </c>
      <c r="U39" s="1724"/>
      <c r="V39" s="1724"/>
      <c r="W39" s="1724"/>
      <c r="X39" s="1724"/>
      <c r="Y39" s="1725"/>
      <c r="Z39" s="1725"/>
      <c r="AA39" s="1725"/>
      <c r="AB39" s="1725"/>
      <c r="AC39" s="1725"/>
      <c r="AD39" s="1725"/>
      <c r="AE39" s="1725"/>
      <c r="AF39" s="1725"/>
      <c r="AG39" s="1725"/>
      <c r="AH39" s="1725"/>
      <c r="AI39" s="1725"/>
      <c r="AJ39" s="1725"/>
      <c r="AK39" s="1725"/>
      <c r="AL39" s="1725"/>
      <c r="AM39" s="1725"/>
      <c r="AN39" s="1725"/>
      <c r="AO39" s="1725"/>
      <c r="AP39" s="1725"/>
      <c r="AQ39" s="1725"/>
      <c r="AR39" s="1725"/>
      <c r="AS39" s="1725"/>
      <c r="AT39" s="1725"/>
      <c r="AU39" s="1725"/>
      <c r="AV39" s="1725"/>
      <c r="AW39" s="1725"/>
      <c r="AX39" s="1725"/>
      <c r="AY39" s="1725"/>
      <c r="AZ39" s="207"/>
      <c r="BA39" s="2137" t="s">
        <v>122</v>
      </c>
      <c r="BB39" s="151" t="s">
        <v>49</v>
      </c>
      <c r="BC39" s="1072" t="s">
        <v>35</v>
      </c>
      <c r="BD39" s="1092" t="s">
        <v>35</v>
      </c>
      <c r="BE39" s="1092" t="s">
        <v>35</v>
      </c>
      <c r="BF39" s="1092" t="s">
        <v>35</v>
      </c>
      <c r="BG39" s="1113" t="s">
        <v>35</v>
      </c>
      <c r="BH39" s="1134" t="s">
        <v>35</v>
      </c>
      <c r="BI39" s="1092" t="s">
        <v>35</v>
      </c>
      <c r="BJ39" s="1092" t="s">
        <v>35</v>
      </c>
      <c r="BK39" s="1092" t="s">
        <v>35</v>
      </c>
      <c r="BL39" s="1113" t="s">
        <v>35</v>
      </c>
      <c r="BM39" s="1134" t="s">
        <v>35</v>
      </c>
      <c r="BN39" s="1092" t="s">
        <v>35</v>
      </c>
      <c r="BO39" s="1092" t="s">
        <v>35</v>
      </c>
      <c r="BP39" s="1092" t="s">
        <v>35</v>
      </c>
      <c r="BQ39" s="1113" t="s">
        <v>35</v>
      </c>
      <c r="BR39" s="1134" t="s">
        <v>35</v>
      </c>
      <c r="BS39" s="1092" t="s">
        <v>35</v>
      </c>
      <c r="BT39" s="1931" t="s">
        <v>35</v>
      </c>
      <c r="BU39" s="1785"/>
      <c r="BV39" s="1785"/>
      <c r="BW39" s="1785"/>
      <c r="BX39" s="1785"/>
      <c r="BY39" s="1786"/>
      <c r="BZ39" s="1786"/>
      <c r="CA39" s="1786"/>
      <c r="CB39" s="1786"/>
      <c r="CC39" s="1786"/>
      <c r="CD39" s="1786"/>
      <c r="CE39" s="1786"/>
      <c r="CF39" s="1786"/>
      <c r="CG39" s="1786"/>
      <c r="CH39" s="1786"/>
      <c r="CI39" s="1786"/>
      <c r="CJ39" s="1786"/>
      <c r="CK39" s="1786"/>
      <c r="CL39" s="1786"/>
      <c r="CM39" s="1786"/>
      <c r="CN39" s="1786"/>
      <c r="CO39" s="1786"/>
      <c r="CP39" s="1786"/>
      <c r="CQ39" s="1786"/>
      <c r="CR39" s="1786"/>
      <c r="CS39" s="1786"/>
      <c r="CT39" s="1786"/>
      <c r="CU39" s="1786"/>
      <c r="CV39" s="1786"/>
      <c r="CW39" s="1786"/>
      <c r="CX39" s="1786"/>
      <c r="CY39" s="1786"/>
      <c r="CZ39" s="1786"/>
    </row>
    <row r="40" s="130" customFormat="true" ht="15" customHeight="true" x14ac:dyDescent="0.2">
      <c r="A40" s="2136"/>
      <c r="B40" s="241" t="s">
        <v>48</v>
      </c>
      <c r="C40" s="1007" t="s">
        <v>35</v>
      </c>
      <c r="D40" s="1019" t="s">
        <v>35</v>
      </c>
      <c r="E40" s="1019" t="s">
        <v>35</v>
      </c>
      <c r="F40" s="1019" t="s">
        <v>35</v>
      </c>
      <c r="G40" s="1031" t="s">
        <v>35</v>
      </c>
      <c r="H40" s="1043" t="s">
        <v>35</v>
      </c>
      <c r="I40" s="1019" t="s">
        <v>35</v>
      </c>
      <c r="J40" s="1019" t="s">
        <v>35</v>
      </c>
      <c r="K40" s="1019" t="s">
        <v>35</v>
      </c>
      <c r="L40" s="1055" t="s">
        <v>35</v>
      </c>
      <c r="M40" s="1065" t="s">
        <v>35</v>
      </c>
      <c r="N40" s="1019" t="s">
        <v>35</v>
      </c>
      <c r="O40" s="1019" t="s">
        <v>35</v>
      </c>
      <c r="P40" s="1019" t="s">
        <v>35</v>
      </c>
      <c r="Q40" s="1031" t="s">
        <v>35</v>
      </c>
      <c r="R40" s="1043" t="s">
        <v>35</v>
      </c>
      <c r="S40" s="1019" t="s">
        <v>35</v>
      </c>
      <c r="T40" s="1894" t="s">
        <v>35</v>
      </c>
      <c r="U40" s="1724"/>
      <c r="V40" s="1724"/>
      <c r="W40" s="1724"/>
      <c r="X40" s="1724"/>
      <c r="Y40" s="1725"/>
      <c r="Z40" s="1725"/>
      <c r="AA40" s="1725"/>
      <c r="AB40" s="1725"/>
      <c r="AC40" s="1725"/>
      <c r="AD40" s="1725"/>
      <c r="AE40" s="1725"/>
      <c r="AF40" s="1725"/>
      <c r="AG40" s="1725"/>
      <c r="AH40" s="1725"/>
      <c r="AI40" s="1725"/>
      <c r="AJ40" s="1725"/>
      <c r="AK40" s="1725"/>
      <c r="AL40" s="1725"/>
      <c r="AM40" s="1725"/>
      <c r="AN40" s="1725"/>
      <c r="AO40" s="1725"/>
      <c r="AP40" s="1725"/>
      <c r="AQ40" s="1725"/>
      <c r="AR40" s="1725"/>
      <c r="AS40" s="1725"/>
      <c r="AT40" s="1725"/>
      <c r="AU40" s="1725"/>
      <c r="AV40" s="1725"/>
      <c r="AW40" s="1725"/>
      <c r="AX40" s="1725"/>
      <c r="AY40" s="1725"/>
      <c r="AZ40" s="207"/>
      <c r="BA40" s="2137"/>
      <c r="BB40" s="151" t="s">
        <v>48</v>
      </c>
      <c r="BC40" s="1072" t="s">
        <v>35</v>
      </c>
      <c r="BD40" s="1092" t="s">
        <v>35</v>
      </c>
      <c r="BE40" s="1092" t="s">
        <v>35</v>
      </c>
      <c r="BF40" s="1092" t="s">
        <v>35</v>
      </c>
      <c r="BG40" s="1113" t="s">
        <v>35</v>
      </c>
      <c r="BH40" s="1134" t="s">
        <v>35</v>
      </c>
      <c r="BI40" s="1092" t="s">
        <v>35</v>
      </c>
      <c r="BJ40" s="1092" t="s">
        <v>35</v>
      </c>
      <c r="BK40" s="1092" t="s">
        <v>35</v>
      </c>
      <c r="BL40" s="1113" t="s">
        <v>35</v>
      </c>
      <c r="BM40" s="1134" t="s">
        <v>35</v>
      </c>
      <c r="BN40" s="1092" t="s">
        <v>35</v>
      </c>
      <c r="BO40" s="1092" t="s">
        <v>35</v>
      </c>
      <c r="BP40" s="1092" t="s">
        <v>35</v>
      </c>
      <c r="BQ40" s="1113" t="s">
        <v>35</v>
      </c>
      <c r="BR40" s="1134" t="s">
        <v>35</v>
      </c>
      <c r="BS40" s="1092" t="s">
        <v>35</v>
      </c>
      <c r="BT40" s="1931" t="s">
        <v>35</v>
      </c>
      <c r="BU40" s="1785"/>
      <c r="BV40" s="1785"/>
      <c r="BW40" s="1785"/>
      <c r="BX40" s="1785"/>
      <c r="BY40" s="1786"/>
      <c r="BZ40" s="1786"/>
      <c r="CA40" s="1786"/>
      <c r="CB40" s="1786"/>
      <c r="CC40" s="1786"/>
      <c r="CD40" s="1786"/>
      <c r="CE40" s="1786"/>
      <c r="CF40" s="1786"/>
      <c r="CG40" s="1786"/>
      <c r="CH40" s="1786"/>
      <c r="CI40" s="1786"/>
      <c r="CJ40" s="1786"/>
      <c r="CK40" s="1786"/>
      <c r="CL40" s="1786"/>
      <c r="CM40" s="1786"/>
      <c r="CN40" s="1786"/>
      <c r="CO40" s="1786"/>
      <c r="CP40" s="1786"/>
      <c r="CQ40" s="1786"/>
      <c r="CR40" s="1786"/>
      <c r="CS40" s="1786"/>
      <c r="CT40" s="1786"/>
      <c r="CU40" s="1786"/>
      <c r="CV40" s="1786"/>
      <c r="CW40" s="1786"/>
      <c r="CX40" s="1786"/>
      <c r="CY40" s="1786"/>
      <c r="CZ40" s="1786"/>
    </row>
    <row r="41" s="378" customFormat="true" ht="15" customHeight="true" x14ac:dyDescent="0.2">
      <c r="A41" s="2362" t="s">
        <v>56</v>
      </c>
      <c r="B41" s="1611" t="s">
        <v>49</v>
      </c>
      <c r="C41" s="1481">
        <v>4.8</v>
      </c>
      <c r="D41" s="1482">
        <v>3.5</v>
      </c>
      <c r="E41" s="1482">
        <v>0</v>
      </c>
      <c r="F41" s="1482">
        <v>1.9</v>
      </c>
      <c r="G41" s="1483">
        <v>1.2</v>
      </c>
      <c r="H41" s="1484">
        <v>1</v>
      </c>
      <c r="I41" s="1482">
        <v>0.2</v>
      </c>
      <c r="J41" s="1482">
        <v>0.9</v>
      </c>
      <c r="K41" s="1482">
        <v>1</v>
      </c>
      <c r="L41" s="1485">
        <v>0</v>
      </c>
      <c r="M41" s="1486">
        <v>7.5</v>
      </c>
      <c r="N41" s="1482">
        <v>2.7</v>
      </c>
      <c r="O41" s="1482">
        <v>5.7</v>
      </c>
      <c r="P41" s="1482">
        <v>1.9</v>
      </c>
      <c r="Q41" s="1483">
        <v>1.6</v>
      </c>
      <c r="R41" s="1484">
        <v>0</v>
      </c>
      <c r="S41" s="1482">
        <v>0.6</v>
      </c>
      <c r="T41" s="1892">
        <v>3.8</v>
      </c>
      <c r="U41" s="583"/>
      <c r="V41" s="583"/>
      <c r="W41" s="583"/>
      <c r="X41" s="583"/>
      <c r="Y41" s="583"/>
      <c r="Z41" s="583"/>
      <c r="AA41" s="583"/>
      <c r="AB41" s="583"/>
      <c r="AC41" s="583"/>
      <c r="AD41" s="583"/>
      <c r="AE41" s="583"/>
      <c r="AF41" s="583"/>
      <c r="AG41" s="583"/>
      <c r="AH41" s="583"/>
      <c r="AI41" s="583"/>
      <c r="AJ41" s="583"/>
      <c r="AK41" s="583"/>
      <c r="AL41" s="583"/>
      <c r="AM41" s="583"/>
      <c r="AN41" s="583"/>
      <c r="AO41" s="583"/>
      <c r="AP41" s="583"/>
      <c r="AQ41" s="583"/>
      <c r="AR41" s="583"/>
      <c r="AS41" s="583"/>
      <c r="AT41" s="583"/>
      <c r="AU41" s="583"/>
      <c r="AV41" s="583"/>
      <c r="AW41" s="583"/>
      <c r="AX41" s="583"/>
      <c r="AY41" s="583"/>
      <c r="AZ41" s="208"/>
      <c r="BA41" s="2137" t="s">
        <v>56</v>
      </c>
      <c r="BB41" s="151" t="s">
        <v>49</v>
      </c>
      <c r="BC41" s="1072" t="s">
        <v>35</v>
      </c>
      <c r="BD41" s="1092" t="s">
        <v>35</v>
      </c>
      <c r="BE41" s="1092" t="s">
        <v>35</v>
      </c>
      <c r="BF41" s="1092" t="s">
        <v>35</v>
      </c>
      <c r="BG41" s="1113" t="s">
        <v>35</v>
      </c>
      <c r="BH41" s="1134" t="s">
        <v>35</v>
      </c>
      <c r="BI41" s="1092" t="s">
        <v>35</v>
      </c>
      <c r="BJ41" s="1092" t="s">
        <v>35</v>
      </c>
      <c r="BK41" s="1092" t="s">
        <v>35</v>
      </c>
      <c r="BL41" s="1113" t="s">
        <v>35</v>
      </c>
      <c r="BM41" s="1134" t="s">
        <v>35</v>
      </c>
      <c r="BN41" s="1092" t="s">
        <v>35</v>
      </c>
      <c r="BO41" s="1092" t="s">
        <v>35</v>
      </c>
      <c r="BP41" s="1092" t="s">
        <v>35</v>
      </c>
      <c r="BQ41" s="1113" t="s">
        <v>35</v>
      </c>
      <c r="BR41" s="1134" t="s">
        <v>35</v>
      </c>
      <c r="BS41" s="1092" t="s">
        <v>35</v>
      </c>
      <c r="BT41" s="1931" t="s">
        <v>35</v>
      </c>
      <c r="BU41" s="1785"/>
      <c r="BV41" s="1785"/>
      <c r="BW41" s="1785"/>
      <c r="BX41" s="1785"/>
      <c r="BY41" s="1786"/>
      <c r="BZ41" s="1786"/>
      <c r="CA41" s="1786"/>
      <c r="CB41" s="1786"/>
      <c r="CC41" s="1786"/>
      <c r="CD41" s="1786"/>
      <c r="CE41" s="1786"/>
      <c r="CF41" s="1786"/>
      <c r="CG41" s="1786"/>
      <c r="CH41" s="1786"/>
      <c r="CI41" s="1786"/>
      <c r="CJ41" s="1786"/>
      <c r="CK41" s="1786"/>
      <c r="CL41" s="1786"/>
      <c r="CM41" s="1786"/>
      <c r="CN41" s="1786"/>
      <c r="CO41" s="1786"/>
      <c r="CP41" s="1786"/>
      <c r="CQ41" s="1786"/>
      <c r="CR41" s="1786"/>
      <c r="CS41" s="1786"/>
      <c r="CT41" s="1786"/>
      <c r="CU41" s="1786"/>
      <c r="CV41" s="1786"/>
      <c r="CW41" s="1786"/>
      <c r="CX41" s="1786"/>
      <c r="CY41" s="1786"/>
      <c r="CZ41" s="1786"/>
    </row>
    <row r="42" s="378" customFormat="true" ht="15" customHeight="true" x14ac:dyDescent="0.2">
      <c r="A42" s="2362"/>
      <c r="B42" s="1611" t="s">
        <v>48</v>
      </c>
      <c r="C42" s="1481">
        <v>95.2</v>
      </c>
      <c r="D42" s="1482">
        <v>96.5</v>
      </c>
      <c r="E42" s="1482">
        <v>100</v>
      </c>
      <c r="F42" s="1482">
        <v>98.1</v>
      </c>
      <c r="G42" s="1483">
        <v>98.8</v>
      </c>
      <c r="H42" s="1484">
        <v>99</v>
      </c>
      <c r="I42" s="1482">
        <v>99.8</v>
      </c>
      <c r="J42" s="1482">
        <v>99.1</v>
      </c>
      <c r="K42" s="1482">
        <v>99</v>
      </c>
      <c r="L42" s="1485">
        <v>100</v>
      </c>
      <c r="M42" s="1486">
        <v>92.5</v>
      </c>
      <c r="N42" s="1482">
        <v>97.3</v>
      </c>
      <c r="O42" s="1482">
        <v>94.3</v>
      </c>
      <c r="P42" s="1482">
        <v>98.1</v>
      </c>
      <c r="Q42" s="1483">
        <v>98.4</v>
      </c>
      <c r="R42" s="1484">
        <v>100</v>
      </c>
      <c r="S42" s="1482">
        <v>99.4</v>
      </c>
      <c r="T42" s="1892">
        <v>96.2</v>
      </c>
      <c r="U42" s="583"/>
      <c r="V42" s="583"/>
      <c r="W42" s="583"/>
      <c r="X42" s="583"/>
      <c r="Y42" s="583"/>
      <c r="Z42" s="583"/>
      <c r="AA42" s="583"/>
      <c r="AB42" s="583"/>
      <c r="AC42" s="583"/>
      <c r="AD42" s="583"/>
      <c r="AE42" s="583"/>
      <c r="AF42" s="583"/>
      <c r="AG42" s="583"/>
      <c r="AH42" s="583"/>
      <c r="AI42" s="583"/>
      <c r="AJ42" s="583"/>
      <c r="AK42" s="583"/>
      <c r="AL42" s="583"/>
      <c r="AM42" s="583"/>
      <c r="AN42" s="583"/>
      <c r="AO42" s="583"/>
      <c r="AP42" s="583"/>
      <c r="AQ42" s="583"/>
      <c r="AR42" s="583"/>
      <c r="AS42" s="583"/>
      <c r="AT42" s="583"/>
      <c r="AU42" s="583"/>
      <c r="AV42" s="583"/>
      <c r="AW42" s="583"/>
      <c r="AX42" s="583"/>
      <c r="AY42" s="583"/>
      <c r="AZ42" s="208"/>
      <c r="BA42" s="2137"/>
      <c r="BB42" s="151" t="s">
        <v>48</v>
      </c>
      <c r="BC42" s="1072" t="s">
        <v>35</v>
      </c>
      <c r="BD42" s="1092" t="s">
        <v>35</v>
      </c>
      <c r="BE42" s="1092" t="s">
        <v>35</v>
      </c>
      <c r="BF42" s="1092" t="s">
        <v>35</v>
      </c>
      <c r="BG42" s="1113" t="s">
        <v>35</v>
      </c>
      <c r="BH42" s="1134" t="s">
        <v>35</v>
      </c>
      <c r="BI42" s="1092" t="s">
        <v>35</v>
      </c>
      <c r="BJ42" s="1092" t="s">
        <v>35</v>
      </c>
      <c r="BK42" s="1092" t="s">
        <v>35</v>
      </c>
      <c r="BL42" s="1113" t="s">
        <v>35</v>
      </c>
      <c r="BM42" s="1134" t="s">
        <v>35</v>
      </c>
      <c r="BN42" s="1092" t="s">
        <v>35</v>
      </c>
      <c r="BO42" s="1092" t="s">
        <v>35</v>
      </c>
      <c r="BP42" s="1092" t="s">
        <v>35</v>
      </c>
      <c r="BQ42" s="1113" t="s">
        <v>35</v>
      </c>
      <c r="BR42" s="1134" t="s">
        <v>35</v>
      </c>
      <c r="BS42" s="1092" t="s">
        <v>35</v>
      </c>
      <c r="BT42" s="1931" t="s">
        <v>35</v>
      </c>
      <c r="BU42" s="1785"/>
      <c r="BV42" s="1785"/>
      <c r="BW42" s="1785"/>
      <c r="BX42" s="1785"/>
      <c r="BY42" s="1786"/>
      <c r="BZ42" s="1786"/>
      <c r="CA42" s="1786"/>
      <c r="CB42" s="1786"/>
      <c r="CC42" s="1786"/>
      <c r="CD42" s="1786"/>
      <c r="CE42" s="1786"/>
      <c r="CF42" s="1786"/>
      <c r="CG42" s="1786"/>
      <c r="CH42" s="1786"/>
      <c r="CI42" s="1786"/>
      <c r="CJ42" s="1786"/>
      <c r="CK42" s="1786"/>
      <c r="CL42" s="1786"/>
      <c r="CM42" s="1786"/>
      <c r="CN42" s="1786"/>
      <c r="CO42" s="1786"/>
      <c r="CP42" s="1786"/>
      <c r="CQ42" s="1786"/>
      <c r="CR42" s="1786"/>
      <c r="CS42" s="1786"/>
      <c r="CT42" s="1786"/>
      <c r="CU42" s="1786"/>
      <c r="CV42" s="1786"/>
      <c r="CW42" s="1786"/>
      <c r="CX42" s="1786"/>
      <c r="CY42" s="1786"/>
      <c r="CZ42" s="1786"/>
    </row>
    <row r="43" s="378" customFormat="true" ht="15" customHeight="true" x14ac:dyDescent="0.2">
      <c r="A43" s="2362" t="s">
        <v>53</v>
      </c>
      <c r="B43" s="1611" t="s">
        <v>49</v>
      </c>
      <c r="C43" s="1641" t="s">
        <v>35</v>
      </c>
      <c r="D43" s="1642" t="s">
        <v>35</v>
      </c>
      <c r="E43" s="1642" t="s">
        <v>35</v>
      </c>
      <c r="F43" s="1642" t="s">
        <v>35</v>
      </c>
      <c r="G43" s="1643" t="s">
        <v>35</v>
      </c>
      <c r="H43" s="1644" t="s">
        <v>35</v>
      </c>
      <c r="I43" s="1642" t="s">
        <v>35</v>
      </c>
      <c r="J43" s="1642" t="s">
        <v>35</v>
      </c>
      <c r="K43" s="1642" t="s">
        <v>35</v>
      </c>
      <c r="L43" s="1645" t="s">
        <v>35</v>
      </c>
      <c r="M43" s="1641" t="s">
        <v>35</v>
      </c>
      <c r="N43" s="1642" t="s">
        <v>35</v>
      </c>
      <c r="O43" s="1642" t="s">
        <v>35</v>
      </c>
      <c r="P43" s="1642" t="s">
        <v>35</v>
      </c>
      <c r="Q43" s="1643" t="s">
        <v>35</v>
      </c>
      <c r="R43" s="1644" t="s">
        <v>35</v>
      </c>
      <c r="S43" s="1642" t="s">
        <v>35</v>
      </c>
      <c r="T43" s="1645" t="s">
        <v>35</v>
      </c>
      <c r="U43" s="583"/>
      <c r="V43" s="583"/>
      <c r="W43" s="583"/>
      <c r="X43" s="583"/>
      <c r="Y43" s="583"/>
      <c r="Z43" s="583"/>
      <c r="AA43" s="583"/>
      <c r="AB43" s="583"/>
      <c r="AC43" s="583"/>
      <c r="AD43" s="583"/>
      <c r="AE43" s="583"/>
      <c r="AF43" s="583"/>
      <c r="AG43" s="583"/>
      <c r="AH43" s="583"/>
      <c r="AI43" s="583"/>
      <c r="AJ43" s="583"/>
      <c r="AK43" s="583"/>
      <c r="AL43" s="583"/>
      <c r="AM43" s="583"/>
      <c r="AN43" s="583"/>
      <c r="AO43" s="583"/>
      <c r="AP43" s="583"/>
      <c r="AQ43" s="583"/>
      <c r="AR43" s="583"/>
      <c r="AS43" s="583"/>
      <c r="AT43" s="583"/>
      <c r="AU43" s="583"/>
      <c r="AV43" s="583"/>
      <c r="AW43" s="583"/>
      <c r="AX43" s="583"/>
      <c r="AY43" s="583"/>
      <c r="AZ43" s="208"/>
      <c r="BA43" s="2137" t="s">
        <v>53</v>
      </c>
      <c r="BB43" s="151" t="s">
        <v>49</v>
      </c>
      <c r="BC43" s="1072" t="s">
        <v>35</v>
      </c>
      <c r="BD43" s="1092" t="s">
        <v>35</v>
      </c>
      <c r="BE43" s="1092" t="s">
        <v>35</v>
      </c>
      <c r="BF43" s="1092" t="s">
        <v>35</v>
      </c>
      <c r="BG43" s="1113" t="s">
        <v>35</v>
      </c>
      <c r="BH43" s="1134" t="s">
        <v>35</v>
      </c>
      <c r="BI43" s="1092" t="s">
        <v>35</v>
      </c>
      <c r="BJ43" s="1092" t="s">
        <v>35</v>
      </c>
      <c r="BK43" s="1092" t="s">
        <v>35</v>
      </c>
      <c r="BL43" s="1113" t="s">
        <v>35</v>
      </c>
      <c r="BM43" s="1134" t="s">
        <v>35</v>
      </c>
      <c r="BN43" s="1092" t="s">
        <v>35</v>
      </c>
      <c r="BO43" s="1092" t="s">
        <v>35</v>
      </c>
      <c r="BP43" s="1092" t="s">
        <v>35</v>
      </c>
      <c r="BQ43" s="1113" t="s">
        <v>35</v>
      </c>
      <c r="BR43" s="1134" t="s">
        <v>35</v>
      </c>
      <c r="BS43" s="1092" t="s">
        <v>35</v>
      </c>
      <c r="BT43" s="1931" t="s">
        <v>35</v>
      </c>
      <c r="BU43" s="1785"/>
      <c r="BV43" s="1785"/>
      <c r="BW43" s="1785"/>
      <c r="BX43" s="1785"/>
      <c r="BY43" s="1786"/>
      <c r="BZ43" s="1786"/>
      <c r="CA43" s="1786"/>
      <c r="CB43" s="1786"/>
      <c r="CC43" s="1786"/>
      <c r="CD43" s="1786"/>
      <c r="CE43" s="1786"/>
      <c r="CF43" s="1786"/>
      <c r="CG43" s="1786"/>
      <c r="CH43" s="1786"/>
      <c r="CI43" s="1786"/>
      <c r="CJ43" s="1786"/>
      <c r="CK43" s="1786"/>
      <c r="CL43" s="1786"/>
      <c r="CM43" s="1786"/>
      <c r="CN43" s="1786"/>
      <c r="CO43" s="1786"/>
      <c r="CP43" s="1786"/>
      <c r="CQ43" s="1786"/>
      <c r="CR43" s="1786"/>
      <c r="CS43" s="1786"/>
      <c r="CT43" s="1786"/>
      <c r="CU43" s="1786"/>
      <c r="CV43" s="1786"/>
      <c r="CW43" s="1786"/>
      <c r="CX43" s="1786"/>
      <c r="CY43" s="1786"/>
      <c r="CZ43" s="1786"/>
    </row>
    <row r="44" s="378" customFormat="true" ht="15" customHeight="true" x14ac:dyDescent="0.2">
      <c r="A44" s="2362"/>
      <c r="B44" s="1611" t="s">
        <v>48</v>
      </c>
      <c r="C44" s="1641" t="s">
        <v>35</v>
      </c>
      <c r="D44" s="1642" t="s">
        <v>35</v>
      </c>
      <c r="E44" s="1642" t="s">
        <v>35</v>
      </c>
      <c r="F44" s="1642" t="s">
        <v>35</v>
      </c>
      <c r="G44" s="1643" t="s">
        <v>35</v>
      </c>
      <c r="H44" s="1644" t="s">
        <v>35</v>
      </c>
      <c r="I44" s="1642" t="s">
        <v>35</v>
      </c>
      <c r="J44" s="1642" t="s">
        <v>35</v>
      </c>
      <c r="K44" s="1642" t="s">
        <v>35</v>
      </c>
      <c r="L44" s="1645" t="s">
        <v>35</v>
      </c>
      <c r="M44" s="1641" t="s">
        <v>35</v>
      </c>
      <c r="N44" s="1642" t="s">
        <v>35</v>
      </c>
      <c r="O44" s="1642" t="s">
        <v>35</v>
      </c>
      <c r="P44" s="1642" t="s">
        <v>35</v>
      </c>
      <c r="Q44" s="1643" t="s">
        <v>35</v>
      </c>
      <c r="R44" s="1644" t="s">
        <v>35</v>
      </c>
      <c r="S44" s="1642" t="s">
        <v>35</v>
      </c>
      <c r="T44" s="1645" t="s">
        <v>35</v>
      </c>
      <c r="U44" s="583"/>
      <c r="V44" s="583"/>
      <c r="W44" s="583"/>
      <c r="X44" s="583"/>
      <c r="Y44" s="583"/>
      <c r="Z44" s="583"/>
      <c r="AA44" s="583"/>
      <c r="AB44" s="583"/>
      <c r="AC44" s="583"/>
      <c r="AD44" s="583"/>
      <c r="AE44" s="583"/>
      <c r="AF44" s="583"/>
      <c r="AG44" s="583"/>
      <c r="AH44" s="583"/>
      <c r="AI44" s="583"/>
      <c r="AJ44" s="583"/>
      <c r="AK44" s="583"/>
      <c r="AL44" s="583"/>
      <c r="AM44" s="583"/>
      <c r="AN44" s="583"/>
      <c r="AO44" s="583"/>
      <c r="AP44" s="583"/>
      <c r="AQ44" s="583"/>
      <c r="AR44" s="583"/>
      <c r="AS44" s="583"/>
      <c r="AT44" s="583"/>
      <c r="AU44" s="583"/>
      <c r="AV44" s="583"/>
      <c r="AW44" s="583"/>
      <c r="AX44" s="583"/>
      <c r="AY44" s="583"/>
      <c r="AZ44" s="208"/>
      <c r="BA44" s="2137"/>
      <c r="BB44" s="151" t="s">
        <v>48</v>
      </c>
      <c r="BC44" s="1072" t="s">
        <v>35</v>
      </c>
      <c r="BD44" s="1092" t="s">
        <v>35</v>
      </c>
      <c r="BE44" s="1092" t="s">
        <v>35</v>
      </c>
      <c r="BF44" s="1092" t="s">
        <v>35</v>
      </c>
      <c r="BG44" s="1113" t="s">
        <v>35</v>
      </c>
      <c r="BH44" s="1134" t="s">
        <v>35</v>
      </c>
      <c r="BI44" s="1092" t="s">
        <v>35</v>
      </c>
      <c r="BJ44" s="1092" t="s">
        <v>35</v>
      </c>
      <c r="BK44" s="1092" t="s">
        <v>35</v>
      </c>
      <c r="BL44" s="1113" t="s">
        <v>35</v>
      </c>
      <c r="BM44" s="1134" t="s">
        <v>35</v>
      </c>
      <c r="BN44" s="1092" t="s">
        <v>35</v>
      </c>
      <c r="BO44" s="1092" t="s">
        <v>35</v>
      </c>
      <c r="BP44" s="1092" t="s">
        <v>35</v>
      </c>
      <c r="BQ44" s="1113" t="s">
        <v>35</v>
      </c>
      <c r="BR44" s="1134" t="s">
        <v>35</v>
      </c>
      <c r="BS44" s="1092" t="s">
        <v>35</v>
      </c>
      <c r="BT44" s="1931" t="s">
        <v>35</v>
      </c>
      <c r="BU44" s="1785"/>
      <c r="BV44" s="1785"/>
      <c r="BW44" s="1785"/>
      <c r="BX44" s="1785"/>
      <c r="BY44" s="1786"/>
      <c r="BZ44" s="1786"/>
      <c r="CA44" s="1786"/>
      <c r="CB44" s="1786"/>
      <c r="CC44" s="1786"/>
      <c r="CD44" s="1786"/>
      <c r="CE44" s="1786"/>
      <c r="CF44" s="1786"/>
      <c r="CG44" s="1786"/>
      <c r="CH44" s="1786"/>
      <c r="CI44" s="1786"/>
      <c r="CJ44" s="1786"/>
      <c r="CK44" s="1786"/>
      <c r="CL44" s="1786"/>
      <c r="CM44" s="1786"/>
      <c r="CN44" s="1786"/>
      <c r="CO44" s="1786"/>
      <c r="CP44" s="1786"/>
      <c r="CQ44" s="1786"/>
      <c r="CR44" s="1786"/>
      <c r="CS44" s="1786"/>
      <c r="CT44" s="1786"/>
      <c r="CU44" s="1786"/>
      <c r="CV44" s="1786"/>
      <c r="CW44" s="1786"/>
      <c r="CX44" s="1786"/>
      <c r="CY44" s="1786"/>
      <c r="CZ44" s="1786"/>
    </row>
    <row r="45" s="378" customFormat="true" ht="15" customHeight="true" x14ac:dyDescent="0.2">
      <c r="A45" s="2362" t="s">
        <v>52</v>
      </c>
      <c r="B45" s="1611" t="s">
        <v>49</v>
      </c>
      <c r="C45" s="1641" t="s">
        <v>35</v>
      </c>
      <c r="D45" s="1642" t="s">
        <v>35</v>
      </c>
      <c r="E45" s="1642" t="s">
        <v>35</v>
      </c>
      <c r="F45" s="1642" t="s">
        <v>35</v>
      </c>
      <c r="G45" s="1643" t="s">
        <v>35</v>
      </c>
      <c r="H45" s="1644" t="s">
        <v>35</v>
      </c>
      <c r="I45" s="1642" t="s">
        <v>35</v>
      </c>
      <c r="J45" s="1642" t="s">
        <v>35</v>
      </c>
      <c r="K45" s="1642" t="s">
        <v>35</v>
      </c>
      <c r="L45" s="1645" t="s">
        <v>35</v>
      </c>
      <c r="M45" s="1641" t="s">
        <v>35</v>
      </c>
      <c r="N45" s="1642" t="s">
        <v>35</v>
      </c>
      <c r="O45" s="1642" t="s">
        <v>35</v>
      </c>
      <c r="P45" s="1642" t="s">
        <v>35</v>
      </c>
      <c r="Q45" s="1643" t="s">
        <v>35</v>
      </c>
      <c r="R45" s="1644" t="s">
        <v>35</v>
      </c>
      <c r="S45" s="1642" t="s">
        <v>35</v>
      </c>
      <c r="T45" s="1645" t="s">
        <v>35</v>
      </c>
      <c r="U45" s="583"/>
      <c r="V45" s="583"/>
      <c r="W45" s="583"/>
      <c r="X45" s="583"/>
      <c r="Y45" s="583"/>
      <c r="Z45" s="583"/>
      <c r="AA45" s="583"/>
      <c r="AB45" s="583"/>
      <c r="AC45" s="583"/>
      <c r="AD45" s="583"/>
      <c r="AE45" s="583"/>
      <c r="AF45" s="583"/>
      <c r="AG45" s="583"/>
      <c r="AH45" s="583"/>
      <c r="AI45" s="583"/>
      <c r="AJ45" s="583"/>
      <c r="AK45" s="583"/>
      <c r="AL45" s="583"/>
      <c r="AM45" s="583"/>
      <c r="AN45" s="583"/>
      <c r="AO45" s="583"/>
      <c r="AP45" s="583"/>
      <c r="AQ45" s="583"/>
      <c r="AR45" s="583"/>
      <c r="AS45" s="583"/>
      <c r="AT45" s="583"/>
      <c r="AU45" s="583"/>
      <c r="AV45" s="583"/>
      <c r="AW45" s="583"/>
      <c r="AX45" s="583"/>
      <c r="AY45" s="583"/>
      <c r="AZ45" s="208"/>
      <c r="BA45" s="2137" t="s">
        <v>52</v>
      </c>
      <c r="BB45" s="151" t="s">
        <v>49</v>
      </c>
      <c r="BC45" s="1072" t="s">
        <v>35</v>
      </c>
      <c r="BD45" s="1092" t="s">
        <v>35</v>
      </c>
      <c r="BE45" s="1092" t="s">
        <v>35</v>
      </c>
      <c r="BF45" s="1092" t="s">
        <v>35</v>
      </c>
      <c r="BG45" s="1113" t="s">
        <v>35</v>
      </c>
      <c r="BH45" s="1134" t="s">
        <v>35</v>
      </c>
      <c r="BI45" s="1092" t="s">
        <v>35</v>
      </c>
      <c r="BJ45" s="1092" t="s">
        <v>35</v>
      </c>
      <c r="BK45" s="1092" t="s">
        <v>35</v>
      </c>
      <c r="BL45" s="1113" t="s">
        <v>35</v>
      </c>
      <c r="BM45" s="1134" t="s">
        <v>35</v>
      </c>
      <c r="BN45" s="1092" t="s">
        <v>35</v>
      </c>
      <c r="BO45" s="1092" t="s">
        <v>35</v>
      </c>
      <c r="BP45" s="1092" t="s">
        <v>35</v>
      </c>
      <c r="BQ45" s="1113" t="s">
        <v>35</v>
      </c>
      <c r="BR45" s="1134" t="s">
        <v>35</v>
      </c>
      <c r="BS45" s="1092" t="s">
        <v>35</v>
      </c>
      <c r="BT45" s="1931" t="s">
        <v>35</v>
      </c>
      <c r="BU45" s="1785"/>
      <c r="BV45" s="1785"/>
      <c r="BW45" s="1785"/>
      <c r="BX45" s="1785"/>
      <c r="BY45" s="1786"/>
      <c r="BZ45" s="1786"/>
      <c r="CA45" s="1786"/>
      <c r="CB45" s="1786"/>
      <c r="CC45" s="1786"/>
      <c r="CD45" s="1786"/>
      <c r="CE45" s="1786"/>
      <c r="CF45" s="1786"/>
      <c r="CG45" s="1786"/>
      <c r="CH45" s="1786"/>
      <c r="CI45" s="1786"/>
      <c r="CJ45" s="1786"/>
      <c r="CK45" s="1786"/>
      <c r="CL45" s="1786"/>
      <c r="CM45" s="1786"/>
      <c r="CN45" s="1786"/>
      <c r="CO45" s="1786"/>
      <c r="CP45" s="1786"/>
      <c r="CQ45" s="1786"/>
      <c r="CR45" s="1786"/>
      <c r="CS45" s="1786"/>
      <c r="CT45" s="1786"/>
      <c r="CU45" s="1786"/>
      <c r="CV45" s="1786"/>
      <c r="CW45" s="1786"/>
      <c r="CX45" s="1786"/>
      <c r="CY45" s="1786"/>
      <c r="CZ45" s="1786"/>
    </row>
    <row r="46" s="378" customFormat="true" ht="15" customHeight="true" x14ac:dyDescent="0.2">
      <c r="A46" s="2362"/>
      <c r="B46" s="1611" t="s">
        <v>48</v>
      </c>
      <c r="C46" s="1641" t="s">
        <v>35</v>
      </c>
      <c r="D46" s="1642" t="s">
        <v>35</v>
      </c>
      <c r="E46" s="1642" t="s">
        <v>35</v>
      </c>
      <c r="F46" s="1642" t="s">
        <v>35</v>
      </c>
      <c r="G46" s="1643" t="s">
        <v>35</v>
      </c>
      <c r="H46" s="1644" t="s">
        <v>35</v>
      </c>
      <c r="I46" s="1642" t="s">
        <v>35</v>
      </c>
      <c r="J46" s="1642" t="s">
        <v>35</v>
      </c>
      <c r="K46" s="1642" t="s">
        <v>35</v>
      </c>
      <c r="L46" s="1645" t="s">
        <v>35</v>
      </c>
      <c r="M46" s="1641" t="s">
        <v>35</v>
      </c>
      <c r="N46" s="1642" t="s">
        <v>35</v>
      </c>
      <c r="O46" s="1642" t="s">
        <v>35</v>
      </c>
      <c r="P46" s="1642" t="s">
        <v>35</v>
      </c>
      <c r="Q46" s="1643" t="s">
        <v>35</v>
      </c>
      <c r="R46" s="1644" t="s">
        <v>35</v>
      </c>
      <c r="S46" s="1642" t="s">
        <v>35</v>
      </c>
      <c r="T46" s="1645" t="s">
        <v>35</v>
      </c>
      <c r="U46" s="583"/>
      <c r="V46" s="583"/>
      <c r="W46" s="583"/>
      <c r="X46" s="583"/>
      <c r="Y46" s="583"/>
      <c r="Z46" s="583"/>
      <c r="AA46" s="583"/>
      <c r="AB46" s="583"/>
      <c r="AC46" s="583"/>
      <c r="AD46" s="583"/>
      <c r="AE46" s="583"/>
      <c r="AF46" s="583"/>
      <c r="AG46" s="583"/>
      <c r="AH46" s="583"/>
      <c r="AI46" s="583"/>
      <c r="AJ46" s="583"/>
      <c r="AK46" s="583"/>
      <c r="AL46" s="583"/>
      <c r="AM46" s="583"/>
      <c r="AN46" s="583"/>
      <c r="AO46" s="583"/>
      <c r="AP46" s="583"/>
      <c r="AQ46" s="583"/>
      <c r="AR46" s="583"/>
      <c r="AS46" s="583"/>
      <c r="AT46" s="583"/>
      <c r="AU46" s="583"/>
      <c r="AV46" s="583"/>
      <c r="AW46" s="583"/>
      <c r="AX46" s="583"/>
      <c r="AY46" s="583"/>
      <c r="AZ46" s="208"/>
      <c r="BA46" s="2137"/>
      <c r="BB46" s="151" t="s">
        <v>48</v>
      </c>
      <c r="BC46" s="1072" t="s">
        <v>35</v>
      </c>
      <c r="BD46" s="1092" t="s">
        <v>35</v>
      </c>
      <c r="BE46" s="1092" t="s">
        <v>35</v>
      </c>
      <c r="BF46" s="1092" t="s">
        <v>35</v>
      </c>
      <c r="BG46" s="1113" t="s">
        <v>35</v>
      </c>
      <c r="BH46" s="1134" t="s">
        <v>35</v>
      </c>
      <c r="BI46" s="1092" t="s">
        <v>35</v>
      </c>
      <c r="BJ46" s="1092" t="s">
        <v>35</v>
      </c>
      <c r="BK46" s="1092" t="s">
        <v>35</v>
      </c>
      <c r="BL46" s="1113" t="s">
        <v>35</v>
      </c>
      <c r="BM46" s="1134" t="s">
        <v>35</v>
      </c>
      <c r="BN46" s="1092" t="s">
        <v>35</v>
      </c>
      <c r="BO46" s="1092" t="s">
        <v>35</v>
      </c>
      <c r="BP46" s="1092" t="s">
        <v>35</v>
      </c>
      <c r="BQ46" s="1113" t="s">
        <v>35</v>
      </c>
      <c r="BR46" s="1134" t="s">
        <v>35</v>
      </c>
      <c r="BS46" s="1092" t="s">
        <v>35</v>
      </c>
      <c r="BT46" s="1931" t="s">
        <v>35</v>
      </c>
      <c r="BU46" s="1785"/>
      <c r="BV46" s="1785"/>
      <c r="BW46" s="1785"/>
      <c r="BX46" s="1785"/>
      <c r="BY46" s="1786"/>
      <c r="BZ46" s="1786"/>
      <c r="CA46" s="1786"/>
      <c r="CB46" s="1786"/>
      <c r="CC46" s="1786"/>
      <c r="CD46" s="1786"/>
      <c r="CE46" s="1786"/>
      <c r="CF46" s="1786"/>
      <c r="CG46" s="1786"/>
      <c r="CH46" s="1786"/>
      <c r="CI46" s="1786"/>
      <c r="CJ46" s="1786"/>
      <c r="CK46" s="1786"/>
      <c r="CL46" s="1786"/>
      <c r="CM46" s="1786"/>
      <c r="CN46" s="1786"/>
      <c r="CO46" s="1786"/>
      <c r="CP46" s="1786"/>
      <c r="CQ46" s="1786"/>
      <c r="CR46" s="1786"/>
      <c r="CS46" s="1786"/>
      <c r="CT46" s="1786"/>
      <c r="CU46" s="1786"/>
      <c r="CV46" s="1786"/>
      <c r="CW46" s="1786"/>
      <c r="CX46" s="1786"/>
      <c r="CY46" s="1786"/>
      <c r="CZ46" s="1786"/>
    </row>
    <row r="47" s="130" customFormat="true" ht="15" customHeight="true" x14ac:dyDescent="0.2">
      <c r="A47" s="2136" t="s">
        <v>101</v>
      </c>
      <c r="B47" s="242" t="s">
        <v>100</v>
      </c>
      <c r="C47" s="1007" t="s">
        <v>35</v>
      </c>
      <c r="D47" s="1019" t="s">
        <v>35</v>
      </c>
      <c r="E47" s="1019" t="s">
        <v>35</v>
      </c>
      <c r="F47" s="1019" t="s">
        <v>35</v>
      </c>
      <c r="G47" s="1031" t="s">
        <v>35</v>
      </c>
      <c r="H47" s="1043" t="s">
        <v>35</v>
      </c>
      <c r="I47" s="1019" t="s">
        <v>35</v>
      </c>
      <c r="J47" s="1019" t="s">
        <v>35</v>
      </c>
      <c r="K47" s="1019" t="s">
        <v>35</v>
      </c>
      <c r="L47" s="1055" t="s">
        <v>35</v>
      </c>
      <c r="M47" s="1065" t="s">
        <v>35</v>
      </c>
      <c r="N47" s="1019" t="s">
        <v>35</v>
      </c>
      <c r="O47" s="1019" t="s">
        <v>35</v>
      </c>
      <c r="P47" s="1019" t="s">
        <v>35</v>
      </c>
      <c r="Q47" s="1031" t="s">
        <v>35</v>
      </c>
      <c r="R47" s="1043" t="s">
        <v>35</v>
      </c>
      <c r="S47" s="1019" t="s">
        <v>35</v>
      </c>
      <c r="T47" s="1894" t="s">
        <v>35</v>
      </c>
      <c r="U47" s="1724"/>
      <c r="V47" s="1724"/>
      <c r="W47" s="1724"/>
      <c r="X47" s="1724"/>
      <c r="Y47" s="1725"/>
      <c r="Z47" s="1725"/>
      <c r="AA47" s="1725"/>
      <c r="AB47" s="1725"/>
      <c r="AC47" s="1725"/>
      <c r="AD47" s="1725"/>
      <c r="AE47" s="1725"/>
      <c r="AF47" s="1725"/>
      <c r="AG47" s="1725"/>
      <c r="AH47" s="1725"/>
      <c r="AI47" s="1725"/>
      <c r="AJ47" s="1725"/>
      <c r="AK47" s="1725"/>
      <c r="AL47" s="1725"/>
      <c r="AM47" s="1725"/>
      <c r="AN47" s="1725"/>
      <c r="AO47" s="1725"/>
      <c r="AP47" s="1725"/>
      <c r="AQ47" s="1725"/>
      <c r="AR47" s="1725"/>
      <c r="AS47" s="1725"/>
      <c r="AT47" s="1725"/>
      <c r="AU47" s="1725"/>
      <c r="AV47" s="1725"/>
      <c r="AW47" s="1725"/>
      <c r="AX47" s="1725"/>
      <c r="AY47" s="1725"/>
      <c r="AZ47" s="207"/>
      <c r="BA47" s="2137" t="s">
        <v>101</v>
      </c>
      <c r="BB47" s="151" t="s">
        <v>100</v>
      </c>
      <c r="BC47" s="1072" t="s">
        <v>35</v>
      </c>
      <c r="BD47" s="1092" t="s">
        <v>35</v>
      </c>
      <c r="BE47" s="1092" t="s">
        <v>35</v>
      </c>
      <c r="BF47" s="1092" t="s">
        <v>35</v>
      </c>
      <c r="BG47" s="1113" t="s">
        <v>35</v>
      </c>
      <c r="BH47" s="1134" t="s">
        <v>35</v>
      </c>
      <c r="BI47" s="1092" t="s">
        <v>35</v>
      </c>
      <c r="BJ47" s="1092" t="s">
        <v>35</v>
      </c>
      <c r="BK47" s="1092" t="s">
        <v>35</v>
      </c>
      <c r="BL47" s="1113" t="s">
        <v>35</v>
      </c>
      <c r="BM47" s="1134" t="s">
        <v>35</v>
      </c>
      <c r="BN47" s="1092" t="s">
        <v>35</v>
      </c>
      <c r="BO47" s="1092" t="s">
        <v>35</v>
      </c>
      <c r="BP47" s="1092" t="s">
        <v>35</v>
      </c>
      <c r="BQ47" s="1113" t="s">
        <v>35</v>
      </c>
      <c r="BR47" s="1134" t="s">
        <v>35</v>
      </c>
      <c r="BS47" s="1092" t="s">
        <v>35</v>
      </c>
      <c r="BT47" s="1931" t="s">
        <v>35</v>
      </c>
      <c r="BU47" s="1785"/>
      <c r="BV47" s="1785"/>
      <c r="BW47" s="1785"/>
      <c r="BX47" s="1785"/>
      <c r="BY47" s="1786"/>
      <c r="BZ47" s="1786"/>
      <c r="CA47" s="1786"/>
      <c r="CB47" s="1786"/>
      <c r="CC47" s="1786"/>
      <c r="CD47" s="1786"/>
      <c r="CE47" s="1786"/>
      <c r="CF47" s="1786"/>
      <c r="CG47" s="1786"/>
      <c r="CH47" s="1786"/>
      <c r="CI47" s="1786"/>
      <c r="CJ47" s="1786"/>
      <c r="CK47" s="1786"/>
      <c r="CL47" s="1786"/>
      <c r="CM47" s="1786"/>
      <c r="CN47" s="1786"/>
      <c r="CO47" s="1786"/>
      <c r="CP47" s="1786"/>
      <c r="CQ47" s="1786"/>
      <c r="CR47" s="1786"/>
      <c r="CS47" s="1786"/>
      <c r="CT47" s="1786"/>
      <c r="CU47" s="1786"/>
      <c r="CV47" s="1786"/>
      <c r="CW47" s="1786"/>
      <c r="CX47" s="1786"/>
      <c r="CY47" s="1786"/>
      <c r="CZ47" s="1786"/>
    </row>
    <row r="48" s="130" customFormat="true" ht="15" customHeight="true" x14ac:dyDescent="0.2">
      <c r="A48" s="2136"/>
      <c r="B48" s="242" t="s">
        <v>99</v>
      </c>
      <c r="C48" s="1007" t="s">
        <v>35</v>
      </c>
      <c r="D48" s="1019" t="s">
        <v>35</v>
      </c>
      <c r="E48" s="1019" t="s">
        <v>35</v>
      </c>
      <c r="F48" s="1019" t="s">
        <v>35</v>
      </c>
      <c r="G48" s="1031" t="s">
        <v>35</v>
      </c>
      <c r="H48" s="1043" t="s">
        <v>35</v>
      </c>
      <c r="I48" s="1019" t="s">
        <v>35</v>
      </c>
      <c r="J48" s="1019" t="s">
        <v>35</v>
      </c>
      <c r="K48" s="1019" t="s">
        <v>35</v>
      </c>
      <c r="L48" s="1055" t="s">
        <v>35</v>
      </c>
      <c r="M48" s="1065" t="s">
        <v>35</v>
      </c>
      <c r="N48" s="1019" t="s">
        <v>35</v>
      </c>
      <c r="O48" s="1019" t="s">
        <v>35</v>
      </c>
      <c r="P48" s="1019" t="s">
        <v>35</v>
      </c>
      <c r="Q48" s="1031" t="s">
        <v>35</v>
      </c>
      <c r="R48" s="1043" t="s">
        <v>35</v>
      </c>
      <c r="S48" s="1019" t="s">
        <v>35</v>
      </c>
      <c r="T48" s="1894" t="s">
        <v>35</v>
      </c>
      <c r="U48" s="1724"/>
      <c r="V48" s="1724"/>
      <c r="W48" s="1724"/>
      <c r="X48" s="1724"/>
      <c r="Y48" s="1725"/>
      <c r="Z48" s="1725"/>
      <c r="AA48" s="1725"/>
      <c r="AB48" s="1725"/>
      <c r="AC48" s="1725"/>
      <c r="AD48" s="1725"/>
      <c r="AE48" s="1725"/>
      <c r="AF48" s="1725"/>
      <c r="AG48" s="1725"/>
      <c r="AH48" s="1725"/>
      <c r="AI48" s="1725"/>
      <c r="AJ48" s="1725"/>
      <c r="AK48" s="1725"/>
      <c r="AL48" s="1725"/>
      <c r="AM48" s="1725"/>
      <c r="AN48" s="1725"/>
      <c r="AO48" s="1725"/>
      <c r="AP48" s="1725"/>
      <c r="AQ48" s="1725"/>
      <c r="AR48" s="1725"/>
      <c r="AS48" s="1725"/>
      <c r="AT48" s="1725"/>
      <c r="AU48" s="1725"/>
      <c r="AV48" s="1725"/>
      <c r="AW48" s="1725"/>
      <c r="AX48" s="1725"/>
      <c r="AY48" s="1725"/>
      <c r="AZ48" s="207"/>
      <c r="BA48" s="2137"/>
      <c r="BB48" s="151" t="s">
        <v>99</v>
      </c>
      <c r="BC48" s="1072" t="s">
        <v>35</v>
      </c>
      <c r="BD48" s="1092" t="s">
        <v>35</v>
      </c>
      <c r="BE48" s="1092" t="s">
        <v>35</v>
      </c>
      <c r="BF48" s="1092" t="s">
        <v>35</v>
      </c>
      <c r="BG48" s="1113" t="s">
        <v>35</v>
      </c>
      <c r="BH48" s="1134" t="s">
        <v>35</v>
      </c>
      <c r="BI48" s="1092" t="s">
        <v>35</v>
      </c>
      <c r="BJ48" s="1092" t="s">
        <v>35</v>
      </c>
      <c r="BK48" s="1092" t="s">
        <v>35</v>
      </c>
      <c r="BL48" s="1113" t="s">
        <v>35</v>
      </c>
      <c r="BM48" s="1134" t="s">
        <v>35</v>
      </c>
      <c r="BN48" s="1092" t="s">
        <v>35</v>
      </c>
      <c r="BO48" s="1092" t="s">
        <v>35</v>
      </c>
      <c r="BP48" s="1092" t="s">
        <v>35</v>
      </c>
      <c r="BQ48" s="1113" t="s">
        <v>35</v>
      </c>
      <c r="BR48" s="1134" t="s">
        <v>35</v>
      </c>
      <c r="BS48" s="1092" t="s">
        <v>35</v>
      </c>
      <c r="BT48" s="1931" t="s">
        <v>35</v>
      </c>
      <c r="BU48" s="1785"/>
      <c r="BV48" s="1785"/>
      <c r="BW48" s="1785"/>
      <c r="BX48" s="1785"/>
      <c r="BY48" s="1786"/>
      <c r="BZ48" s="1786"/>
      <c r="CA48" s="1786"/>
      <c r="CB48" s="1786"/>
      <c r="CC48" s="1786"/>
      <c r="CD48" s="1786"/>
      <c r="CE48" s="1786"/>
      <c r="CF48" s="1786"/>
      <c r="CG48" s="1786"/>
      <c r="CH48" s="1786"/>
      <c r="CI48" s="1786"/>
      <c r="CJ48" s="1786"/>
      <c r="CK48" s="1786"/>
      <c r="CL48" s="1786"/>
      <c r="CM48" s="1786"/>
      <c r="CN48" s="1786"/>
      <c r="CO48" s="1786"/>
      <c r="CP48" s="1786"/>
      <c r="CQ48" s="1786"/>
      <c r="CR48" s="1786"/>
      <c r="CS48" s="1786"/>
      <c r="CT48" s="1786"/>
      <c r="CU48" s="1786"/>
      <c r="CV48" s="1786"/>
      <c r="CW48" s="1786"/>
      <c r="CX48" s="1786"/>
      <c r="CY48" s="1786"/>
      <c r="CZ48" s="1786"/>
    </row>
    <row r="49" s="130" customFormat="true" ht="15" customHeight="true" x14ac:dyDescent="0.2">
      <c r="A49" s="2136"/>
      <c r="B49" s="242" t="s">
        <v>68</v>
      </c>
      <c r="C49" s="1007" t="s">
        <v>35</v>
      </c>
      <c r="D49" s="1019" t="s">
        <v>35</v>
      </c>
      <c r="E49" s="1019" t="s">
        <v>35</v>
      </c>
      <c r="F49" s="1019" t="s">
        <v>35</v>
      </c>
      <c r="G49" s="1031" t="s">
        <v>35</v>
      </c>
      <c r="H49" s="1043" t="s">
        <v>35</v>
      </c>
      <c r="I49" s="1019" t="s">
        <v>35</v>
      </c>
      <c r="J49" s="1019" t="s">
        <v>35</v>
      </c>
      <c r="K49" s="1019" t="s">
        <v>35</v>
      </c>
      <c r="L49" s="1055" t="s">
        <v>35</v>
      </c>
      <c r="M49" s="1065" t="s">
        <v>35</v>
      </c>
      <c r="N49" s="1019" t="s">
        <v>35</v>
      </c>
      <c r="O49" s="1019" t="s">
        <v>35</v>
      </c>
      <c r="P49" s="1019" t="s">
        <v>35</v>
      </c>
      <c r="Q49" s="1031" t="s">
        <v>35</v>
      </c>
      <c r="R49" s="1043" t="s">
        <v>35</v>
      </c>
      <c r="S49" s="1019" t="s">
        <v>35</v>
      </c>
      <c r="T49" s="1894" t="s">
        <v>35</v>
      </c>
      <c r="U49" s="1724"/>
      <c r="V49" s="1724"/>
      <c r="W49" s="1724"/>
      <c r="X49" s="1724"/>
      <c r="Y49" s="1725"/>
      <c r="Z49" s="1725"/>
      <c r="AA49" s="1725"/>
      <c r="AB49" s="1725"/>
      <c r="AC49" s="1725"/>
      <c r="AD49" s="1725"/>
      <c r="AE49" s="1725"/>
      <c r="AF49" s="1725"/>
      <c r="AG49" s="1725"/>
      <c r="AH49" s="1725"/>
      <c r="AI49" s="1725"/>
      <c r="AJ49" s="1725"/>
      <c r="AK49" s="1725"/>
      <c r="AL49" s="1725"/>
      <c r="AM49" s="1725"/>
      <c r="AN49" s="1725"/>
      <c r="AO49" s="1725"/>
      <c r="AP49" s="1725"/>
      <c r="AQ49" s="1725"/>
      <c r="AR49" s="1725"/>
      <c r="AS49" s="1725"/>
      <c r="AT49" s="1725"/>
      <c r="AU49" s="1725"/>
      <c r="AV49" s="1725"/>
      <c r="AW49" s="1725"/>
      <c r="AX49" s="1725"/>
      <c r="AY49" s="1725"/>
      <c r="AZ49" s="207"/>
      <c r="BA49" s="2137"/>
      <c r="BB49" s="151" t="s">
        <v>68</v>
      </c>
      <c r="BC49" s="1072" t="s">
        <v>35</v>
      </c>
      <c r="BD49" s="1092" t="s">
        <v>35</v>
      </c>
      <c r="BE49" s="1092" t="s">
        <v>35</v>
      </c>
      <c r="BF49" s="1092" t="s">
        <v>35</v>
      </c>
      <c r="BG49" s="1113" t="s">
        <v>35</v>
      </c>
      <c r="BH49" s="1134" t="s">
        <v>35</v>
      </c>
      <c r="BI49" s="1092" t="s">
        <v>35</v>
      </c>
      <c r="BJ49" s="1092" t="s">
        <v>35</v>
      </c>
      <c r="BK49" s="1092" t="s">
        <v>35</v>
      </c>
      <c r="BL49" s="1113" t="s">
        <v>35</v>
      </c>
      <c r="BM49" s="1134" t="s">
        <v>35</v>
      </c>
      <c r="BN49" s="1092" t="s">
        <v>35</v>
      </c>
      <c r="BO49" s="1092" t="s">
        <v>35</v>
      </c>
      <c r="BP49" s="1092" t="s">
        <v>35</v>
      </c>
      <c r="BQ49" s="1113" t="s">
        <v>35</v>
      </c>
      <c r="BR49" s="1134" t="s">
        <v>35</v>
      </c>
      <c r="BS49" s="1092" t="s">
        <v>35</v>
      </c>
      <c r="BT49" s="1931" t="s">
        <v>35</v>
      </c>
      <c r="BU49" s="1785"/>
      <c r="BV49" s="1785"/>
      <c r="BW49" s="1785"/>
      <c r="BX49" s="1785"/>
      <c r="BY49" s="1786"/>
      <c r="BZ49" s="1786"/>
      <c r="CA49" s="1786"/>
      <c r="CB49" s="1786"/>
      <c r="CC49" s="1786"/>
      <c r="CD49" s="1786"/>
      <c r="CE49" s="1786"/>
      <c r="CF49" s="1786"/>
      <c r="CG49" s="1786"/>
      <c r="CH49" s="1786"/>
      <c r="CI49" s="1786"/>
      <c r="CJ49" s="1786"/>
      <c r="CK49" s="1786"/>
      <c r="CL49" s="1786"/>
      <c r="CM49" s="1786"/>
      <c r="CN49" s="1786"/>
      <c r="CO49" s="1786"/>
      <c r="CP49" s="1786"/>
      <c r="CQ49" s="1786"/>
      <c r="CR49" s="1786"/>
      <c r="CS49" s="1786"/>
      <c r="CT49" s="1786"/>
      <c r="CU49" s="1786"/>
      <c r="CV49" s="1786"/>
      <c r="CW49" s="1786"/>
      <c r="CX49" s="1786"/>
      <c r="CY49" s="1786"/>
      <c r="CZ49" s="1786"/>
    </row>
    <row r="50" s="130" customFormat="true" ht="15" customHeight="true" x14ac:dyDescent="0.2">
      <c r="A50" s="2136" t="s">
        <v>102</v>
      </c>
      <c r="B50" s="242" t="s">
        <v>100</v>
      </c>
      <c r="C50" s="1007" t="s">
        <v>35</v>
      </c>
      <c r="D50" s="1019" t="s">
        <v>35</v>
      </c>
      <c r="E50" s="1019" t="s">
        <v>35</v>
      </c>
      <c r="F50" s="1019" t="s">
        <v>35</v>
      </c>
      <c r="G50" s="1031" t="s">
        <v>35</v>
      </c>
      <c r="H50" s="1043" t="s">
        <v>35</v>
      </c>
      <c r="I50" s="1019" t="s">
        <v>35</v>
      </c>
      <c r="J50" s="1019" t="s">
        <v>35</v>
      </c>
      <c r="K50" s="1019" t="s">
        <v>35</v>
      </c>
      <c r="L50" s="1055" t="s">
        <v>35</v>
      </c>
      <c r="M50" s="1065" t="s">
        <v>35</v>
      </c>
      <c r="N50" s="1019" t="s">
        <v>35</v>
      </c>
      <c r="O50" s="1019" t="s">
        <v>35</v>
      </c>
      <c r="P50" s="1019" t="s">
        <v>35</v>
      </c>
      <c r="Q50" s="1031" t="s">
        <v>35</v>
      </c>
      <c r="R50" s="1043" t="s">
        <v>35</v>
      </c>
      <c r="S50" s="1019" t="s">
        <v>35</v>
      </c>
      <c r="T50" s="1894" t="s">
        <v>35</v>
      </c>
      <c r="U50" s="1724"/>
      <c r="V50" s="1724"/>
      <c r="W50" s="1724"/>
      <c r="X50" s="1724"/>
      <c r="Y50" s="1725"/>
      <c r="Z50" s="1725"/>
      <c r="AA50" s="1725"/>
      <c r="AB50" s="1725"/>
      <c r="AC50" s="1725"/>
      <c r="AD50" s="1725"/>
      <c r="AE50" s="1725"/>
      <c r="AF50" s="1725"/>
      <c r="AG50" s="1725"/>
      <c r="AH50" s="1725"/>
      <c r="AI50" s="1725"/>
      <c r="AJ50" s="1725"/>
      <c r="AK50" s="1725"/>
      <c r="AL50" s="1725"/>
      <c r="AM50" s="1725"/>
      <c r="AN50" s="1725"/>
      <c r="AO50" s="1725"/>
      <c r="AP50" s="1725"/>
      <c r="AQ50" s="1725"/>
      <c r="AR50" s="1725"/>
      <c r="AS50" s="1725"/>
      <c r="AT50" s="1725"/>
      <c r="AU50" s="1725"/>
      <c r="AV50" s="1725"/>
      <c r="AW50" s="1725"/>
      <c r="AX50" s="1725"/>
      <c r="AY50" s="1725"/>
      <c r="AZ50" s="207"/>
      <c r="BA50" s="2137" t="s">
        <v>102</v>
      </c>
      <c r="BB50" s="151" t="s">
        <v>100</v>
      </c>
      <c r="BC50" s="1072" t="s">
        <v>35</v>
      </c>
      <c r="BD50" s="1092" t="s">
        <v>35</v>
      </c>
      <c r="BE50" s="1092" t="s">
        <v>35</v>
      </c>
      <c r="BF50" s="1092" t="s">
        <v>35</v>
      </c>
      <c r="BG50" s="1113" t="s">
        <v>35</v>
      </c>
      <c r="BH50" s="1134" t="s">
        <v>35</v>
      </c>
      <c r="BI50" s="1092" t="s">
        <v>35</v>
      </c>
      <c r="BJ50" s="1092" t="s">
        <v>35</v>
      </c>
      <c r="BK50" s="1092" t="s">
        <v>35</v>
      </c>
      <c r="BL50" s="1113" t="s">
        <v>35</v>
      </c>
      <c r="BM50" s="1134" t="s">
        <v>35</v>
      </c>
      <c r="BN50" s="1092" t="s">
        <v>35</v>
      </c>
      <c r="BO50" s="1092" t="s">
        <v>35</v>
      </c>
      <c r="BP50" s="1092" t="s">
        <v>35</v>
      </c>
      <c r="BQ50" s="1113" t="s">
        <v>35</v>
      </c>
      <c r="BR50" s="1134" t="s">
        <v>35</v>
      </c>
      <c r="BS50" s="1092" t="s">
        <v>35</v>
      </c>
      <c r="BT50" s="1931" t="s">
        <v>35</v>
      </c>
      <c r="BU50" s="1785"/>
      <c r="BV50" s="1785"/>
      <c r="BW50" s="1785"/>
      <c r="BX50" s="1785"/>
      <c r="BY50" s="1786"/>
      <c r="BZ50" s="1786"/>
      <c r="CA50" s="1786"/>
      <c r="CB50" s="1786"/>
      <c r="CC50" s="1786"/>
      <c r="CD50" s="1786"/>
      <c r="CE50" s="1786"/>
      <c r="CF50" s="1786"/>
      <c r="CG50" s="1786"/>
      <c r="CH50" s="1786"/>
      <c r="CI50" s="1786"/>
      <c r="CJ50" s="1786"/>
      <c r="CK50" s="1786"/>
      <c r="CL50" s="1786"/>
      <c r="CM50" s="1786"/>
      <c r="CN50" s="1786"/>
      <c r="CO50" s="1786"/>
      <c r="CP50" s="1786"/>
      <c r="CQ50" s="1786"/>
      <c r="CR50" s="1786"/>
      <c r="CS50" s="1786"/>
      <c r="CT50" s="1786"/>
      <c r="CU50" s="1786"/>
      <c r="CV50" s="1786"/>
      <c r="CW50" s="1786"/>
      <c r="CX50" s="1786"/>
      <c r="CY50" s="1786"/>
      <c r="CZ50" s="1786"/>
    </row>
    <row r="51" s="130" customFormat="true" ht="15" customHeight="true" x14ac:dyDescent="0.2">
      <c r="A51" s="2136"/>
      <c r="B51" s="242" t="s">
        <v>99</v>
      </c>
      <c r="C51" s="1007" t="s">
        <v>35</v>
      </c>
      <c r="D51" s="1019" t="s">
        <v>35</v>
      </c>
      <c r="E51" s="1019" t="s">
        <v>35</v>
      </c>
      <c r="F51" s="1019" t="s">
        <v>35</v>
      </c>
      <c r="G51" s="1031" t="s">
        <v>35</v>
      </c>
      <c r="H51" s="1043" t="s">
        <v>35</v>
      </c>
      <c r="I51" s="1019" t="s">
        <v>35</v>
      </c>
      <c r="J51" s="1019" t="s">
        <v>35</v>
      </c>
      <c r="K51" s="1019" t="s">
        <v>35</v>
      </c>
      <c r="L51" s="1055" t="s">
        <v>35</v>
      </c>
      <c r="M51" s="1065" t="s">
        <v>35</v>
      </c>
      <c r="N51" s="1019" t="s">
        <v>35</v>
      </c>
      <c r="O51" s="1019" t="s">
        <v>35</v>
      </c>
      <c r="P51" s="1019" t="s">
        <v>35</v>
      </c>
      <c r="Q51" s="1031" t="s">
        <v>35</v>
      </c>
      <c r="R51" s="1043" t="s">
        <v>35</v>
      </c>
      <c r="S51" s="1019" t="s">
        <v>35</v>
      </c>
      <c r="T51" s="1894" t="s">
        <v>35</v>
      </c>
      <c r="U51" s="1724"/>
      <c r="V51" s="1724"/>
      <c r="W51" s="1724"/>
      <c r="X51" s="1724"/>
      <c r="Y51" s="1725"/>
      <c r="Z51" s="1725"/>
      <c r="AA51" s="1725"/>
      <c r="AB51" s="1725"/>
      <c r="AC51" s="1725"/>
      <c r="AD51" s="1725"/>
      <c r="AE51" s="1725"/>
      <c r="AF51" s="1725"/>
      <c r="AG51" s="1725"/>
      <c r="AH51" s="1725"/>
      <c r="AI51" s="1725"/>
      <c r="AJ51" s="1725"/>
      <c r="AK51" s="1725"/>
      <c r="AL51" s="1725"/>
      <c r="AM51" s="1725"/>
      <c r="AN51" s="1725"/>
      <c r="AO51" s="1725"/>
      <c r="AP51" s="1725"/>
      <c r="AQ51" s="1725"/>
      <c r="AR51" s="1725"/>
      <c r="AS51" s="1725"/>
      <c r="AT51" s="1725"/>
      <c r="AU51" s="1725"/>
      <c r="AV51" s="1725"/>
      <c r="AW51" s="1725"/>
      <c r="AX51" s="1725"/>
      <c r="AY51" s="1725"/>
      <c r="AZ51" s="207"/>
      <c r="BA51" s="2137"/>
      <c r="BB51" s="151" t="s">
        <v>99</v>
      </c>
      <c r="BC51" s="1072" t="s">
        <v>35</v>
      </c>
      <c r="BD51" s="1092" t="s">
        <v>35</v>
      </c>
      <c r="BE51" s="1092" t="s">
        <v>35</v>
      </c>
      <c r="BF51" s="1092" t="s">
        <v>35</v>
      </c>
      <c r="BG51" s="1113" t="s">
        <v>35</v>
      </c>
      <c r="BH51" s="1134" t="s">
        <v>35</v>
      </c>
      <c r="BI51" s="1092" t="s">
        <v>35</v>
      </c>
      <c r="BJ51" s="1092" t="s">
        <v>35</v>
      </c>
      <c r="BK51" s="1092" t="s">
        <v>35</v>
      </c>
      <c r="BL51" s="1113" t="s">
        <v>35</v>
      </c>
      <c r="BM51" s="1134" t="s">
        <v>35</v>
      </c>
      <c r="BN51" s="1092" t="s">
        <v>35</v>
      </c>
      <c r="BO51" s="1092" t="s">
        <v>35</v>
      </c>
      <c r="BP51" s="1092" t="s">
        <v>35</v>
      </c>
      <c r="BQ51" s="1113" t="s">
        <v>35</v>
      </c>
      <c r="BR51" s="1134" t="s">
        <v>35</v>
      </c>
      <c r="BS51" s="1092" t="s">
        <v>35</v>
      </c>
      <c r="BT51" s="1931" t="s">
        <v>35</v>
      </c>
      <c r="BU51" s="1785"/>
      <c r="BV51" s="1785"/>
      <c r="BW51" s="1785"/>
      <c r="BX51" s="1785"/>
      <c r="BY51" s="1786"/>
      <c r="BZ51" s="1786"/>
      <c r="CA51" s="1786"/>
      <c r="CB51" s="1786"/>
      <c r="CC51" s="1786"/>
      <c r="CD51" s="1786"/>
      <c r="CE51" s="1786"/>
      <c r="CF51" s="1786"/>
      <c r="CG51" s="1786"/>
      <c r="CH51" s="1786"/>
      <c r="CI51" s="1786"/>
      <c r="CJ51" s="1786"/>
      <c r="CK51" s="1786"/>
      <c r="CL51" s="1786"/>
      <c r="CM51" s="1786"/>
      <c r="CN51" s="1786"/>
      <c r="CO51" s="1786"/>
      <c r="CP51" s="1786"/>
      <c r="CQ51" s="1786"/>
      <c r="CR51" s="1786"/>
      <c r="CS51" s="1786"/>
      <c r="CT51" s="1786"/>
      <c r="CU51" s="1786"/>
      <c r="CV51" s="1786"/>
      <c r="CW51" s="1786"/>
      <c r="CX51" s="1786"/>
      <c r="CY51" s="1786"/>
      <c r="CZ51" s="1786"/>
    </row>
    <row r="52" s="130" customFormat="true" ht="15" customHeight="true" x14ac:dyDescent="0.2">
      <c r="A52" s="2136"/>
      <c r="B52" s="242" t="s">
        <v>68</v>
      </c>
      <c r="C52" s="1007" t="s">
        <v>35</v>
      </c>
      <c r="D52" s="1019" t="s">
        <v>35</v>
      </c>
      <c r="E52" s="1019" t="s">
        <v>35</v>
      </c>
      <c r="F52" s="1019" t="s">
        <v>35</v>
      </c>
      <c r="G52" s="1031" t="s">
        <v>35</v>
      </c>
      <c r="H52" s="1043" t="s">
        <v>35</v>
      </c>
      <c r="I52" s="1019" t="s">
        <v>35</v>
      </c>
      <c r="J52" s="1019" t="s">
        <v>35</v>
      </c>
      <c r="K52" s="1019" t="s">
        <v>35</v>
      </c>
      <c r="L52" s="1055" t="s">
        <v>35</v>
      </c>
      <c r="M52" s="1065" t="s">
        <v>35</v>
      </c>
      <c r="N52" s="1019" t="s">
        <v>35</v>
      </c>
      <c r="O52" s="1019" t="s">
        <v>35</v>
      </c>
      <c r="P52" s="1019" t="s">
        <v>35</v>
      </c>
      <c r="Q52" s="1031" t="s">
        <v>35</v>
      </c>
      <c r="R52" s="1043" t="s">
        <v>35</v>
      </c>
      <c r="S52" s="1019" t="s">
        <v>35</v>
      </c>
      <c r="T52" s="1894" t="s">
        <v>35</v>
      </c>
      <c r="U52" s="1724"/>
      <c r="V52" s="1724"/>
      <c r="W52" s="1724"/>
      <c r="X52" s="1724"/>
      <c r="Y52" s="1725"/>
      <c r="Z52" s="1725"/>
      <c r="AA52" s="1725"/>
      <c r="AB52" s="1725"/>
      <c r="AC52" s="1725"/>
      <c r="AD52" s="1725"/>
      <c r="AE52" s="1725"/>
      <c r="AF52" s="1725"/>
      <c r="AG52" s="1725"/>
      <c r="AH52" s="1725"/>
      <c r="AI52" s="1725"/>
      <c r="AJ52" s="1725"/>
      <c r="AK52" s="1725"/>
      <c r="AL52" s="1725"/>
      <c r="AM52" s="1725"/>
      <c r="AN52" s="1725"/>
      <c r="AO52" s="1725"/>
      <c r="AP52" s="1725"/>
      <c r="AQ52" s="1725"/>
      <c r="AR52" s="1725"/>
      <c r="AS52" s="1725"/>
      <c r="AT52" s="1725"/>
      <c r="AU52" s="1725"/>
      <c r="AV52" s="1725"/>
      <c r="AW52" s="1725"/>
      <c r="AX52" s="1725"/>
      <c r="AY52" s="1725"/>
      <c r="AZ52" s="207"/>
      <c r="BA52" s="2137"/>
      <c r="BB52" s="151" t="s">
        <v>68</v>
      </c>
      <c r="BC52" s="1072" t="s">
        <v>35</v>
      </c>
      <c r="BD52" s="1092" t="s">
        <v>35</v>
      </c>
      <c r="BE52" s="1092" t="s">
        <v>35</v>
      </c>
      <c r="BF52" s="1092" t="s">
        <v>35</v>
      </c>
      <c r="BG52" s="1113" t="s">
        <v>35</v>
      </c>
      <c r="BH52" s="1134" t="s">
        <v>35</v>
      </c>
      <c r="BI52" s="1092" t="s">
        <v>35</v>
      </c>
      <c r="BJ52" s="1092" t="s">
        <v>35</v>
      </c>
      <c r="BK52" s="1092" t="s">
        <v>35</v>
      </c>
      <c r="BL52" s="1113" t="s">
        <v>35</v>
      </c>
      <c r="BM52" s="1134" t="s">
        <v>35</v>
      </c>
      <c r="BN52" s="1092" t="s">
        <v>35</v>
      </c>
      <c r="BO52" s="1092" t="s">
        <v>35</v>
      </c>
      <c r="BP52" s="1092" t="s">
        <v>35</v>
      </c>
      <c r="BQ52" s="1113" t="s">
        <v>35</v>
      </c>
      <c r="BR52" s="1134" t="s">
        <v>35</v>
      </c>
      <c r="BS52" s="1092" t="s">
        <v>35</v>
      </c>
      <c r="BT52" s="1931" t="s">
        <v>35</v>
      </c>
      <c r="BU52" s="1785"/>
      <c r="BV52" s="1785"/>
      <c r="BW52" s="1785"/>
      <c r="BX52" s="1785"/>
      <c r="BY52" s="1786"/>
      <c r="BZ52" s="1786"/>
      <c r="CA52" s="1786"/>
      <c r="CB52" s="1786"/>
      <c r="CC52" s="1786"/>
      <c r="CD52" s="1786"/>
      <c r="CE52" s="1786"/>
      <c r="CF52" s="1786"/>
      <c r="CG52" s="1786"/>
      <c r="CH52" s="1786"/>
      <c r="CI52" s="1786"/>
      <c r="CJ52" s="1786"/>
      <c r="CK52" s="1786"/>
      <c r="CL52" s="1786"/>
      <c r="CM52" s="1786"/>
      <c r="CN52" s="1786"/>
      <c r="CO52" s="1786"/>
      <c r="CP52" s="1786"/>
      <c r="CQ52" s="1786"/>
      <c r="CR52" s="1786"/>
      <c r="CS52" s="1786"/>
      <c r="CT52" s="1786"/>
      <c r="CU52" s="1786"/>
      <c r="CV52" s="1786"/>
      <c r="CW52" s="1786"/>
      <c r="CX52" s="1786"/>
      <c r="CY52" s="1786"/>
      <c r="CZ52" s="1786"/>
    </row>
    <row r="53" s="130" customFormat="true" ht="15" customHeight="true" x14ac:dyDescent="0.2">
      <c r="A53" s="2136" t="s">
        <v>105</v>
      </c>
      <c r="B53" s="242" t="s">
        <v>100</v>
      </c>
      <c r="C53" s="1007" t="s">
        <v>35</v>
      </c>
      <c r="D53" s="1019" t="s">
        <v>35</v>
      </c>
      <c r="E53" s="1019" t="s">
        <v>35</v>
      </c>
      <c r="F53" s="1019" t="s">
        <v>35</v>
      </c>
      <c r="G53" s="1031" t="s">
        <v>35</v>
      </c>
      <c r="H53" s="1043" t="s">
        <v>35</v>
      </c>
      <c r="I53" s="1019" t="s">
        <v>35</v>
      </c>
      <c r="J53" s="1019" t="s">
        <v>35</v>
      </c>
      <c r="K53" s="1019" t="s">
        <v>35</v>
      </c>
      <c r="L53" s="1055" t="s">
        <v>35</v>
      </c>
      <c r="M53" s="1065" t="s">
        <v>35</v>
      </c>
      <c r="N53" s="1019" t="s">
        <v>35</v>
      </c>
      <c r="O53" s="1019" t="s">
        <v>35</v>
      </c>
      <c r="P53" s="1019" t="s">
        <v>35</v>
      </c>
      <c r="Q53" s="1031" t="s">
        <v>35</v>
      </c>
      <c r="R53" s="1043" t="s">
        <v>35</v>
      </c>
      <c r="S53" s="1019" t="s">
        <v>35</v>
      </c>
      <c r="T53" s="1894" t="s">
        <v>35</v>
      </c>
      <c r="U53" s="1724"/>
      <c r="V53" s="1724"/>
      <c r="W53" s="1724"/>
      <c r="X53" s="1724"/>
      <c r="Y53" s="1725"/>
      <c r="Z53" s="1725"/>
      <c r="AA53" s="1725"/>
      <c r="AB53" s="1725"/>
      <c r="AC53" s="1725"/>
      <c r="AD53" s="1725"/>
      <c r="AE53" s="1725"/>
      <c r="AF53" s="1725"/>
      <c r="AG53" s="1725"/>
      <c r="AH53" s="1725"/>
      <c r="AI53" s="1725"/>
      <c r="AJ53" s="1725"/>
      <c r="AK53" s="1725"/>
      <c r="AL53" s="1725"/>
      <c r="AM53" s="1725"/>
      <c r="AN53" s="1725"/>
      <c r="AO53" s="1725"/>
      <c r="AP53" s="1725"/>
      <c r="AQ53" s="1725"/>
      <c r="AR53" s="1725"/>
      <c r="AS53" s="1725"/>
      <c r="AT53" s="1725"/>
      <c r="AU53" s="1725"/>
      <c r="AV53" s="1725"/>
      <c r="AW53" s="1725"/>
      <c r="AX53" s="1725"/>
      <c r="AY53" s="1725"/>
      <c r="AZ53" s="207"/>
      <c r="BA53" s="2137" t="s">
        <v>105</v>
      </c>
      <c r="BB53" s="151" t="s">
        <v>100</v>
      </c>
      <c r="BC53" s="1072" t="s">
        <v>35</v>
      </c>
      <c r="BD53" s="1092" t="s">
        <v>35</v>
      </c>
      <c r="BE53" s="1092" t="s">
        <v>35</v>
      </c>
      <c r="BF53" s="1092" t="s">
        <v>35</v>
      </c>
      <c r="BG53" s="1113" t="s">
        <v>35</v>
      </c>
      <c r="BH53" s="1134" t="s">
        <v>35</v>
      </c>
      <c r="BI53" s="1092" t="s">
        <v>35</v>
      </c>
      <c r="BJ53" s="1092" t="s">
        <v>35</v>
      </c>
      <c r="BK53" s="1092" t="s">
        <v>35</v>
      </c>
      <c r="BL53" s="1113" t="s">
        <v>35</v>
      </c>
      <c r="BM53" s="1134" t="s">
        <v>35</v>
      </c>
      <c r="BN53" s="1092" t="s">
        <v>35</v>
      </c>
      <c r="BO53" s="1092" t="s">
        <v>35</v>
      </c>
      <c r="BP53" s="1092" t="s">
        <v>35</v>
      </c>
      <c r="BQ53" s="1113" t="s">
        <v>35</v>
      </c>
      <c r="BR53" s="1134" t="s">
        <v>35</v>
      </c>
      <c r="BS53" s="1092" t="s">
        <v>35</v>
      </c>
      <c r="BT53" s="1931" t="s">
        <v>35</v>
      </c>
      <c r="BU53" s="1785"/>
      <c r="BV53" s="1785"/>
      <c r="BW53" s="1785"/>
      <c r="BX53" s="1785"/>
      <c r="BY53" s="1786"/>
      <c r="BZ53" s="1786"/>
      <c r="CA53" s="1786"/>
      <c r="CB53" s="1786"/>
      <c r="CC53" s="1786"/>
      <c r="CD53" s="1786"/>
      <c r="CE53" s="1786"/>
      <c r="CF53" s="1786"/>
      <c r="CG53" s="1786"/>
      <c r="CH53" s="1786"/>
      <c r="CI53" s="1786"/>
      <c r="CJ53" s="1786"/>
      <c r="CK53" s="1786"/>
      <c r="CL53" s="1786"/>
      <c r="CM53" s="1786"/>
      <c r="CN53" s="1786"/>
      <c r="CO53" s="1786"/>
      <c r="CP53" s="1786"/>
      <c r="CQ53" s="1786"/>
      <c r="CR53" s="1786"/>
      <c r="CS53" s="1786"/>
      <c r="CT53" s="1786"/>
      <c r="CU53" s="1786"/>
      <c r="CV53" s="1786"/>
      <c r="CW53" s="1786"/>
      <c r="CX53" s="1786"/>
      <c r="CY53" s="1786"/>
      <c r="CZ53" s="1786"/>
    </row>
    <row r="54" s="130" customFormat="true" ht="15" customHeight="true" x14ac:dyDescent="0.2">
      <c r="A54" s="2136"/>
      <c r="B54" s="242" t="s">
        <v>99</v>
      </c>
      <c r="C54" s="1007" t="s">
        <v>35</v>
      </c>
      <c r="D54" s="1019" t="s">
        <v>35</v>
      </c>
      <c r="E54" s="1019" t="s">
        <v>35</v>
      </c>
      <c r="F54" s="1019" t="s">
        <v>35</v>
      </c>
      <c r="G54" s="1031" t="s">
        <v>35</v>
      </c>
      <c r="H54" s="1043" t="s">
        <v>35</v>
      </c>
      <c r="I54" s="1019" t="s">
        <v>35</v>
      </c>
      <c r="J54" s="1019" t="s">
        <v>35</v>
      </c>
      <c r="K54" s="1019" t="s">
        <v>35</v>
      </c>
      <c r="L54" s="1055" t="s">
        <v>35</v>
      </c>
      <c r="M54" s="1065" t="s">
        <v>35</v>
      </c>
      <c r="N54" s="1019" t="s">
        <v>35</v>
      </c>
      <c r="O54" s="1019" t="s">
        <v>35</v>
      </c>
      <c r="P54" s="1019" t="s">
        <v>35</v>
      </c>
      <c r="Q54" s="1031" t="s">
        <v>35</v>
      </c>
      <c r="R54" s="1043" t="s">
        <v>35</v>
      </c>
      <c r="S54" s="1019" t="s">
        <v>35</v>
      </c>
      <c r="T54" s="1894" t="s">
        <v>35</v>
      </c>
      <c r="U54" s="1724"/>
      <c r="V54" s="1724"/>
      <c r="W54" s="1724"/>
      <c r="X54" s="1724"/>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207"/>
      <c r="BA54" s="2137"/>
      <c r="BB54" s="151" t="s">
        <v>99</v>
      </c>
      <c r="BC54" s="1072" t="s">
        <v>35</v>
      </c>
      <c r="BD54" s="1092" t="s">
        <v>35</v>
      </c>
      <c r="BE54" s="1092" t="s">
        <v>35</v>
      </c>
      <c r="BF54" s="1092" t="s">
        <v>35</v>
      </c>
      <c r="BG54" s="1113" t="s">
        <v>35</v>
      </c>
      <c r="BH54" s="1134" t="s">
        <v>35</v>
      </c>
      <c r="BI54" s="1092" t="s">
        <v>35</v>
      </c>
      <c r="BJ54" s="1092" t="s">
        <v>35</v>
      </c>
      <c r="BK54" s="1092" t="s">
        <v>35</v>
      </c>
      <c r="BL54" s="1113" t="s">
        <v>35</v>
      </c>
      <c r="BM54" s="1134" t="s">
        <v>35</v>
      </c>
      <c r="BN54" s="1092" t="s">
        <v>35</v>
      </c>
      <c r="BO54" s="1092" t="s">
        <v>35</v>
      </c>
      <c r="BP54" s="1092" t="s">
        <v>35</v>
      </c>
      <c r="BQ54" s="1113" t="s">
        <v>35</v>
      </c>
      <c r="BR54" s="1134" t="s">
        <v>35</v>
      </c>
      <c r="BS54" s="1092" t="s">
        <v>35</v>
      </c>
      <c r="BT54" s="1931" t="s">
        <v>35</v>
      </c>
      <c r="BU54" s="1785"/>
      <c r="BV54" s="1785"/>
      <c r="BW54" s="1785"/>
      <c r="BX54" s="1785"/>
      <c r="BY54" s="1786"/>
      <c r="BZ54" s="1786"/>
      <c r="CA54" s="1786"/>
      <c r="CB54" s="1786"/>
      <c r="CC54" s="1786"/>
      <c r="CD54" s="1786"/>
      <c r="CE54" s="1786"/>
      <c r="CF54" s="1786"/>
      <c r="CG54" s="1786"/>
      <c r="CH54" s="1786"/>
      <c r="CI54" s="1786"/>
      <c r="CJ54" s="1786"/>
      <c r="CK54" s="1786"/>
      <c r="CL54" s="1786"/>
      <c r="CM54" s="1786"/>
      <c r="CN54" s="1786"/>
      <c r="CO54" s="1786"/>
      <c r="CP54" s="1786"/>
      <c r="CQ54" s="1786"/>
      <c r="CR54" s="1786"/>
      <c r="CS54" s="1786"/>
      <c r="CT54" s="1786"/>
      <c r="CU54" s="1786"/>
      <c r="CV54" s="1786"/>
      <c r="CW54" s="1786"/>
      <c r="CX54" s="1786"/>
      <c r="CY54" s="1786"/>
      <c r="CZ54" s="1786"/>
    </row>
    <row r="55" s="130" customFormat="true" ht="15" customHeight="true" x14ac:dyDescent="0.2">
      <c r="A55" s="2138"/>
      <c r="B55" s="243" t="s">
        <v>68</v>
      </c>
      <c r="C55" s="1009" t="s">
        <v>35</v>
      </c>
      <c r="D55" s="1021" t="s">
        <v>35</v>
      </c>
      <c r="E55" s="1021" t="s">
        <v>35</v>
      </c>
      <c r="F55" s="1021" t="s">
        <v>35</v>
      </c>
      <c r="G55" s="1033" t="s">
        <v>35</v>
      </c>
      <c r="H55" s="1045" t="s">
        <v>35</v>
      </c>
      <c r="I55" s="1021" t="s">
        <v>35</v>
      </c>
      <c r="J55" s="1021" t="s">
        <v>35</v>
      </c>
      <c r="K55" s="1021" t="s">
        <v>35</v>
      </c>
      <c r="L55" s="1057" t="s">
        <v>35</v>
      </c>
      <c r="M55" s="1066" t="s">
        <v>35</v>
      </c>
      <c r="N55" s="1021" t="s">
        <v>35</v>
      </c>
      <c r="O55" s="1021" t="s">
        <v>35</v>
      </c>
      <c r="P55" s="1021" t="s">
        <v>35</v>
      </c>
      <c r="Q55" s="1033" t="s">
        <v>35</v>
      </c>
      <c r="R55" s="1654" t="s">
        <v>35</v>
      </c>
      <c r="S55" s="1655" t="s">
        <v>35</v>
      </c>
      <c r="T55" s="1895" t="s">
        <v>35</v>
      </c>
      <c r="U55" s="1726"/>
      <c r="V55" s="1726"/>
      <c r="W55" s="1726"/>
      <c r="X55" s="1726"/>
      <c r="Y55" s="1726"/>
      <c r="Z55" s="1726"/>
      <c r="AA55" s="1726"/>
      <c r="AB55" s="1726"/>
      <c r="AC55" s="1726"/>
      <c r="AD55" s="1726"/>
      <c r="AE55" s="1726"/>
      <c r="AF55" s="1726"/>
      <c r="AG55" s="1726"/>
      <c r="AH55" s="1726"/>
      <c r="AI55" s="1726"/>
      <c r="AJ55" s="1726"/>
      <c r="AK55" s="1726"/>
      <c r="AL55" s="1726"/>
      <c r="AM55" s="1726"/>
      <c r="AN55" s="1726"/>
      <c r="AO55" s="1726"/>
      <c r="AP55" s="1726"/>
      <c r="AQ55" s="1726"/>
      <c r="AR55" s="1726"/>
      <c r="AS55" s="1726"/>
      <c r="AT55" s="1726"/>
      <c r="AU55" s="1726"/>
      <c r="AV55" s="1726"/>
      <c r="AW55" s="1726"/>
      <c r="AX55" s="1726"/>
      <c r="AY55" s="1726"/>
      <c r="AZ55" s="207"/>
      <c r="BA55" s="2139"/>
      <c r="BB55" s="152" t="s">
        <v>68</v>
      </c>
      <c r="BC55" s="1073" t="s">
        <v>35</v>
      </c>
      <c r="BD55" s="1093" t="s">
        <v>35</v>
      </c>
      <c r="BE55" s="1093" t="s">
        <v>35</v>
      </c>
      <c r="BF55" s="1093" t="s">
        <v>35</v>
      </c>
      <c r="BG55" s="1114" t="s">
        <v>35</v>
      </c>
      <c r="BH55" s="1135" t="s">
        <v>35</v>
      </c>
      <c r="BI55" s="1093" t="s">
        <v>35</v>
      </c>
      <c r="BJ55" s="1093" t="s">
        <v>35</v>
      </c>
      <c r="BK55" s="1093" t="s">
        <v>35</v>
      </c>
      <c r="BL55" s="1114" t="s">
        <v>35</v>
      </c>
      <c r="BM55" s="1135" t="s">
        <v>35</v>
      </c>
      <c r="BN55" s="1093" t="s">
        <v>35</v>
      </c>
      <c r="BO55" s="1093" t="s">
        <v>35</v>
      </c>
      <c r="BP55" s="1093" t="s">
        <v>35</v>
      </c>
      <c r="BQ55" s="1114" t="s">
        <v>35</v>
      </c>
      <c r="BR55" s="1656" t="s">
        <v>35</v>
      </c>
      <c r="BS55" s="1657" t="s">
        <v>35</v>
      </c>
      <c r="BT55" s="1657" t="s">
        <v>35</v>
      </c>
      <c r="BU55" s="1787"/>
      <c r="BV55" s="1787"/>
      <c r="BW55" s="1787"/>
      <c r="BX55" s="1787"/>
      <c r="BY55" s="1787"/>
      <c r="BZ55" s="1788"/>
      <c r="CA55" s="1788"/>
      <c r="CB55" s="1788"/>
      <c r="CC55" s="1788"/>
      <c r="CD55" s="1788"/>
      <c r="CE55" s="1788"/>
      <c r="CF55" s="1788"/>
      <c r="CG55" s="1788"/>
      <c r="CH55" s="1788"/>
      <c r="CI55" s="1788"/>
      <c r="CJ55" s="1788"/>
      <c r="CK55" s="1788"/>
      <c r="CL55" s="1788"/>
      <c r="CM55" s="1788"/>
      <c r="CN55" s="1788"/>
      <c r="CO55" s="1788"/>
      <c r="CP55" s="1788"/>
      <c r="CQ55" s="1788"/>
      <c r="CR55" s="1788"/>
      <c r="CS55" s="1788"/>
      <c r="CT55" s="1788"/>
      <c r="CU55" s="1788"/>
      <c r="CV55" s="1788"/>
      <c r="CW55" s="1788"/>
      <c r="CX55" s="1788"/>
      <c r="CY55" s="1788"/>
      <c r="CZ55" s="1788"/>
    </row>
    <row r="56" s="378" customFormat="true" ht="15" customHeight="true" x14ac:dyDescent="0.2">
      <c r="A56" s="132"/>
      <c r="B56" s="177"/>
      <c r="C56" s="2149" t="s">
        <v>114</v>
      </c>
      <c r="D56" s="2150"/>
      <c r="E56" s="2150"/>
      <c r="F56" s="2150"/>
      <c r="G56" s="2151"/>
      <c r="H56" s="2357" t="s">
        <v>38</v>
      </c>
      <c r="I56" s="2358"/>
      <c r="J56" s="2358"/>
      <c r="K56" s="2358"/>
      <c r="L56" s="2359"/>
      <c r="M56" s="2360" t="s">
        <v>37</v>
      </c>
      <c r="N56" s="2358"/>
      <c r="O56" s="2358"/>
      <c r="P56" s="2358"/>
      <c r="Q56" s="2359"/>
      <c r="R56" s="1871" t="s">
        <v>137</v>
      </c>
      <c r="S56" s="1879"/>
      <c r="T56" s="1880"/>
      <c r="U56" s="298"/>
      <c r="V56" s="298"/>
      <c r="W56" s="298"/>
      <c r="X56" s="583"/>
      <c r="Y56" s="583"/>
      <c r="Z56" s="583"/>
      <c r="AA56" s="583"/>
      <c r="AB56" s="583"/>
      <c r="AC56" s="583"/>
      <c r="AD56" s="583"/>
      <c r="AE56" s="583"/>
      <c r="AF56" s="583"/>
      <c r="AG56" s="583"/>
      <c r="AH56" s="583"/>
      <c r="AI56" s="583"/>
      <c r="AJ56" s="583"/>
      <c r="AK56" s="583"/>
      <c r="AL56" s="583"/>
      <c r="AM56" s="583"/>
      <c r="AN56" s="583"/>
      <c r="AO56" s="583"/>
      <c r="AP56" s="583"/>
      <c r="AQ56" s="583"/>
      <c r="AR56" s="583"/>
      <c r="AS56" s="583"/>
      <c r="AT56" s="583"/>
      <c r="AU56" s="583"/>
      <c r="AV56" s="583"/>
      <c r="AW56" s="583"/>
      <c r="AX56" s="583"/>
      <c r="AY56" s="583"/>
      <c r="AZ56" s="208"/>
      <c r="BA56" s="209" t="s">
        <v>128</v>
      </c>
      <c r="BB56" s="115" t="s">
        <v>95</v>
      </c>
      <c r="BC56" s="2171" t="s">
        <v>114</v>
      </c>
      <c r="BD56" s="2172"/>
      <c r="BE56" s="2172"/>
      <c r="BF56" s="2172"/>
      <c r="BG56" s="2173"/>
      <c r="BH56" s="2174" t="s">
        <v>38</v>
      </c>
      <c r="BI56" s="2172"/>
      <c r="BJ56" s="2172"/>
      <c r="BK56" s="2172"/>
      <c r="BL56" s="2173"/>
      <c r="BM56" s="2174" t="s">
        <v>37</v>
      </c>
      <c r="BN56" s="2172"/>
      <c r="BO56" s="2172"/>
      <c r="BP56" s="2172"/>
      <c r="BQ56" s="2175"/>
      <c r="BR56" s="1652" t="s">
        <v>137</v>
      </c>
      <c r="BS56" s="289"/>
      <c r="BT56" s="289"/>
      <c r="BU56" s="1789"/>
      <c r="BV56" s="1789"/>
      <c r="BW56" s="1789"/>
      <c r="BX56" s="1789"/>
      <c r="BY56" s="1790"/>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78" customFormat="true" ht="12.75" x14ac:dyDescent="0.2">
      <c r="A57" s="178" t="s">
        <v>69</v>
      </c>
      <c r="B57" s="236"/>
      <c r="C57" s="267" t="s">
        <v>0</v>
      </c>
      <c r="D57" s="268" t="s">
        <v>1</v>
      </c>
      <c r="E57" s="268" t="s">
        <v>2</v>
      </c>
      <c r="F57" s="268" t="s">
        <v>3</v>
      </c>
      <c r="G57" s="269" t="s">
        <v>4</v>
      </c>
      <c r="H57" s="1416" t="s">
        <v>0</v>
      </c>
      <c r="I57" s="1380" t="s">
        <v>1</v>
      </c>
      <c r="J57" s="1380" t="s">
        <v>2</v>
      </c>
      <c r="K57" s="1380" t="s">
        <v>3</v>
      </c>
      <c r="L57" s="1381" t="s">
        <v>4</v>
      </c>
      <c r="M57" s="1406" t="s">
        <v>0</v>
      </c>
      <c r="N57" s="1380" t="s">
        <v>1</v>
      </c>
      <c r="O57" s="1380" t="s">
        <v>2</v>
      </c>
      <c r="P57" s="1380" t="s">
        <v>3</v>
      </c>
      <c r="Q57" s="1426" t="s">
        <v>4</v>
      </c>
      <c r="R57" s="1416" t="s">
        <v>238</v>
      </c>
      <c r="S57" s="1380" t="s">
        <v>239</v>
      </c>
      <c r="T57" s="1382" t="s">
        <v>175</v>
      </c>
      <c r="U57" s="583"/>
      <c r="V57" s="583"/>
      <c r="W57" s="583"/>
      <c r="X57" s="583"/>
      <c r="Y57" s="583"/>
      <c r="Z57" s="583"/>
      <c r="AA57" s="583"/>
      <c r="AB57" s="583"/>
      <c r="AC57" s="583"/>
      <c r="AD57" s="583"/>
      <c r="AE57" s="583"/>
      <c r="AF57" s="583"/>
      <c r="AG57" s="583"/>
      <c r="AH57" s="583"/>
      <c r="AI57" s="583"/>
      <c r="AJ57" s="583"/>
      <c r="AK57" s="583"/>
      <c r="AL57" s="583"/>
      <c r="AM57" s="583"/>
      <c r="AN57" s="583"/>
      <c r="AO57" s="583"/>
      <c r="AP57" s="583"/>
      <c r="AQ57" s="583"/>
      <c r="AR57" s="583"/>
      <c r="AS57" s="583"/>
      <c r="AT57" s="583"/>
      <c r="AU57" s="583"/>
      <c r="AV57" s="583"/>
      <c r="AW57" s="583"/>
      <c r="AX57" s="583"/>
      <c r="AY57" s="583"/>
      <c r="AZ57" s="208"/>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238</v>
      </c>
      <c r="BS57" s="168" t="s">
        <v>239</v>
      </c>
      <c r="BT57" s="1932" t="s">
        <v>175</v>
      </c>
      <c r="BU57" s="1791"/>
      <c r="BV57" s="1791"/>
      <c r="BW57" s="1791"/>
      <c r="BX57" s="1791"/>
      <c r="BY57" s="1792"/>
      <c r="BZ57" s="1792"/>
      <c r="CA57" s="1792"/>
      <c r="CB57" s="1792"/>
      <c r="CC57" s="1792"/>
      <c r="CD57" s="1792"/>
      <c r="CE57" s="1792"/>
      <c r="CF57" s="1792"/>
      <c r="CG57" s="1792"/>
      <c r="CH57" s="1792"/>
      <c r="CI57" s="1792"/>
      <c r="CJ57" s="1792"/>
      <c r="CK57" s="1792"/>
      <c r="CL57" s="1792"/>
      <c r="CM57" s="1792"/>
      <c r="CN57" s="1792"/>
      <c r="CO57" s="1792"/>
      <c r="CP57" s="1792"/>
      <c r="CQ57" s="1792"/>
      <c r="CR57" s="1792"/>
      <c r="CS57" s="1792"/>
      <c r="CT57" s="1792"/>
      <c r="CU57" s="1792"/>
      <c r="CV57" s="1792"/>
      <c r="CW57" s="1792"/>
      <c r="CX57" s="1792"/>
      <c r="CY57" s="1792"/>
      <c r="CZ57" s="1792"/>
    </row>
    <row r="58" s="378" customFormat="true" ht="15" customHeight="true" x14ac:dyDescent="0.2">
      <c r="A58" s="2347" t="s">
        <v>240</v>
      </c>
      <c r="B58" s="1612" t="s">
        <v>241</v>
      </c>
      <c r="C58" s="1493">
        <v>14</v>
      </c>
      <c r="D58" s="1494">
        <v>30.9</v>
      </c>
      <c r="E58" s="1494">
        <v>70.900000000000006</v>
      </c>
      <c r="F58" s="1494">
        <v>52</v>
      </c>
      <c r="G58" s="1495">
        <v>67.599999999999994</v>
      </c>
      <c r="H58" s="1496">
        <v>21.7</v>
      </c>
      <c r="I58" s="1494">
        <v>44.3</v>
      </c>
      <c r="J58" s="1494">
        <v>67.8</v>
      </c>
      <c r="K58" s="1494">
        <v>81.599999999999994</v>
      </c>
      <c r="L58" s="1497">
        <v>78.099999999999994</v>
      </c>
      <c r="M58" s="1498">
        <v>7.1</v>
      </c>
      <c r="N58" s="1494">
        <v>18.899999999999999</v>
      </c>
      <c r="O58" s="1494">
        <v>30.1</v>
      </c>
      <c r="P58" s="1494">
        <v>46.4</v>
      </c>
      <c r="Q58" s="1495">
        <v>61.6</v>
      </c>
      <c r="R58" s="1496">
        <v>70.900000000000006</v>
      </c>
      <c r="S58" s="1494">
        <v>58.7</v>
      </c>
      <c r="T58" s="1896">
        <v>32.799999999999997</v>
      </c>
      <c r="U58" s="583"/>
      <c r="V58" s="583"/>
      <c r="W58" s="583"/>
      <c r="X58" s="583"/>
      <c r="Y58" s="583"/>
      <c r="Z58" s="583"/>
      <c r="AA58" s="583"/>
      <c r="AB58" s="583"/>
      <c r="AC58" s="583"/>
      <c r="AD58" s="583"/>
      <c r="AE58" s="583"/>
      <c r="AF58" s="583"/>
      <c r="AG58" s="583"/>
      <c r="AH58" s="583"/>
      <c r="AI58" s="583"/>
      <c r="AJ58" s="583"/>
      <c r="AK58" s="583"/>
      <c r="AL58" s="583"/>
      <c r="AM58" s="583"/>
      <c r="AN58" s="583"/>
      <c r="AO58" s="583"/>
      <c r="AP58" s="583"/>
      <c r="AQ58" s="583"/>
      <c r="AR58" s="583"/>
      <c r="AS58" s="583"/>
      <c r="AT58" s="583"/>
      <c r="AU58" s="583"/>
      <c r="AV58" s="583"/>
      <c r="AW58" s="583"/>
      <c r="AX58" s="583"/>
      <c r="AY58" s="583"/>
      <c r="AZ58" s="208"/>
      <c r="BA58" s="228"/>
      <c r="BB58" s="153"/>
      <c r="BC58" s="306"/>
      <c r="BD58" s="292"/>
      <c r="BE58" s="292"/>
      <c r="BF58" s="292"/>
      <c r="BG58" s="307"/>
      <c r="BH58" s="315"/>
      <c r="BI58" s="292"/>
      <c r="BJ58" s="292"/>
      <c r="BK58" s="292"/>
      <c r="BL58" s="307"/>
      <c r="BM58" s="315"/>
      <c r="BN58" s="292"/>
      <c r="BO58" s="292"/>
      <c r="BP58" s="292"/>
      <c r="BQ58" s="307"/>
      <c r="BR58" s="315"/>
      <c r="BS58" s="292"/>
      <c r="BT58" s="1933"/>
      <c r="BU58" s="1793"/>
      <c r="BV58" s="1793"/>
      <c r="BW58" s="1793"/>
      <c r="BX58" s="1793"/>
      <c r="BY58" s="1794"/>
      <c r="BZ58" s="1794"/>
      <c r="CA58" s="1794"/>
      <c r="CB58" s="1794"/>
      <c r="CC58" s="1794"/>
      <c r="CD58" s="1794"/>
      <c r="CE58" s="1794"/>
      <c r="CF58" s="1794"/>
      <c r="CG58" s="1794"/>
      <c r="CH58" s="1794"/>
      <c r="CI58" s="1794"/>
      <c r="CJ58" s="1794"/>
      <c r="CK58" s="1794"/>
      <c r="CL58" s="1794"/>
      <c r="CM58" s="1794"/>
      <c r="CN58" s="1794"/>
      <c r="CO58" s="1794"/>
      <c r="CP58" s="1794"/>
      <c r="CQ58" s="1794"/>
      <c r="CR58" s="1794"/>
      <c r="CS58" s="1794"/>
      <c r="CT58" s="1794"/>
      <c r="CU58" s="1794"/>
      <c r="CV58" s="1794"/>
      <c r="CW58" s="1794"/>
      <c r="CX58" s="1794"/>
      <c r="CY58" s="1794"/>
      <c r="CZ58" s="1794"/>
    </row>
    <row r="59" s="378" customFormat="true" ht="15" customHeight="true" x14ac:dyDescent="0.2">
      <c r="A59" s="2348"/>
      <c r="B59" s="1613" t="s">
        <v>242</v>
      </c>
      <c r="C59" s="1499">
        <v>24.4</v>
      </c>
      <c r="D59" s="1500">
        <v>26.2</v>
      </c>
      <c r="E59" s="1500">
        <v>17.7</v>
      </c>
      <c r="F59" s="1500">
        <v>14.4</v>
      </c>
      <c r="G59" s="1501">
        <v>7.1</v>
      </c>
      <c r="H59" s="1502">
        <v>47.3</v>
      </c>
      <c r="I59" s="1500">
        <v>36.1</v>
      </c>
      <c r="J59" s="1500">
        <v>19.8</v>
      </c>
      <c r="K59" s="1500">
        <v>4.5</v>
      </c>
      <c r="L59" s="1503">
        <v>1.6</v>
      </c>
      <c r="M59" s="1504">
        <v>14.4</v>
      </c>
      <c r="N59" s="1500">
        <v>23.9</v>
      </c>
      <c r="O59" s="1500">
        <v>20.100000000000001</v>
      </c>
      <c r="P59" s="1500">
        <v>11.1</v>
      </c>
      <c r="Q59" s="1501">
        <v>9</v>
      </c>
      <c r="R59" s="1502">
        <v>17.7</v>
      </c>
      <c r="S59" s="1500">
        <v>21.8</v>
      </c>
      <c r="T59" s="1897">
        <v>15.7</v>
      </c>
      <c r="U59" s="583"/>
      <c r="V59" s="583"/>
      <c r="W59" s="583"/>
      <c r="X59" s="583"/>
      <c r="Y59" s="583"/>
      <c r="Z59" s="583"/>
      <c r="AA59" s="583"/>
      <c r="AB59" s="583"/>
      <c r="AC59" s="583"/>
      <c r="AD59" s="583"/>
      <c r="AE59" s="583"/>
      <c r="AF59" s="583"/>
      <c r="AG59" s="583"/>
      <c r="AH59" s="583"/>
      <c r="AI59" s="583"/>
      <c r="AJ59" s="583"/>
      <c r="AK59" s="583"/>
      <c r="AL59" s="583"/>
      <c r="AM59" s="583"/>
      <c r="AN59" s="583"/>
      <c r="AO59" s="583"/>
      <c r="AP59" s="583"/>
      <c r="AQ59" s="583"/>
      <c r="AR59" s="583"/>
      <c r="AS59" s="583"/>
      <c r="AT59" s="583"/>
      <c r="AU59" s="583"/>
      <c r="AV59" s="583"/>
      <c r="AW59" s="583"/>
      <c r="AX59" s="583"/>
      <c r="AY59" s="583"/>
      <c r="AZ59" s="208"/>
      <c r="BA59" s="229"/>
      <c r="BB59" s="154"/>
      <c r="BC59" s="308"/>
      <c r="BD59" s="293"/>
      <c r="BE59" s="293"/>
      <c r="BF59" s="293"/>
      <c r="BG59" s="309"/>
      <c r="BH59" s="316"/>
      <c r="BI59" s="293"/>
      <c r="BJ59" s="293"/>
      <c r="BK59" s="293"/>
      <c r="BL59" s="309"/>
      <c r="BM59" s="316"/>
      <c r="BN59" s="293"/>
      <c r="BO59" s="293"/>
      <c r="BP59" s="293"/>
      <c r="BQ59" s="309"/>
      <c r="BR59" s="316"/>
      <c r="BS59" s="293"/>
      <c r="BT59" s="1934"/>
      <c r="BU59" s="1795"/>
      <c r="BV59" s="1795"/>
      <c r="BW59" s="1795"/>
      <c r="BX59" s="1795"/>
      <c r="BY59" s="1796"/>
      <c r="BZ59" s="1796"/>
      <c r="CA59" s="1796"/>
      <c r="CB59" s="1796"/>
      <c r="CC59" s="1796"/>
      <c r="CD59" s="1796"/>
      <c r="CE59" s="1796"/>
      <c r="CF59" s="1796"/>
      <c r="CG59" s="1796"/>
      <c r="CH59" s="1796"/>
      <c r="CI59" s="1796"/>
      <c r="CJ59" s="1796"/>
      <c r="CK59" s="1796"/>
      <c r="CL59" s="1796"/>
      <c r="CM59" s="1796"/>
      <c r="CN59" s="1796"/>
      <c r="CO59" s="1796"/>
      <c r="CP59" s="1796"/>
      <c r="CQ59" s="1796"/>
      <c r="CR59" s="1796"/>
      <c r="CS59" s="1796"/>
      <c r="CT59" s="1796"/>
      <c r="CU59" s="1796"/>
      <c r="CV59" s="1796"/>
      <c r="CW59" s="1796"/>
      <c r="CX59" s="1796"/>
      <c r="CY59" s="1796"/>
      <c r="CZ59" s="1796"/>
    </row>
    <row r="60" s="378" customFormat="true" ht="15" customHeight="true" x14ac:dyDescent="0.2">
      <c r="A60" s="2348"/>
      <c r="B60" s="1613" t="s">
        <v>243</v>
      </c>
      <c r="C60" s="1499">
        <v>7.8</v>
      </c>
      <c r="D60" s="1500">
        <v>4.5999999999999996</v>
      </c>
      <c r="E60" s="1500">
        <v>1.4</v>
      </c>
      <c r="F60" s="1500">
        <v>1.4</v>
      </c>
      <c r="G60" s="1501">
        <v>0.3</v>
      </c>
      <c r="H60" s="1502">
        <v>9</v>
      </c>
      <c r="I60" s="1500">
        <v>4.9000000000000004</v>
      </c>
      <c r="J60" s="1500">
        <v>1</v>
      </c>
      <c r="K60" s="1500">
        <v>0.5</v>
      </c>
      <c r="L60" s="1503">
        <v>0</v>
      </c>
      <c r="M60" s="1504">
        <v>9</v>
      </c>
      <c r="N60" s="1500">
        <v>6.2</v>
      </c>
      <c r="O60" s="1500">
        <v>2.9</v>
      </c>
      <c r="P60" s="1500">
        <v>1.1000000000000001</v>
      </c>
      <c r="Q60" s="1501">
        <v>0.4</v>
      </c>
      <c r="R60" s="1502">
        <v>1.4</v>
      </c>
      <c r="S60" s="1500">
        <v>3.1</v>
      </c>
      <c r="T60" s="1897">
        <v>3.9</v>
      </c>
      <c r="U60" s="583"/>
      <c r="V60" s="583"/>
      <c r="W60" s="583"/>
      <c r="X60" s="583"/>
      <c r="Y60" s="583"/>
      <c r="Z60" s="583"/>
      <c r="AA60" s="583"/>
      <c r="AB60" s="583"/>
      <c r="AC60" s="583"/>
      <c r="AD60" s="583"/>
      <c r="AE60" s="583"/>
      <c r="AF60" s="583"/>
      <c r="AG60" s="583"/>
      <c r="AH60" s="583"/>
      <c r="AI60" s="583"/>
      <c r="AJ60" s="583"/>
      <c r="AK60" s="583"/>
      <c r="AL60" s="583"/>
      <c r="AM60" s="583"/>
      <c r="AN60" s="583"/>
      <c r="AO60" s="583"/>
      <c r="AP60" s="583"/>
      <c r="AQ60" s="583"/>
      <c r="AR60" s="583"/>
      <c r="AS60" s="583"/>
      <c r="AT60" s="583"/>
      <c r="AU60" s="583"/>
      <c r="AV60" s="583"/>
      <c r="AW60" s="583"/>
      <c r="AX60" s="583"/>
      <c r="AY60" s="583"/>
      <c r="AZ60" s="208"/>
      <c r="BA60" s="229"/>
      <c r="BB60" s="154"/>
      <c r="BC60" s="308"/>
      <c r="BD60" s="293"/>
      <c r="BE60" s="293"/>
      <c r="BF60" s="293"/>
      <c r="BG60" s="309"/>
      <c r="BH60" s="316"/>
      <c r="BI60" s="293"/>
      <c r="BJ60" s="293"/>
      <c r="BK60" s="293"/>
      <c r="BL60" s="309"/>
      <c r="BM60" s="316"/>
      <c r="BN60" s="293"/>
      <c r="BO60" s="293"/>
      <c r="BP60" s="293"/>
      <c r="BQ60" s="309"/>
      <c r="BR60" s="316"/>
      <c r="BS60" s="293"/>
      <c r="BT60" s="1934"/>
      <c r="BU60" s="1795"/>
      <c r="BV60" s="1795"/>
      <c r="BW60" s="1795"/>
      <c r="BX60" s="1795"/>
      <c r="BY60" s="1796"/>
      <c r="BZ60" s="1796"/>
      <c r="CA60" s="1796"/>
      <c r="CB60" s="1796"/>
      <c r="CC60" s="1796"/>
      <c r="CD60" s="1796"/>
      <c r="CE60" s="1796"/>
      <c r="CF60" s="1796"/>
      <c r="CG60" s="1796"/>
      <c r="CH60" s="1796"/>
      <c r="CI60" s="1796"/>
      <c r="CJ60" s="1796"/>
      <c r="CK60" s="1796"/>
      <c r="CL60" s="1796"/>
      <c r="CM60" s="1796"/>
      <c r="CN60" s="1796"/>
      <c r="CO60" s="1796"/>
      <c r="CP60" s="1796"/>
      <c r="CQ60" s="1796"/>
      <c r="CR60" s="1796"/>
      <c r="CS60" s="1796"/>
      <c r="CT60" s="1796"/>
      <c r="CU60" s="1796"/>
      <c r="CV60" s="1796"/>
      <c r="CW60" s="1796"/>
      <c r="CX60" s="1796"/>
      <c r="CY60" s="1796"/>
      <c r="CZ60" s="1796"/>
    </row>
    <row r="61" s="378" customFormat="true" ht="15" customHeight="true" x14ac:dyDescent="0.2">
      <c r="A61" s="2348"/>
      <c r="B61" s="1613" t="s">
        <v>244</v>
      </c>
      <c r="C61" s="1499">
        <v>16.8</v>
      </c>
      <c r="D61" s="1500">
        <v>10.9</v>
      </c>
      <c r="E61" s="1500">
        <v>1.2</v>
      </c>
      <c r="F61" s="1500">
        <v>5</v>
      </c>
      <c r="G61" s="1501">
        <v>2.2999999999999998</v>
      </c>
      <c r="H61" s="1502">
        <v>12.7</v>
      </c>
      <c r="I61" s="1500">
        <v>8.6999999999999993</v>
      </c>
      <c r="J61" s="1500">
        <v>0.7</v>
      </c>
      <c r="K61" s="1500">
        <v>0.4</v>
      </c>
      <c r="L61" s="1503">
        <v>0</v>
      </c>
      <c r="M61" s="1504">
        <v>20</v>
      </c>
      <c r="N61" s="1500">
        <v>15.5</v>
      </c>
      <c r="O61" s="1500">
        <v>9.6</v>
      </c>
      <c r="P61" s="1500">
        <v>5.7</v>
      </c>
      <c r="Q61" s="1501">
        <v>4</v>
      </c>
      <c r="R61" s="1502">
        <v>1.2</v>
      </c>
      <c r="S61" s="1500">
        <v>4.5</v>
      </c>
      <c r="T61" s="1897">
        <v>11</v>
      </c>
      <c r="U61" s="583"/>
      <c r="V61" s="583"/>
      <c r="W61" s="583"/>
      <c r="X61" s="583"/>
      <c r="Y61" s="583"/>
      <c r="Z61" s="583"/>
      <c r="AA61" s="583"/>
      <c r="AB61" s="583"/>
      <c r="AC61" s="583"/>
      <c r="AD61" s="583"/>
      <c r="AE61" s="583"/>
      <c r="AF61" s="583"/>
      <c r="AG61" s="583"/>
      <c r="AH61" s="583"/>
      <c r="AI61" s="583"/>
      <c r="AJ61" s="583"/>
      <c r="AK61" s="583"/>
      <c r="AL61" s="583"/>
      <c r="AM61" s="583"/>
      <c r="AN61" s="583"/>
      <c r="AO61" s="583"/>
      <c r="AP61" s="583"/>
      <c r="AQ61" s="583"/>
      <c r="AR61" s="583"/>
      <c r="AS61" s="583"/>
      <c r="AT61" s="583"/>
      <c r="AU61" s="583"/>
      <c r="AV61" s="583"/>
      <c r="AW61" s="583"/>
      <c r="AX61" s="583"/>
      <c r="AY61" s="583"/>
      <c r="AZ61" s="208"/>
      <c r="BA61" s="229"/>
      <c r="BB61" s="154"/>
      <c r="BC61" s="308"/>
      <c r="BD61" s="293"/>
      <c r="BE61" s="293"/>
      <c r="BF61" s="293"/>
      <c r="BG61" s="309"/>
      <c r="BH61" s="316"/>
      <c r="BI61" s="293"/>
      <c r="BJ61" s="293"/>
      <c r="BK61" s="293"/>
      <c r="BL61" s="309"/>
      <c r="BM61" s="316"/>
      <c r="BN61" s="293"/>
      <c r="BO61" s="293"/>
      <c r="BP61" s="293"/>
      <c r="BQ61" s="309"/>
      <c r="BR61" s="316"/>
      <c r="BS61" s="293"/>
      <c r="BT61" s="1934"/>
      <c r="BU61" s="1795"/>
      <c r="BV61" s="1795"/>
      <c r="BW61" s="1795"/>
      <c r="BX61" s="1795"/>
      <c r="BY61" s="1796"/>
      <c r="BZ61" s="1796"/>
      <c r="CA61" s="1796"/>
      <c r="CB61" s="1796"/>
      <c r="CC61" s="1796"/>
      <c r="CD61" s="1796"/>
      <c r="CE61" s="1796"/>
      <c r="CF61" s="1796"/>
      <c r="CG61" s="1796"/>
      <c r="CH61" s="1796"/>
      <c r="CI61" s="1796"/>
      <c r="CJ61" s="1796"/>
      <c r="CK61" s="1796"/>
      <c r="CL61" s="1796"/>
      <c r="CM61" s="1796"/>
      <c r="CN61" s="1796"/>
      <c r="CO61" s="1796"/>
      <c r="CP61" s="1796"/>
      <c r="CQ61" s="1796"/>
      <c r="CR61" s="1796"/>
      <c r="CS61" s="1796"/>
      <c r="CT61" s="1796"/>
      <c r="CU61" s="1796"/>
      <c r="CV61" s="1796"/>
      <c r="CW61" s="1796"/>
      <c r="CX61" s="1796"/>
      <c r="CY61" s="1796"/>
      <c r="CZ61" s="1796"/>
    </row>
    <row r="62" s="378" customFormat="true" ht="15" customHeight="true" x14ac:dyDescent="0.2">
      <c r="A62" s="2348"/>
      <c r="B62" s="1613" t="s">
        <v>245</v>
      </c>
      <c r="C62" s="1499">
        <v>0</v>
      </c>
      <c r="D62" s="1500">
        <v>0</v>
      </c>
      <c r="E62" s="1500">
        <v>0</v>
      </c>
      <c r="F62" s="1500">
        <v>0</v>
      </c>
      <c r="G62" s="1501">
        <v>0</v>
      </c>
      <c r="H62" s="1502">
        <v>0</v>
      </c>
      <c r="I62" s="1500">
        <v>0</v>
      </c>
      <c r="J62" s="1500">
        <v>0</v>
      </c>
      <c r="K62" s="1500">
        <v>0</v>
      </c>
      <c r="L62" s="1503">
        <v>0</v>
      </c>
      <c r="M62" s="1504">
        <v>0.1</v>
      </c>
      <c r="N62" s="1500">
        <v>0</v>
      </c>
      <c r="O62" s="1500">
        <v>0</v>
      </c>
      <c r="P62" s="1500">
        <v>0</v>
      </c>
      <c r="Q62" s="1501">
        <v>0</v>
      </c>
      <c r="R62" s="1502">
        <v>0</v>
      </c>
      <c r="S62" s="1500">
        <v>0</v>
      </c>
      <c r="T62" s="1897">
        <v>0</v>
      </c>
      <c r="U62" s="583"/>
      <c r="V62" s="583"/>
      <c r="W62" s="583"/>
      <c r="X62" s="583"/>
      <c r="Y62" s="583"/>
      <c r="Z62" s="583"/>
      <c r="AA62" s="583"/>
      <c r="AB62" s="583"/>
      <c r="AC62" s="583"/>
      <c r="AD62" s="583"/>
      <c r="AE62" s="583"/>
      <c r="AF62" s="583"/>
      <c r="AG62" s="583"/>
      <c r="AH62" s="583"/>
      <c r="AI62" s="583"/>
      <c r="AJ62" s="583"/>
      <c r="AK62" s="583"/>
      <c r="AL62" s="583"/>
      <c r="AM62" s="583"/>
      <c r="AN62" s="583"/>
      <c r="AO62" s="583"/>
      <c r="AP62" s="583"/>
      <c r="AQ62" s="583"/>
      <c r="AR62" s="583"/>
      <c r="AS62" s="583"/>
      <c r="AT62" s="583"/>
      <c r="AU62" s="583"/>
      <c r="AV62" s="583"/>
      <c r="AW62" s="583"/>
      <c r="AX62" s="583"/>
      <c r="AY62" s="583"/>
      <c r="AZ62" s="208"/>
      <c r="BA62" s="229"/>
      <c r="BB62" s="154"/>
      <c r="BC62" s="308"/>
      <c r="BD62" s="293"/>
      <c r="BE62" s="293"/>
      <c r="BF62" s="293"/>
      <c r="BG62" s="309"/>
      <c r="BH62" s="316"/>
      <c r="BI62" s="293"/>
      <c r="BJ62" s="293"/>
      <c r="BK62" s="293"/>
      <c r="BL62" s="309"/>
      <c r="BM62" s="316"/>
      <c r="BN62" s="293"/>
      <c r="BO62" s="293"/>
      <c r="BP62" s="293"/>
      <c r="BQ62" s="309"/>
      <c r="BR62" s="316"/>
      <c r="BS62" s="293"/>
      <c r="BT62" s="1934"/>
      <c r="BU62" s="1795"/>
      <c r="BV62" s="1795"/>
      <c r="BW62" s="1795"/>
      <c r="BX62" s="1795"/>
      <c r="BY62" s="1796"/>
      <c r="BZ62" s="1796"/>
      <c r="CA62" s="1796"/>
      <c r="CB62" s="1796"/>
      <c r="CC62" s="1796"/>
      <c r="CD62" s="1796"/>
      <c r="CE62" s="1796"/>
      <c r="CF62" s="1796"/>
      <c r="CG62" s="1796"/>
      <c r="CH62" s="1796"/>
      <c r="CI62" s="1796"/>
      <c r="CJ62" s="1796"/>
      <c r="CK62" s="1796"/>
      <c r="CL62" s="1796"/>
      <c r="CM62" s="1796"/>
      <c r="CN62" s="1796"/>
      <c r="CO62" s="1796"/>
      <c r="CP62" s="1796"/>
      <c r="CQ62" s="1796"/>
      <c r="CR62" s="1796"/>
      <c r="CS62" s="1796"/>
      <c r="CT62" s="1796"/>
      <c r="CU62" s="1796"/>
      <c r="CV62" s="1796"/>
      <c r="CW62" s="1796"/>
      <c r="CX62" s="1796"/>
      <c r="CY62" s="1796"/>
      <c r="CZ62" s="1796"/>
    </row>
    <row r="63" s="378" customFormat="true" ht="15" customHeight="true" x14ac:dyDescent="0.2">
      <c r="A63" s="2348"/>
      <c r="B63" s="1613" t="s">
        <v>246</v>
      </c>
      <c r="C63" s="1499">
        <v>0.5</v>
      </c>
      <c r="D63" s="1500">
        <v>0.5</v>
      </c>
      <c r="E63" s="1500">
        <v>0.1</v>
      </c>
      <c r="F63" s="1500">
        <v>0.7</v>
      </c>
      <c r="G63" s="1501">
        <v>0.3</v>
      </c>
      <c r="H63" s="1502">
        <v>0.8</v>
      </c>
      <c r="I63" s="1500">
        <v>1</v>
      </c>
      <c r="J63" s="1500">
        <v>0</v>
      </c>
      <c r="K63" s="1500">
        <v>0</v>
      </c>
      <c r="L63" s="1503">
        <v>0.6</v>
      </c>
      <c r="M63" s="1504">
        <v>0.6</v>
      </c>
      <c r="N63" s="1500">
        <v>0</v>
      </c>
      <c r="O63" s="1500">
        <v>0.4</v>
      </c>
      <c r="P63" s="1500">
        <v>0.9</v>
      </c>
      <c r="Q63" s="1501">
        <v>0.2</v>
      </c>
      <c r="R63" s="1502">
        <v>0.1</v>
      </c>
      <c r="S63" s="1500">
        <v>0.5</v>
      </c>
      <c r="T63" s="1897">
        <v>0.4</v>
      </c>
      <c r="U63" s="583"/>
      <c r="V63" s="583"/>
      <c r="W63" s="583"/>
      <c r="X63" s="583"/>
      <c r="Y63" s="583"/>
      <c r="Z63" s="583"/>
      <c r="AA63" s="583"/>
      <c r="AB63" s="583"/>
      <c r="AC63" s="583"/>
      <c r="AD63" s="583"/>
      <c r="AE63" s="583"/>
      <c r="AF63" s="583"/>
      <c r="AG63" s="583"/>
      <c r="AH63" s="583"/>
      <c r="AI63" s="583"/>
      <c r="AJ63" s="583"/>
      <c r="AK63" s="583"/>
      <c r="AL63" s="583"/>
      <c r="AM63" s="583"/>
      <c r="AN63" s="583"/>
      <c r="AO63" s="583"/>
      <c r="AP63" s="583"/>
      <c r="AQ63" s="583"/>
      <c r="AR63" s="583"/>
      <c r="AS63" s="583"/>
      <c r="AT63" s="583"/>
      <c r="AU63" s="583"/>
      <c r="AV63" s="583"/>
      <c r="AW63" s="583"/>
      <c r="AX63" s="583"/>
      <c r="AY63" s="583"/>
      <c r="AZ63" s="208"/>
      <c r="BA63" s="229"/>
      <c r="BB63" s="154"/>
      <c r="BC63" s="308"/>
      <c r="BD63" s="293"/>
      <c r="BE63" s="293"/>
      <c r="BF63" s="293"/>
      <c r="BG63" s="309"/>
      <c r="BH63" s="316"/>
      <c r="BI63" s="293"/>
      <c r="BJ63" s="293"/>
      <c r="BK63" s="293"/>
      <c r="BL63" s="309"/>
      <c r="BM63" s="316"/>
      <c r="BN63" s="293"/>
      <c r="BO63" s="293"/>
      <c r="BP63" s="293"/>
      <c r="BQ63" s="309"/>
      <c r="BR63" s="316"/>
      <c r="BS63" s="293"/>
      <c r="BT63" s="1934"/>
      <c r="BU63" s="1795"/>
      <c r="BV63" s="1795"/>
      <c r="BW63" s="1795"/>
      <c r="BX63" s="1795"/>
      <c r="BY63" s="1796"/>
      <c r="BZ63" s="1796"/>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row>
    <row r="64" s="378" customFormat="true" ht="15" customHeight="true" x14ac:dyDescent="0.2">
      <c r="A64" s="2348"/>
      <c r="B64" s="1613" t="s">
        <v>247</v>
      </c>
      <c r="C64" s="1499">
        <v>0.2</v>
      </c>
      <c r="D64" s="1500">
        <v>0.1</v>
      </c>
      <c r="E64" s="1500">
        <v>0</v>
      </c>
      <c r="F64" s="1500">
        <v>0</v>
      </c>
      <c r="G64" s="1501">
        <v>0</v>
      </c>
      <c r="H64" s="1502">
        <v>0</v>
      </c>
      <c r="I64" s="1500">
        <v>0</v>
      </c>
      <c r="J64" s="1500">
        <v>0</v>
      </c>
      <c r="K64" s="1500">
        <v>0</v>
      </c>
      <c r="L64" s="1503">
        <v>0</v>
      </c>
      <c r="M64" s="1504">
        <v>0.3</v>
      </c>
      <c r="N64" s="1500">
        <v>0.1</v>
      </c>
      <c r="O64" s="1500">
        <v>0</v>
      </c>
      <c r="P64" s="1500">
        <v>0</v>
      </c>
      <c r="Q64" s="1501">
        <v>0</v>
      </c>
      <c r="R64" s="1502">
        <v>0</v>
      </c>
      <c r="S64" s="1500">
        <v>0</v>
      </c>
      <c r="T64" s="1897">
        <v>0.1</v>
      </c>
      <c r="U64" s="583"/>
      <c r="V64" s="583"/>
      <c r="W64" s="583"/>
      <c r="X64" s="583"/>
      <c r="Y64" s="583"/>
      <c r="Z64" s="583"/>
      <c r="AA64" s="583"/>
      <c r="AB64" s="583"/>
      <c r="AC64" s="583"/>
      <c r="AD64" s="583"/>
      <c r="AE64" s="583"/>
      <c r="AF64" s="583"/>
      <c r="AG64" s="583"/>
      <c r="AH64" s="583"/>
      <c r="AI64" s="583"/>
      <c r="AJ64" s="583"/>
      <c r="AK64" s="583"/>
      <c r="AL64" s="583"/>
      <c r="AM64" s="583"/>
      <c r="AN64" s="583"/>
      <c r="AO64" s="583"/>
      <c r="AP64" s="583"/>
      <c r="AQ64" s="583"/>
      <c r="AR64" s="583"/>
      <c r="AS64" s="583"/>
      <c r="AT64" s="583"/>
      <c r="AU64" s="583"/>
      <c r="AV64" s="583"/>
      <c r="AW64" s="583"/>
      <c r="AX64" s="583"/>
      <c r="AY64" s="583"/>
      <c r="AZ64" s="208"/>
      <c r="BA64" s="229"/>
      <c r="BB64" s="154"/>
      <c r="BC64" s="308"/>
      <c r="BD64" s="293"/>
      <c r="BE64" s="293"/>
      <c r="BF64" s="293"/>
      <c r="BG64" s="309"/>
      <c r="BH64" s="316"/>
      <c r="BI64" s="293"/>
      <c r="BJ64" s="293"/>
      <c r="BK64" s="293"/>
      <c r="BL64" s="309"/>
      <c r="BM64" s="316"/>
      <c r="BN64" s="293"/>
      <c r="BO64" s="293"/>
      <c r="BP64" s="293"/>
      <c r="BQ64" s="309"/>
      <c r="BR64" s="316"/>
      <c r="BS64" s="293"/>
      <c r="BT64" s="1934"/>
      <c r="BU64" s="1795"/>
      <c r="BV64" s="1795"/>
      <c r="BW64" s="1795"/>
      <c r="BX64" s="1795"/>
      <c r="BY64" s="1796"/>
      <c r="BZ64" s="1796"/>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row>
    <row r="65" s="378" customFormat="true" ht="15" customHeight="true" x14ac:dyDescent="0.2">
      <c r="A65" s="2348"/>
      <c r="B65" s="1613" t="s">
        <v>248</v>
      </c>
      <c r="C65" s="1499">
        <v>3.3</v>
      </c>
      <c r="D65" s="1500">
        <v>1.6</v>
      </c>
      <c r="E65" s="1500">
        <v>0</v>
      </c>
      <c r="F65" s="1500">
        <v>0.9</v>
      </c>
      <c r="G65" s="1501">
        <v>0.7</v>
      </c>
      <c r="H65" s="1502">
        <v>0</v>
      </c>
      <c r="I65" s="1500">
        <v>0.2</v>
      </c>
      <c r="J65" s="1500">
        <v>0</v>
      </c>
      <c r="K65" s="1500">
        <v>0</v>
      </c>
      <c r="L65" s="1503">
        <v>0</v>
      </c>
      <c r="M65" s="1504">
        <v>5.0999999999999996</v>
      </c>
      <c r="N65" s="1500">
        <v>3.6</v>
      </c>
      <c r="O65" s="1500">
        <v>1</v>
      </c>
      <c r="P65" s="1500">
        <v>2.1</v>
      </c>
      <c r="Q65" s="1501">
        <v>0.7</v>
      </c>
      <c r="R65" s="1502">
        <v>0</v>
      </c>
      <c r="S65" s="1500">
        <v>0</v>
      </c>
      <c r="T65" s="1897">
        <v>2.5</v>
      </c>
      <c r="U65" s="583"/>
      <c r="V65" s="583"/>
      <c r="W65" s="583"/>
      <c r="X65" s="583"/>
      <c r="Y65" s="583"/>
      <c r="Z65" s="583"/>
      <c r="AA65" s="583"/>
      <c r="AB65" s="583"/>
      <c r="AC65" s="583"/>
      <c r="AD65" s="583"/>
      <c r="AE65" s="583"/>
      <c r="AF65" s="583"/>
      <c r="AG65" s="583"/>
      <c r="AH65" s="583"/>
      <c r="AI65" s="583"/>
      <c r="AJ65" s="583"/>
      <c r="AK65" s="583"/>
      <c r="AL65" s="583"/>
      <c r="AM65" s="583"/>
      <c r="AN65" s="583"/>
      <c r="AO65" s="583"/>
      <c r="AP65" s="583"/>
      <c r="AQ65" s="583"/>
      <c r="AR65" s="583"/>
      <c r="AS65" s="583"/>
      <c r="AT65" s="583"/>
      <c r="AU65" s="583"/>
      <c r="AV65" s="583"/>
      <c r="AW65" s="583"/>
      <c r="AX65" s="583"/>
      <c r="AY65" s="583"/>
      <c r="AZ65" s="208"/>
      <c r="BA65" s="229"/>
      <c r="BB65" s="154"/>
      <c r="BC65" s="308"/>
      <c r="BD65" s="293"/>
      <c r="BE65" s="293"/>
      <c r="BF65" s="293"/>
      <c r="BG65" s="309"/>
      <c r="BH65" s="316"/>
      <c r="BI65" s="293"/>
      <c r="BJ65" s="293"/>
      <c r="BK65" s="293"/>
      <c r="BL65" s="309"/>
      <c r="BM65" s="316"/>
      <c r="BN65" s="293"/>
      <c r="BO65" s="293"/>
      <c r="BP65" s="293"/>
      <c r="BQ65" s="309"/>
      <c r="BR65" s="316"/>
      <c r="BS65" s="293"/>
      <c r="BT65" s="1934"/>
      <c r="BU65" s="1795"/>
      <c r="BV65" s="1795"/>
      <c r="BW65" s="1795"/>
      <c r="BX65" s="1795"/>
      <c r="BY65" s="1796"/>
      <c r="BZ65" s="1796"/>
      <c r="CA65" s="1796"/>
      <c r="CB65" s="1796"/>
      <c r="CC65" s="1796"/>
      <c r="CD65" s="1796"/>
      <c r="CE65" s="1796"/>
      <c r="CF65" s="1796"/>
      <c r="CG65" s="1796"/>
      <c r="CH65" s="1796"/>
      <c r="CI65" s="1796"/>
      <c r="CJ65" s="1796"/>
      <c r="CK65" s="1796"/>
      <c r="CL65" s="1796"/>
      <c r="CM65" s="1796"/>
      <c r="CN65" s="1796"/>
      <c r="CO65" s="1796"/>
      <c r="CP65" s="1796"/>
      <c r="CQ65" s="1796"/>
      <c r="CR65" s="1796"/>
      <c r="CS65" s="1796"/>
      <c r="CT65" s="1796"/>
      <c r="CU65" s="1796"/>
      <c r="CV65" s="1796"/>
      <c r="CW65" s="1796"/>
      <c r="CX65" s="1796"/>
      <c r="CY65" s="1796"/>
      <c r="CZ65" s="1796"/>
    </row>
    <row r="66" s="378" customFormat="true" ht="15" customHeight="true" x14ac:dyDescent="0.2">
      <c r="A66" s="2348"/>
      <c r="B66" s="1613" t="s">
        <v>249</v>
      </c>
      <c r="C66" s="1499">
        <v>3.4</v>
      </c>
      <c r="D66" s="1500">
        <v>1.5</v>
      </c>
      <c r="E66" s="1500">
        <v>0</v>
      </c>
      <c r="F66" s="1500">
        <v>2.2000000000000002</v>
      </c>
      <c r="G66" s="1501">
        <v>0.3</v>
      </c>
      <c r="H66" s="1502">
        <v>0.8</v>
      </c>
      <c r="I66" s="1500">
        <v>0</v>
      </c>
      <c r="J66" s="1500">
        <v>0</v>
      </c>
      <c r="K66" s="1500">
        <v>0</v>
      </c>
      <c r="L66" s="1503">
        <v>0</v>
      </c>
      <c r="M66" s="1504">
        <v>6.6</v>
      </c>
      <c r="N66" s="1500">
        <v>1</v>
      </c>
      <c r="O66" s="1500">
        <v>3.7</v>
      </c>
      <c r="P66" s="1500">
        <v>1.4</v>
      </c>
      <c r="Q66" s="1501">
        <v>0.3</v>
      </c>
      <c r="R66" s="1502">
        <v>0</v>
      </c>
      <c r="S66" s="1500">
        <v>0.2</v>
      </c>
      <c r="T66" s="1897">
        <v>2.6</v>
      </c>
      <c r="U66" s="583"/>
      <c r="V66" s="583"/>
      <c r="W66" s="583"/>
      <c r="X66" s="583"/>
      <c r="Y66" s="583"/>
      <c r="Z66" s="583"/>
      <c r="AA66" s="583"/>
      <c r="AB66" s="583"/>
      <c r="AC66" s="583"/>
      <c r="AD66" s="583"/>
      <c r="AE66" s="583"/>
      <c r="AF66" s="583"/>
      <c r="AG66" s="583"/>
      <c r="AH66" s="583"/>
      <c r="AI66" s="583"/>
      <c r="AJ66" s="583"/>
      <c r="AK66" s="583"/>
      <c r="AL66" s="583"/>
      <c r="AM66" s="583"/>
      <c r="AN66" s="583"/>
      <c r="AO66" s="583"/>
      <c r="AP66" s="583"/>
      <c r="AQ66" s="583"/>
      <c r="AR66" s="583"/>
      <c r="AS66" s="583"/>
      <c r="AT66" s="583"/>
      <c r="AU66" s="583"/>
      <c r="AV66" s="583"/>
      <c r="AW66" s="583"/>
      <c r="AX66" s="583"/>
      <c r="AY66" s="583"/>
      <c r="AZ66" s="208"/>
      <c r="BA66" s="229"/>
      <c r="BB66" s="154"/>
      <c r="BC66" s="308"/>
      <c r="BD66" s="293"/>
      <c r="BE66" s="293"/>
      <c r="BF66" s="293"/>
      <c r="BG66" s="309"/>
      <c r="BH66" s="316"/>
      <c r="BI66" s="293"/>
      <c r="BJ66" s="293"/>
      <c r="BK66" s="293"/>
      <c r="BL66" s="309"/>
      <c r="BM66" s="316"/>
      <c r="BN66" s="293"/>
      <c r="BO66" s="293"/>
      <c r="BP66" s="293"/>
      <c r="BQ66" s="309"/>
      <c r="BR66" s="316"/>
      <c r="BS66" s="293"/>
      <c r="BT66" s="1934"/>
      <c r="BU66" s="1795"/>
      <c r="BV66" s="1795"/>
      <c r="BW66" s="1795"/>
      <c r="BX66" s="1795"/>
      <c r="BY66" s="1796"/>
      <c r="BZ66" s="1796"/>
      <c r="CA66" s="1796"/>
      <c r="CB66" s="1796"/>
      <c r="CC66" s="1796"/>
      <c r="CD66" s="1796"/>
      <c r="CE66" s="1796"/>
      <c r="CF66" s="1796"/>
      <c r="CG66" s="1796"/>
      <c r="CH66" s="1796"/>
      <c r="CI66" s="1796"/>
      <c r="CJ66" s="1796"/>
      <c r="CK66" s="1796"/>
      <c r="CL66" s="1796"/>
      <c r="CM66" s="1796"/>
      <c r="CN66" s="1796"/>
      <c r="CO66" s="1796"/>
      <c r="CP66" s="1796"/>
      <c r="CQ66" s="1796"/>
      <c r="CR66" s="1796"/>
      <c r="CS66" s="1796"/>
      <c r="CT66" s="1796"/>
      <c r="CU66" s="1796"/>
      <c r="CV66" s="1796"/>
      <c r="CW66" s="1796"/>
      <c r="CX66" s="1796"/>
      <c r="CY66" s="1796"/>
      <c r="CZ66" s="1796"/>
    </row>
    <row r="67" s="378" customFormat="true" ht="15" customHeight="true" x14ac:dyDescent="0.2">
      <c r="A67" s="2348"/>
      <c r="B67" s="1613" t="s">
        <v>250</v>
      </c>
      <c r="C67" s="1499">
        <v>21.5</v>
      </c>
      <c r="D67" s="1500">
        <v>15.6</v>
      </c>
      <c r="E67" s="1500">
        <v>0</v>
      </c>
      <c r="F67" s="1500">
        <v>16.2</v>
      </c>
      <c r="G67" s="1501">
        <v>10.1</v>
      </c>
      <c r="H67" s="1502">
        <v>6.4</v>
      </c>
      <c r="I67" s="1500">
        <v>2</v>
      </c>
      <c r="J67" s="1500">
        <v>6.6</v>
      </c>
      <c r="K67" s="1500">
        <v>4.5</v>
      </c>
      <c r="L67" s="1503">
        <v>3.1</v>
      </c>
      <c r="M67" s="1504">
        <v>25.8</v>
      </c>
      <c r="N67" s="1500">
        <v>23.2</v>
      </c>
      <c r="O67" s="1500">
        <v>21.2</v>
      </c>
      <c r="P67" s="1500">
        <v>22.6</v>
      </c>
      <c r="Q67" s="1501">
        <v>11.9</v>
      </c>
      <c r="R67" s="1502">
        <v>0</v>
      </c>
      <c r="S67" s="1500">
        <v>4.5</v>
      </c>
      <c r="T67" s="1897">
        <v>20.9</v>
      </c>
      <c r="U67" s="583"/>
      <c r="V67" s="583"/>
      <c r="W67" s="583"/>
      <c r="X67" s="583"/>
      <c r="Y67" s="583"/>
      <c r="Z67" s="583"/>
      <c r="AA67" s="583"/>
      <c r="AB67" s="583"/>
      <c r="AC67" s="583"/>
      <c r="AD67" s="583"/>
      <c r="AE67" s="583"/>
      <c r="AF67" s="583"/>
      <c r="AG67" s="583"/>
      <c r="AH67" s="583"/>
      <c r="AI67" s="583"/>
      <c r="AJ67" s="583"/>
      <c r="AK67" s="583"/>
      <c r="AL67" s="583"/>
      <c r="AM67" s="583"/>
      <c r="AN67" s="583"/>
      <c r="AO67" s="583"/>
      <c r="AP67" s="583"/>
      <c r="AQ67" s="583"/>
      <c r="AR67" s="583"/>
      <c r="AS67" s="583"/>
      <c r="AT67" s="583"/>
      <c r="AU67" s="583"/>
      <c r="AV67" s="583"/>
      <c r="AW67" s="583"/>
      <c r="AX67" s="583"/>
      <c r="AY67" s="583"/>
      <c r="AZ67" s="208"/>
      <c r="BA67" s="229"/>
      <c r="BB67" s="154"/>
      <c r="BC67" s="308"/>
      <c r="BD67" s="293"/>
      <c r="BE67" s="293"/>
      <c r="BF67" s="293"/>
      <c r="BG67" s="309"/>
      <c r="BH67" s="316"/>
      <c r="BI67" s="293"/>
      <c r="BJ67" s="293"/>
      <c r="BK67" s="293"/>
      <c r="BL67" s="309"/>
      <c r="BM67" s="316"/>
      <c r="BN67" s="293"/>
      <c r="BO67" s="293"/>
      <c r="BP67" s="293"/>
      <c r="BQ67" s="309"/>
      <c r="BR67" s="316"/>
      <c r="BS67" s="293"/>
      <c r="BT67" s="1934"/>
      <c r="BU67" s="1795"/>
      <c r="BV67" s="1795"/>
      <c r="BW67" s="1795"/>
      <c r="BX67" s="1795"/>
      <c r="BY67" s="1796"/>
      <c r="BZ67" s="1796"/>
      <c r="CA67" s="1796"/>
      <c r="CB67" s="1796"/>
      <c r="CC67" s="1796"/>
      <c r="CD67" s="1796"/>
      <c r="CE67" s="1796"/>
      <c r="CF67" s="1796"/>
      <c r="CG67" s="1796"/>
      <c r="CH67" s="1796"/>
      <c r="CI67" s="1796"/>
      <c r="CJ67" s="1796"/>
      <c r="CK67" s="1796"/>
      <c r="CL67" s="1796"/>
      <c r="CM67" s="1796"/>
      <c r="CN67" s="1796"/>
      <c r="CO67" s="1796"/>
      <c r="CP67" s="1796"/>
      <c r="CQ67" s="1796"/>
      <c r="CR67" s="1796"/>
      <c r="CS67" s="1796"/>
      <c r="CT67" s="1796"/>
      <c r="CU67" s="1796"/>
      <c r="CV67" s="1796"/>
      <c r="CW67" s="1796"/>
      <c r="CX67" s="1796"/>
      <c r="CY67" s="1796"/>
      <c r="CZ67" s="1796"/>
    </row>
    <row r="68" s="378" customFormat="true" ht="15" customHeight="true" x14ac:dyDescent="0.2">
      <c r="A68" s="2348"/>
      <c r="B68" s="1613" t="s">
        <v>251</v>
      </c>
      <c r="C68" s="1499">
        <v>1.5</v>
      </c>
      <c r="D68" s="1500">
        <v>1.9</v>
      </c>
      <c r="E68" s="1500">
        <v>0</v>
      </c>
      <c r="F68" s="1500">
        <v>4.3</v>
      </c>
      <c r="G68" s="1501">
        <v>1.6</v>
      </c>
      <c r="H68" s="1502">
        <v>0.5</v>
      </c>
      <c r="I68" s="1500">
        <v>0.5</v>
      </c>
      <c r="J68" s="1500">
        <v>2.2999999999999998</v>
      </c>
      <c r="K68" s="1500">
        <v>1.1000000000000001</v>
      </c>
      <c r="L68" s="1503">
        <v>0.3</v>
      </c>
      <c r="M68" s="1504">
        <v>1.8</v>
      </c>
      <c r="N68" s="1500">
        <v>1.4</v>
      </c>
      <c r="O68" s="1500">
        <v>3.4</v>
      </c>
      <c r="P68" s="1500">
        <v>4.2</v>
      </c>
      <c r="Q68" s="1501">
        <v>2.7</v>
      </c>
      <c r="R68" s="1502">
        <v>0</v>
      </c>
      <c r="S68" s="1500">
        <v>0.9</v>
      </c>
      <c r="T68" s="1897">
        <v>2.7</v>
      </c>
      <c r="U68" s="583"/>
      <c r="V68" s="583"/>
      <c r="W68" s="583"/>
      <c r="X68" s="583"/>
      <c r="Y68" s="583"/>
      <c r="Z68" s="583"/>
      <c r="AA68" s="583"/>
      <c r="AB68" s="583"/>
      <c r="AC68" s="583"/>
      <c r="AD68" s="583"/>
      <c r="AE68" s="583"/>
      <c r="AF68" s="583"/>
      <c r="AG68" s="583"/>
      <c r="AH68" s="583"/>
      <c r="AI68" s="583"/>
      <c r="AJ68" s="583"/>
      <c r="AK68" s="583"/>
      <c r="AL68" s="583"/>
      <c r="AM68" s="583"/>
      <c r="AN68" s="583"/>
      <c r="AO68" s="583"/>
      <c r="AP68" s="583"/>
      <c r="AQ68" s="583"/>
      <c r="AR68" s="583"/>
      <c r="AS68" s="583"/>
      <c r="AT68" s="583"/>
      <c r="AU68" s="583"/>
      <c r="AV68" s="583"/>
      <c r="AW68" s="583"/>
      <c r="AX68" s="583"/>
      <c r="AY68" s="583"/>
      <c r="AZ68" s="208"/>
      <c r="BA68" s="229"/>
      <c r="BB68" s="154"/>
      <c r="BC68" s="308"/>
      <c r="BD68" s="293"/>
      <c r="BE68" s="293"/>
      <c r="BF68" s="293"/>
      <c r="BG68" s="309"/>
      <c r="BH68" s="316"/>
      <c r="BI68" s="293"/>
      <c r="BJ68" s="293"/>
      <c r="BK68" s="293"/>
      <c r="BL68" s="309"/>
      <c r="BM68" s="316"/>
      <c r="BN68" s="293"/>
      <c r="BO68" s="293"/>
      <c r="BP68" s="293"/>
      <c r="BQ68" s="309"/>
      <c r="BR68" s="316"/>
      <c r="BS68" s="293"/>
      <c r="BT68" s="1934"/>
      <c r="BU68" s="1795"/>
      <c r="BV68" s="1795"/>
      <c r="BW68" s="1795"/>
      <c r="BX68" s="1795"/>
      <c r="BY68" s="1796"/>
      <c r="BZ68" s="1796"/>
      <c r="CA68" s="1796"/>
      <c r="CB68" s="1796"/>
      <c r="CC68" s="1796"/>
      <c r="CD68" s="1796"/>
      <c r="CE68" s="1796"/>
      <c r="CF68" s="1796"/>
      <c r="CG68" s="1796"/>
      <c r="CH68" s="1796"/>
      <c r="CI68" s="1796"/>
      <c r="CJ68" s="1796"/>
      <c r="CK68" s="1796"/>
      <c r="CL68" s="1796"/>
      <c r="CM68" s="1796"/>
      <c r="CN68" s="1796"/>
      <c r="CO68" s="1796"/>
      <c r="CP68" s="1796"/>
      <c r="CQ68" s="1796"/>
      <c r="CR68" s="1796"/>
      <c r="CS68" s="1796"/>
      <c r="CT68" s="1796"/>
      <c r="CU68" s="1796"/>
      <c r="CV68" s="1796"/>
      <c r="CW68" s="1796"/>
      <c r="CX68" s="1796"/>
      <c r="CY68" s="1796"/>
      <c r="CZ68" s="1796"/>
    </row>
    <row r="69" s="378" customFormat="true" ht="15" customHeight="true" x14ac:dyDescent="0.2">
      <c r="A69" s="2348"/>
      <c r="B69" s="1613" t="s">
        <v>252</v>
      </c>
      <c r="C69" s="1499">
        <v>1.7</v>
      </c>
      <c r="D69" s="1500">
        <v>2.5</v>
      </c>
      <c r="E69" s="1500">
        <v>0</v>
      </c>
      <c r="F69" s="1500">
        <v>0.4</v>
      </c>
      <c r="G69" s="1501">
        <v>0.2</v>
      </c>
      <c r="H69" s="1502">
        <v>0</v>
      </c>
      <c r="I69" s="1500">
        <v>0.3</v>
      </c>
      <c r="J69" s="1500">
        <v>0</v>
      </c>
      <c r="K69" s="1500">
        <v>0</v>
      </c>
      <c r="L69" s="1503">
        <v>0</v>
      </c>
      <c r="M69" s="1504">
        <v>2.2999999999999998</v>
      </c>
      <c r="N69" s="1500">
        <v>1.9</v>
      </c>
      <c r="O69" s="1500">
        <v>3.3</v>
      </c>
      <c r="P69" s="1500">
        <v>0.6</v>
      </c>
      <c r="Q69" s="1501">
        <v>0.2</v>
      </c>
      <c r="R69" s="1502">
        <v>0</v>
      </c>
      <c r="S69" s="1500">
        <v>0.1</v>
      </c>
      <c r="T69" s="1897">
        <v>1.7</v>
      </c>
      <c r="U69" s="583"/>
      <c r="V69" s="583"/>
      <c r="W69" s="583"/>
      <c r="X69" s="583"/>
      <c r="Y69" s="583"/>
      <c r="Z69" s="583"/>
      <c r="AA69" s="583"/>
      <c r="AB69" s="583"/>
      <c r="AC69" s="583"/>
      <c r="AD69" s="583"/>
      <c r="AE69" s="583"/>
      <c r="AF69" s="583"/>
      <c r="AG69" s="583"/>
      <c r="AH69" s="583"/>
      <c r="AI69" s="583"/>
      <c r="AJ69" s="583"/>
      <c r="AK69" s="583"/>
      <c r="AL69" s="583"/>
      <c r="AM69" s="583"/>
      <c r="AN69" s="583"/>
      <c r="AO69" s="583"/>
      <c r="AP69" s="583"/>
      <c r="AQ69" s="583"/>
      <c r="AR69" s="583"/>
      <c r="AS69" s="583"/>
      <c r="AT69" s="583"/>
      <c r="AU69" s="583"/>
      <c r="AV69" s="583"/>
      <c r="AW69" s="583"/>
      <c r="AX69" s="583"/>
      <c r="AY69" s="583"/>
      <c r="AZ69" s="208"/>
      <c r="BA69" s="229"/>
      <c r="BB69" s="154"/>
      <c r="BC69" s="308"/>
      <c r="BD69" s="293"/>
      <c r="BE69" s="293"/>
      <c r="BF69" s="293"/>
      <c r="BG69" s="309"/>
      <c r="BH69" s="316"/>
      <c r="BI69" s="293"/>
      <c r="BJ69" s="293"/>
      <c r="BK69" s="293"/>
      <c r="BL69" s="309"/>
      <c r="BM69" s="316"/>
      <c r="BN69" s="293"/>
      <c r="BO69" s="293"/>
      <c r="BP69" s="293"/>
      <c r="BQ69" s="309"/>
      <c r="BR69" s="316"/>
      <c r="BS69" s="293"/>
      <c r="BT69" s="1934"/>
      <c r="BU69" s="1795"/>
      <c r="BV69" s="1795"/>
      <c r="BW69" s="1795"/>
      <c r="BX69" s="1795"/>
      <c r="BY69" s="1796"/>
      <c r="BZ69" s="1796"/>
      <c r="CA69" s="1796"/>
      <c r="CB69" s="1796"/>
      <c r="CC69" s="1796"/>
      <c r="CD69" s="1796"/>
      <c r="CE69" s="1796"/>
      <c r="CF69" s="1796"/>
      <c r="CG69" s="1796"/>
      <c r="CH69" s="1796"/>
      <c r="CI69" s="1796"/>
      <c r="CJ69" s="1796"/>
      <c r="CK69" s="1796"/>
      <c r="CL69" s="1796"/>
      <c r="CM69" s="1796"/>
      <c r="CN69" s="1796"/>
      <c r="CO69" s="1796"/>
      <c r="CP69" s="1796"/>
      <c r="CQ69" s="1796"/>
      <c r="CR69" s="1796"/>
      <c r="CS69" s="1796"/>
      <c r="CT69" s="1796"/>
      <c r="CU69" s="1796"/>
      <c r="CV69" s="1796"/>
      <c r="CW69" s="1796"/>
      <c r="CX69" s="1796"/>
      <c r="CY69" s="1796"/>
      <c r="CZ69" s="1796"/>
    </row>
    <row r="70" s="378" customFormat="true" ht="15" customHeight="true" x14ac:dyDescent="0.2">
      <c r="A70" s="2348"/>
      <c r="B70" s="1613" t="s">
        <v>253</v>
      </c>
      <c r="C70" s="1499">
        <v>2.4</v>
      </c>
      <c r="D70" s="1500">
        <v>0.5</v>
      </c>
      <c r="E70" s="1500">
        <v>0</v>
      </c>
      <c r="F70" s="1500">
        <v>0.3</v>
      </c>
      <c r="G70" s="1501">
        <v>0.2</v>
      </c>
      <c r="H70" s="1502">
        <v>0</v>
      </c>
      <c r="I70" s="1500">
        <v>0</v>
      </c>
      <c r="J70" s="1500">
        <v>0</v>
      </c>
      <c r="K70" s="1500">
        <v>0</v>
      </c>
      <c r="L70" s="1503">
        <v>0</v>
      </c>
      <c r="M70" s="1504">
        <v>3.9</v>
      </c>
      <c r="N70" s="1500">
        <v>1.3</v>
      </c>
      <c r="O70" s="1500">
        <v>0.8</v>
      </c>
      <c r="P70" s="1500">
        <v>0.5</v>
      </c>
      <c r="Q70" s="1501">
        <v>0.2</v>
      </c>
      <c r="R70" s="1502">
        <v>0</v>
      </c>
      <c r="S70" s="1500">
        <v>0</v>
      </c>
      <c r="T70" s="1897">
        <v>1.4</v>
      </c>
      <c r="U70" s="583"/>
      <c r="V70" s="583"/>
      <c r="W70" s="583"/>
      <c r="X70" s="583"/>
      <c r="Y70" s="583"/>
      <c r="Z70" s="583"/>
      <c r="AA70" s="583"/>
      <c r="AB70" s="583"/>
      <c r="AC70" s="583"/>
      <c r="AD70" s="583"/>
      <c r="AE70" s="583"/>
      <c r="AF70" s="583"/>
      <c r="AG70" s="583"/>
      <c r="AH70" s="583"/>
      <c r="AI70" s="583"/>
      <c r="AJ70" s="583"/>
      <c r="AK70" s="583"/>
      <c r="AL70" s="583"/>
      <c r="AM70" s="583"/>
      <c r="AN70" s="583"/>
      <c r="AO70" s="583"/>
      <c r="AP70" s="583"/>
      <c r="AQ70" s="583"/>
      <c r="AR70" s="583"/>
      <c r="AS70" s="583"/>
      <c r="AT70" s="583"/>
      <c r="AU70" s="583"/>
      <c r="AV70" s="583"/>
      <c r="AW70" s="583"/>
      <c r="AX70" s="583"/>
      <c r="AY70" s="583"/>
      <c r="AZ70" s="208"/>
      <c r="BA70" s="229"/>
      <c r="BB70" s="154"/>
      <c r="BC70" s="308"/>
      <c r="BD70" s="293"/>
      <c r="BE70" s="293"/>
      <c r="BF70" s="293"/>
      <c r="BG70" s="309"/>
      <c r="BH70" s="316"/>
      <c r="BI70" s="293"/>
      <c r="BJ70" s="293"/>
      <c r="BK70" s="293"/>
      <c r="BL70" s="309"/>
      <c r="BM70" s="316"/>
      <c r="BN70" s="293"/>
      <c r="BO70" s="293"/>
      <c r="BP70" s="293"/>
      <c r="BQ70" s="309"/>
      <c r="BR70" s="316"/>
      <c r="BS70" s="293"/>
      <c r="BT70" s="1934"/>
      <c r="BU70" s="1795"/>
      <c r="BV70" s="1795"/>
      <c r="BW70" s="1795"/>
      <c r="BX70" s="1795"/>
      <c r="BY70" s="1796"/>
      <c r="BZ70" s="1796"/>
      <c r="CA70" s="1796"/>
      <c r="CB70" s="1796"/>
      <c r="CC70" s="1796"/>
      <c r="CD70" s="1796"/>
      <c r="CE70" s="1796"/>
      <c r="CF70" s="1796"/>
      <c r="CG70" s="1796"/>
      <c r="CH70" s="1796"/>
      <c r="CI70" s="1796"/>
      <c r="CJ70" s="1796"/>
      <c r="CK70" s="1796"/>
      <c r="CL70" s="1796"/>
      <c r="CM70" s="1796"/>
      <c r="CN70" s="1796"/>
      <c r="CO70" s="1796"/>
      <c r="CP70" s="1796"/>
      <c r="CQ70" s="1796"/>
      <c r="CR70" s="1796"/>
      <c r="CS70" s="1796"/>
      <c r="CT70" s="1796"/>
      <c r="CU70" s="1796"/>
      <c r="CV70" s="1796"/>
      <c r="CW70" s="1796"/>
      <c r="CX70" s="1796"/>
      <c r="CY70" s="1796"/>
      <c r="CZ70" s="1796"/>
    </row>
    <row r="71" s="378" customFormat="true" ht="15" customHeight="true" x14ac:dyDescent="0.2">
      <c r="A71" s="2348"/>
      <c r="B71" s="1613" t="s">
        <v>230</v>
      </c>
      <c r="C71" s="1499">
        <v>0.5</v>
      </c>
      <c r="D71" s="1500">
        <v>1.5</v>
      </c>
      <c r="E71" s="1500">
        <v>8.5</v>
      </c>
      <c r="F71" s="1500">
        <v>1.5</v>
      </c>
      <c r="G71" s="1501">
        <v>8.8000000000000007</v>
      </c>
      <c r="H71" s="1502">
        <v>0.3</v>
      </c>
      <c r="I71" s="1500">
        <v>1.8</v>
      </c>
      <c r="J71" s="1500">
        <v>1.9</v>
      </c>
      <c r="K71" s="1500">
        <v>7.6</v>
      </c>
      <c r="L71" s="1503">
        <v>15.6</v>
      </c>
      <c r="M71" s="1504">
        <v>0.9</v>
      </c>
      <c r="N71" s="1500">
        <v>0.3</v>
      </c>
      <c r="O71" s="1500">
        <v>1.5</v>
      </c>
      <c r="P71" s="1500">
        <v>2.2999999999999998</v>
      </c>
      <c r="Q71" s="1501">
        <v>7.8</v>
      </c>
      <c r="R71" s="1502">
        <v>8.5</v>
      </c>
      <c r="S71" s="1500">
        <v>5.4</v>
      </c>
      <c r="T71" s="1897">
        <v>2.6</v>
      </c>
      <c r="U71" s="583"/>
      <c r="V71" s="583"/>
      <c r="W71" s="583"/>
      <c r="X71" s="583"/>
      <c r="Y71" s="583"/>
      <c r="Z71" s="583"/>
      <c r="AA71" s="583"/>
      <c r="AB71" s="583"/>
      <c r="AC71" s="583"/>
      <c r="AD71" s="583"/>
      <c r="AE71" s="583"/>
      <c r="AF71" s="583"/>
      <c r="AG71" s="583"/>
      <c r="AH71" s="583"/>
      <c r="AI71" s="583"/>
      <c r="AJ71" s="583"/>
      <c r="AK71" s="583"/>
      <c r="AL71" s="583"/>
      <c r="AM71" s="583"/>
      <c r="AN71" s="583"/>
      <c r="AO71" s="583"/>
      <c r="AP71" s="583"/>
      <c r="AQ71" s="583"/>
      <c r="AR71" s="583"/>
      <c r="AS71" s="583"/>
      <c r="AT71" s="583"/>
      <c r="AU71" s="583"/>
      <c r="AV71" s="583"/>
      <c r="AW71" s="583"/>
      <c r="AX71" s="583"/>
      <c r="AY71" s="583"/>
      <c r="AZ71" s="208"/>
      <c r="BA71" s="229"/>
      <c r="BB71" s="154"/>
      <c r="BC71" s="308"/>
      <c r="BD71" s="293"/>
      <c r="BE71" s="293"/>
      <c r="BF71" s="293"/>
      <c r="BG71" s="309"/>
      <c r="BH71" s="316"/>
      <c r="BI71" s="293"/>
      <c r="BJ71" s="293"/>
      <c r="BK71" s="293"/>
      <c r="BL71" s="309"/>
      <c r="BM71" s="316"/>
      <c r="BN71" s="293"/>
      <c r="BO71" s="293"/>
      <c r="BP71" s="293"/>
      <c r="BQ71" s="309"/>
      <c r="BR71" s="316"/>
      <c r="BS71" s="293"/>
      <c r="BT71" s="1934"/>
      <c r="BU71" s="1795"/>
      <c r="BV71" s="1795"/>
      <c r="BW71" s="1795"/>
      <c r="BX71" s="1795"/>
      <c r="BY71" s="1796"/>
      <c r="BZ71" s="1796"/>
      <c r="CA71" s="1796"/>
      <c r="CB71" s="1796"/>
      <c r="CC71" s="1796"/>
      <c r="CD71" s="1796"/>
      <c r="CE71" s="1796"/>
      <c r="CF71" s="1796"/>
      <c r="CG71" s="1796"/>
      <c r="CH71" s="1796"/>
      <c r="CI71" s="1796"/>
      <c r="CJ71" s="1796"/>
      <c r="CK71" s="1796"/>
      <c r="CL71" s="1796"/>
      <c r="CM71" s="1796"/>
      <c r="CN71" s="1796"/>
      <c r="CO71" s="1796"/>
      <c r="CP71" s="1796"/>
      <c r="CQ71" s="1796"/>
      <c r="CR71" s="1796"/>
      <c r="CS71" s="1796"/>
      <c r="CT71" s="1796"/>
      <c r="CU71" s="1796"/>
      <c r="CV71" s="1796"/>
      <c r="CW71" s="1796"/>
      <c r="CX71" s="1796"/>
      <c r="CY71" s="1796"/>
      <c r="CZ71" s="1796"/>
    </row>
    <row r="72" s="378" customFormat="true" ht="15" customHeight="true" x14ac:dyDescent="0.2">
      <c r="A72" s="2348"/>
      <c r="B72" s="1613" t="s">
        <v>46</v>
      </c>
      <c r="C72" s="1499">
        <v>2</v>
      </c>
      <c r="D72" s="1500">
        <v>1.7</v>
      </c>
      <c r="E72" s="1500">
        <v>0.1</v>
      </c>
      <c r="F72" s="1500">
        <v>0.8</v>
      </c>
      <c r="G72" s="1501">
        <v>0.5</v>
      </c>
      <c r="H72" s="1502">
        <v>0.2</v>
      </c>
      <c r="I72" s="1500">
        <v>0.3</v>
      </c>
      <c r="J72" s="1500">
        <v>0</v>
      </c>
      <c r="K72" s="1500">
        <v>0</v>
      </c>
      <c r="L72" s="1503">
        <v>0.7</v>
      </c>
      <c r="M72" s="1504">
        <v>2</v>
      </c>
      <c r="N72" s="1500">
        <v>2.4</v>
      </c>
      <c r="O72" s="1500">
        <v>2.2000000000000002</v>
      </c>
      <c r="P72" s="1500">
        <v>1.1000000000000001</v>
      </c>
      <c r="Q72" s="1501">
        <v>0.8</v>
      </c>
      <c r="R72" s="1502">
        <v>0.1</v>
      </c>
      <c r="S72" s="1500">
        <v>0.2</v>
      </c>
      <c r="T72" s="1897">
        <v>1.7</v>
      </c>
      <c r="U72" s="583"/>
      <c r="V72" s="583"/>
      <c r="W72" s="583"/>
      <c r="X72" s="583"/>
      <c r="Y72" s="583"/>
      <c r="Z72" s="583"/>
      <c r="AA72" s="583"/>
      <c r="AB72" s="583"/>
      <c r="AC72" s="583"/>
      <c r="AD72" s="583"/>
      <c r="AE72" s="583"/>
      <c r="AF72" s="583"/>
      <c r="AG72" s="583"/>
      <c r="AH72" s="583"/>
      <c r="AI72" s="583"/>
      <c r="AJ72" s="583"/>
      <c r="AK72" s="583"/>
      <c r="AL72" s="583"/>
      <c r="AM72" s="583"/>
      <c r="AN72" s="583"/>
      <c r="AO72" s="583"/>
      <c r="AP72" s="583"/>
      <c r="AQ72" s="583"/>
      <c r="AR72" s="583"/>
      <c r="AS72" s="583"/>
      <c r="AT72" s="583"/>
      <c r="AU72" s="583"/>
      <c r="AV72" s="583"/>
      <c r="AW72" s="583"/>
      <c r="AX72" s="583"/>
      <c r="AY72" s="583"/>
      <c r="AZ72" s="208"/>
      <c r="BA72" s="229"/>
      <c r="BB72" s="154"/>
      <c r="BC72" s="308"/>
      <c r="BD72" s="293"/>
      <c r="BE72" s="293"/>
      <c r="BF72" s="293"/>
      <c r="BG72" s="309"/>
      <c r="BH72" s="316"/>
      <c r="BI72" s="293"/>
      <c r="BJ72" s="293"/>
      <c r="BK72" s="293"/>
      <c r="BL72" s="309"/>
      <c r="BM72" s="316"/>
      <c r="BN72" s="293"/>
      <c r="BO72" s="293"/>
      <c r="BP72" s="293"/>
      <c r="BQ72" s="309"/>
      <c r="BR72" s="316"/>
      <c r="BS72" s="293"/>
      <c r="BT72" s="1934"/>
      <c r="BU72" s="1795"/>
      <c r="BV72" s="1795"/>
      <c r="BW72" s="1795"/>
      <c r="BX72" s="1795"/>
      <c r="BY72" s="1796"/>
      <c r="BZ72" s="1796"/>
      <c r="CA72" s="1796"/>
      <c r="CB72" s="1796"/>
      <c r="CC72" s="1796"/>
      <c r="CD72" s="1796"/>
      <c r="CE72" s="1796"/>
      <c r="CF72" s="1796"/>
      <c r="CG72" s="1796"/>
      <c r="CH72" s="1796"/>
      <c r="CI72" s="1796"/>
      <c r="CJ72" s="1796"/>
      <c r="CK72" s="1796"/>
      <c r="CL72" s="1796"/>
      <c r="CM72" s="1796"/>
      <c r="CN72" s="1796"/>
      <c r="CO72" s="1796"/>
      <c r="CP72" s="1796"/>
      <c r="CQ72" s="1796"/>
      <c r="CR72" s="1796"/>
      <c r="CS72" s="1796"/>
      <c r="CT72" s="1796"/>
      <c r="CU72" s="1796"/>
      <c r="CV72" s="1796"/>
      <c r="CW72" s="1796"/>
      <c r="CX72" s="1796"/>
      <c r="CY72" s="1796"/>
      <c r="CZ72" s="1796"/>
    </row>
    <row r="73" s="378" customFormat="true" ht="15" customHeight="true" x14ac:dyDescent="0.2">
      <c r="A73" s="2348"/>
      <c r="B73" s="1613" t="s">
        <v>176</v>
      </c>
      <c r="C73" s="1499">
        <v>0.1</v>
      </c>
      <c r="D73" s="1500">
        <v>0.1</v>
      </c>
      <c r="E73" s="1500">
        <v>0</v>
      </c>
      <c r="F73" s="1500">
        <v>0</v>
      </c>
      <c r="G73" s="1501">
        <v>0</v>
      </c>
      <c r="H73" s="1502">
        <v>0.2</v>
      </c>
      <c r="I73" s="1500">
        <v>0</v>
      </c>
      <c r="J73" s="1500">
        <v>0</v>
      </c>
      <c r="K73" s="1500">
        <v>0</v>
      </c>
      <c r="L73" s="1503">
        <v>0</v>
      </c>
      <c r="M73" s="1504">
        <v>0</v>
      </c>
      <c r="N73" s="1500">
        <v>0.1</v>
      </c>
      <c r="O73" s="1500">
        <v>0</v>
      </c>
      <c r="P73" s="1500">
        <v>0</v>
      </c>
      <c r="Q73" s="1501">
        <v>0</v>
      </c>
      <c r="R73" s="1502">
        <v>0</v>
      </c>
      <c r="S73" s="1500">
        <v>0</v>
      </c>
      <c r="T73" s="1897">
        <v>0</v>
      </c>
      <c r="U73" s="583"/>
      <c r="V73" s="583"/>
      <c r="W73" s="583"/>
      <c r="X73" s="583"/>
      <c r="Y73" s="583"/>
      <c r="Z73" s="583"/>
      <c r="AA73" s="583"/>
      <c r="AB73" s="583"/>
      <c r="AC73" s="583"/>
      <c r="AD73" s="583"/>
      <c r="AE73" s="583"/>
      <c r="AF73" s="583"/>
      <c r="AG73" s="583"/>
      <c r="AH73" s="583"/>
      <c r="AI73" s="583"/>
      <c r="AJ73" s="583"/>
      <c r="AK73" s="583"/>
      <c r="AL73" s="583"/>
      <c r="AM73" s="583"/>
      <c r="AN73" s="583"/>
      <c r="AO73" s="583"/>
      <c r="AP73" s="583"/>
      <c r="AQ73" s="583"/>
      <c r="AR73" s="583"/>
      <c r="AS73" s="583"/>
      <c r="AT73" s="583"/>
      <c r="AU73" s="583"/>
      <c r="AV73" s="583"/>
      <c r="AW73" s="583"/>
      <c r="AX73" s="583"/>
      <c r="AY73" s="583"/>
      <c r="AZ73" s="208"/>
      <c r="BA73" s="229"/>
      <c r="BB73" s="154"/>
      <c r="BC73" s="308"/>
      <c r="BD73" s="293"/>
      <c r="BE73" s="293"/>
      <c r="BF73" s="293"/>
      <c r="BG73" s="309"/>
      <c r="BH73" s="316"/>
      <c r="BI73" s="293"/>
      <c r="BJ73" s="293"/>
      <c r="BK73" s="293"/>
      <c r="BL73" s="309"/>
      <c r="BM73" s="316"/>
      <c r="BN73" s="293"/>
      <c r="BO73" s="293"/>
      <c r="BP73" s="293"/>
      <c r="BQ73" s="309"/>
      <c r="BR73" s="316"/>
      <c r="BS73" s="293"/>
      <c r="BT73" s="1934"/>
      <c r="BU73" s="1795"/>
      <c r="BV73" s="1795"/>
      <c r="BW73" s="1795"/>
      <c r="BX73" s="1795"/>
      <c r="BY73" s="1796"/>
      <c r="BZ73" s="1796"/>
      <c r="CA73" s="1796"/>
      <c r="CB73" s="1796"/>
      <c r="CC73" s="1796"/>
      <c r="CD73" s="1796"/>
      <c r="CE73" s="1796"/>
      <c r="CF73" s="1796"/>
      <c r="CG73" s="1796"/>
      <c r="CH73" s="1796"/>
      <c r="CI73" s="1796"/>
      <c r="CJ73" s="1796"/>
      <c r="CK73" s="1796"/>
      <c r="CL73" s="1796"/>
      <c r="CM73" s="1796"/>
      <c r="CN73" s="1796"/>
      <c r="CO73" s="1796"/>
      <c r="CP73" s="1796"/>
      <c r="CQ73" s="1796"/>
      <c r="CR73" s="1796"/>
      <c r="CS73" s="1796"/>
      <c r="CT73" s="1796"/>
      <c r="CU73" s="1796"/>
      <c r="CV73" s="1796"/>
      <c r="CW73" s="1796"/>
      <c r="CX73" s="1796"/>
      <c r="CY73" s="1796"/>
      <c r="CZ73" s="1796"/>
    </row>
    <row r="74" s="378" customFormat="true" ht="15" customHeight="true" x14ac:dyDescent="0.2">
      <c r="A74" s="1434"/>
      <c r="B74" s="1614"/>
      <c r="C74" s="1499"/>
      <c r="D74" s="1500"/>
      <c r="E74" s="1500"/>
      <c r="F74" s="1500"/>
      <c r="G74" s="1501"/>
      <c r="H74" s="1502"/>
      <c r="I74" s="1500"/>
      <c r="J74" s="1500"/>
      <c r="K74" s="1500"/>
      <c r="L74" s="1503"/>
      <c r="M74" s="1504"/>
      <c r="N74" s="1500"/>
      <c r="O74" s="1500"/>
      <c r="P74" s="1500"/>
      <c r="Q74" s="1501"/>
      <c r="R74" s="1502"/>
      <c r="S74" s="1500"/>
      <c r="T74" s="1897"/>
      <c r="U74" s="583"/>
      <c r="V74" s="583"/>
      <c r="W74" s="583"/>
      <c r="X74" s="583"/>
      <c r="Y74" s="583"/>
      <c r="Z74" s="583"/>
      <c r="AA74" s="583"/>
      <c r="AB74" s="583"/>
      <c r="AC74" s="583"/>
      <c r="AD74" s="583"/>
      <c r="AE74" s="583"/>
      <c r="AF74" s="583"/>
      <c r="AG74" s="583"/>
      <c r="AH74" s="583"/>
      <c r="AI74" s="583"/>
      <c r="AJ74" s="583"/>
      <c r="AK74" s="583"/>
      <c r="AL74" s="583"/>
      <c r="AM74" s="583"/>
      <c r="AN74" s="583"/>
      <c r="AO74" s="583"/>
      <c r="AP74" s="583"/>
      <c r="AQ74" s="583"/>
      <c r="AR74" s="583"/>
      <c r="AS74" s="583"/>
      <c r="AT74" s="583"/>
      <c r="AU74" s="583"/>
      <c r="AV74" s="583"/>
      <c r="AW74" s="583"/>
      <c r="AX74" s="583"/>
      <c r="AY74" s="583"/>
      <c r="AZ74" s="208"/>
      <c r="BA74" s="229"/>
      <c r="BB74" s="154"/>
      <c r="BC74" s="308"/>
      <c r="BD74" s="293"/>
      <c r="BE74" s="293"/>
      <c r="BF74" s="293"/>
      <c r="BG74" s="309"/>
      <c r="BH74" s="316"/>
      <c r="BI74" s="293"/>
      <c r="BJ74" s="293"/>
      <c r="BK74" s="293"/>
      <c r="BL74" s="309"/>
      <c r="BM74" s="316"/>
      <c r="BN74" s="293"/>
      <c r="BO74" s="293"/>
      <c r="BP74" s="293"/>
      <c r="BQ74" s="309"/>
      <c r="BR74" s="316"/>
      <c r="BS74" s="293"/>
      <c r="BT74" s="1934"/>
      <c r="BU74" s="1795"/>
      <c r="BV74" s="1795"/>
      <c r="BW74" s="1795"/>
      <c r="BX74" s="1795"/>
      <c r="BY74" s="1796"/>
      <c r="BZ74" s="1796"/>
      <c r="CA74" s="1796"/>
      <c r="CB74" s="1796"/>
      <c r="CC74" s="1796"/>
      <c r="CD74" s="1796"/>
      <c r="CE74" s="1796"/>
      <c r="CF74" s="1796"/>
      <c r="CG74" s="1796"/>
      <c r="CH74" s="1796"/>
      <c r="CI74" s="1796"/>
      <c r="CJ74" s="1796"/>
      <c r="CK74" s="1796"/>
      <c r="CL74" s="1796"/>
      <c r="CM74" s="1796"/>
      <c r="CN74" s="1796"/>
      <c r="CO74" s="1796"/>
      <c r="CP74" s="1796"/>
      <c r="CQ74" s="1796"/>
      <c r="CR74" s="1796"/>
      <c r="CS74" s="1796"/>
      <c r="CT74" s="1796"/>
      <c r="CU74" s="1796"/>
      <c r="CV74" s="1796"/>
      <c r="CW74" s="1796"/>
      <c r="CX74" s="1796"/>
      <c r="CY74" s="1796"/>
      <c r="CZ74" s="1796"/>
    </row>
    <row r="75" s="378" customFormat="true" ht="15" customHeight="true" x14ac:dyDescent="0.2">
      <c r="A75" s="1434"/>
      <c r="B75" s="1614"/>
      <c r="C75" s="1499"/>
      <c r="D75" s="1500"/>
      <c r="E75" s="1500"/>
      <c r="F75" s="1500"/>
      <c r="G75" s="1501"/>
      <c r="H75" s="1502"/>
      <c r="I75" s="1500"/>
      <c r="J75" s="1500"/>
      <c r="K75" s="1500"/>
      <c r="L75" s="1503"/>
      <c r="M75" s="1504"/>
      <c r="N75" s="1500"/>
      <c r="O75" s="1500"/>
      <c r="P75" s="1500"/>
      <c r="Q75" s="1501"/>
      <c r="R75" s="1502"/>
      <c r="S75" s="1500"/>
      <c r="T75" s="1897"/>
      <c r="U75" s="583"/>
      <c r="V75" s="583"/>
      <c r="W75" s="583"/>
      <c r="X75" s="583"/>
      <c r="Y75" s="583"/>
      <c r="Z75" s="583"/>
      <c r="AA75" s="583"/>
      <c r="AB75" s="583"/>
      <c r="AC75" s="583"/>
      <c r="AD75" s="583"/>
      <c r="AE75" s="583"/>
      <c r="AF75" s="583"/>
      <c r="AG75" s="583"/>
      <c r="AH75" s="583"/>
      <c r="AI75" s="583"/>
      <c r="AJ75" s="583"/>
      <c r="AK75" s="583"/>
      <c r="AL75" s="583"/>
      <c r="AM75" s="583"/>
      <c r="AN75" s="583"/>
      <c r="AO75" s="583"/>
      <c r="AP75" s="583"/>
      <c r="AQ75" s="583"/>
      <c r="AR75" s="583"/>
      <c r="AS75" s="583"/>
      <c r="AT75" s="583"/>
      <c r="AU75" s="583"/>
      <c r="AV75" s="583"/>
      <c r="AW75" s="583"/>
      <c r="AX75" s="583"/>
      <c r="AY75" s="583"/>
      <c r="AZ75" s="208"/>
      <c r="BA75" s="229"/>
      <c r="BB75" s="154"/>
      <c r="BC75" s="308"/>
      <c r="BD75" s="293"/>
      <c r="BE75" s="293"/>
      <c r="BF75" s="293"/>
      <c r="BG75" s="309"/>
      <c r="BH75" s="316"/>
      <c r="BI75" s="293"/>
      <c r="BJ75" s="293"/>
      <c r="BK75" s="293"/>
      <c r="BL75" s="309"/>
      <c r="BM75" s="316"/>
      <c r="BN75" s="293"/>
      <c r="BO75" s="293"/>
      <c r="BP75" s="293"/>
      <c r="BQ75" s="309"/>
      <c r="BR75" s="316"/>
      <c r="BS75" s="293"/>
      <c r="BT75" s="1934"/>
      <c r="BU75" s="1795"/>
      <c r="BV75" s="1795"/>
      <c r="BW75" s="1795"/>
      <c r="BX75" s="1795"/>
      <c r="BY75" s="1796"/>
      <c r="BZ75" s="1796"/>
      <c r="CA75" s="1796"/>
      <c r="CB75" s="1796"/>
      <c r="CC75" s="1796"/>
      <c r="CD75" s="1796"/>
      <c r="CE75" s="1796"/>
      <c r="CF75" s="1796"/>
      <c r="CG75" s="1796"/>
      <c r="CH75" s="1796"/>
      <c r="CI75" s="1796"/>
      <c r="CJ75" s="1796"/>
      <c r="CK75" s="1796"/>
      <c r="CL75" s="1796"/>
      <c r="CM75" s="1796"/>
      <c r="CN75" s="1796"/>
      <c r="CO75" s="1796"/>
      <c r="CP75" s="1796"/>
      <c r="CQ75" s="1796"/>
      <c r="CR75" s="1796"/>
      <c r="CS75" s="1796"/>
      <c r="CT75" s="1796"/>
      <c r="CU75" s="1796"/>
      <c r="CV75" s="1796"/>
      <c r="CW75" s="1796"/>
      <c r="CX75" s="1796"/>
      <c r="CY75" s="1796"/>
      <c r="CZ75" s="1796"/>
    </row>
    <row r="76" s="378" customFormat="true" ht="15" customHeight="true" x14ac:dyDescent="0.2">
      <c r="A76" s="1434"/>
      <c r="B76" s="1614"/>
      <c r="C76" s="1499"/>
      <c r="D76" s="1500"/>
      <c r="E76" s="1500"/>
      <c r="F76" s="1500"/>
      <c r="G76" s="1501"/>
      <c r="H76" s="1502"/>
      <c r="I76" s="1500"/>
      <c r="J76" s="1500"/>
      <c r="K76" s="1500"/>
      <c r="L76" s="1503"/>
      <c r="M76" s="1504"/>
      <c r="N76" s="1500"/>
      <c r="O76" s="1500"/>
      <c r="P76" s="1500"/>
      <c r="Q76" s="1501"/>
      <c r="R76" s="1502"/>
      <c r="S76" s="1500"/>
      <c r="T76" s="1897"/>
      <c r="U76" s="583"/>
      <c r="V76" s="583"/>
      <c r="W76" s="583"/>
      <c r="X76" s="583"/>
      <c r="Y76" s="583"/>
      <c r="Z76" s="583"/>
      <c r="AA76" s="583"/>
      <c r="AB76" s="583"/>
      <c r="AC76" s="583"/>
      <c r="AD76" s="583"/>
      <c r="AE76" s="583"/>
      <c r="AF76" s="583"/>
      <c r="AG76" s="583"/>
      <c r="AH76" s="583"/>
      <c r="AI76" s="583"/>
      <c r="AJ76" s="583"/>
      <c r="AK76" s="583"/>
      <c r="AL76" s="583"/>
      <c r="AM76" s="583"/>
      <c r="AN76" s="583"/>
      <c r="AO76" s="583"/>
      <c r="AP76" s="583"/>
      <c r="AQ76" s="583"/>
      <c r="AR76" s="583"/>
      <c r="AS76" s="583"/>
      <c r="AT76" s="583"/>
      <c r="AU76" s="583"/>
      <c r="AV76" s="583"/>
      <c r="AW76" s="583"/>
      <c r="AX76" s="583"/>
      <c r="AY76" s="583"/>
      <c r="AZ76" s="208"/>
      <c r="BA76" s="229"/>
      <c r="BB76" s="154"/>
      <c r="BC76" s="308"/>
      <c r="BD76" s="293"/>
      <c r="BE76" s="293"/>
      <c r="BF76" s="293"/>
      <c r="BG76" s="309"/>
      <c r="BH76" s="316"/>
      <c r="BI76" s="293"/>
      <c r="BJ76" s="293"/>
      <c r="BK76" s="293"/>
      <c r="BL76" s="309"/>
      <c r="BM76" s="316"/>
      <c r="BN76" s="293"/>
      <c r="BO76" s="293"/>
      <c r="BP76" s="293"/>
      <c r="BQ76" s="309"/>
      <c r="BR76" s="316"/>
      <c r="BS76" s="293"/>
      <c r="BT76" s="1934"/>
      <c r="BU76" s="1795"/>
      <c r="BV76" s="1795"/>
      <c r="BW76" s="1795"/>
      <c r="BX76" s="1795"/>
      <c r="BY76" s="1796"/>
      <c r="BZ76" s="1796"/>
      <c r="CA76" s="1796"/>
      <c r="CB76" s="1796"/>
      <c r="CC76" s="1796"/>
      <c r="CD76" s="1796"/>
      <c r="CE76" s="1796"/>
      <c r="CF76" s="1796"/>
      <c r="CG76" s="1796"/>
      <c r="CH76" s="1796"/>
      <c r="CI76" s="1796"/>
      <c r="CJ76" s="1796"/>
      <c r="CK76" s="1796"/>
      <c r="CL76" s="1796"/>
      <c r="CM76" s="1796"/>
      <c r="CN76" s="1796"/>
      <c r="CO76" s="1796"/>
      <c r="CP76" s="1796"/>
      <c r="CQ76" s="1796"/>
      <c r="CR76" s="1796"/>
      <c r="CS76" s="1796"/>
      <c r="CT76" s="1796"/>
      <c r="CU76" s="1796"/>
      <c r="CV76" s="1796"/>
      <c r="CW76" s="1796"/>
      <c r="CX76" s="1796"/>
      <c r="CY76" s="1796"/>
      <c r="CZ76" s="1796"/>
    </row>
    <row r="77" s="378" customFormat="true" ht="15" customHeight="true" x14ac:dyDescent="0.2">
      <c r="A77" s="1434"/>
      <c r="B77" s="1614"/>
      <c r="C77" s="1499"/>
      <c r="D77" s="1500"/>
      <c r="E77" s="1500"/>
      <c r="F77" s="1500"/>
      <c r="G77" s="1501"/>
      <c r="H77" s="1502"/>
      <c r="I77" s="1500"/>
      <c r="J77" s="1500"/>
      <c r="K77" s="1500"/>
      <c r="L77" s="1503"/>
      <c r="M77" s="1504"/>
      <c r="N77" s="1500"/>
      <c r="O77" s="1500"/>
      <c r="P77" s="1500"/>
      <c r="Q77" s="1501"/>
      <c r="R77" s="1502"/>
      <c r="S77" s="1500"/>
      <c r="T77" s="1897"/>
      <c r="U77" s="583"/>
      <c r="V77" s="583"/>
      <c r="W77" s="583"/>
      <c r="X77" s="583"/>
      <c r="Y77" s="583"/>
      <c r="Z77" s="583"/>
      <c r="AA77" s="583"/>
      <c r="AB77" s="583"/>
      <c r="AC77" s="583"/>
      <c r="AD77" s="583"/>
      <c r="AE77" s="583"/>
      <c r="AF77" s="583"/>
      <c r="AG77" s="583"/>
      <c r="AH77" s="583"/>
      <c r="AI77" s="583"/>
      <c r="AJ77" s="583"/>
      <c r="AK77" s="583"/>
      <c r="AL77" s="583"/>
      <c r="AM77" s="583"/>
      <c r="AN77" s="583"/>
      <c r="AO77" s="583"/>
      <c r="AP77" s="583"/>
      <c r="AQ77" s="583"/>
      <c r="AR77" s="583"/>
      <c r="AS77" s="583"/>
      <c r="AT77" s="583"/>
      <c r="AU77" s="583"/>
      <c r="AV77" s="583"/>
      <c r="AW77" s="583"/>
      <c r="AX77" s="583"/>
      <c r="AY77" s="583"/>
      <c r="AZ77" s="208"/>
      <c r="BA77" s="229"/>
      <c r="BB77" s="154"/>
      <c r="BC77" s="308"/>
      <c r="BD77" s="293"/>
      <c r="BE77" s="293"/>
      <c r="BF77" s="293"/>
      <c r="BG77" s="309"/>
      <c r="BH77" s="316"/>
      <c r="BI77" s="293"/>
      <c r="BJ77" s="293"/>
      <c r="BK77" s="293"/>
      <c r="BL77" s="309"/>
      <c r="BM77" s="316"/>
      <c r="BN77" s="293"/>
      <c r="BO77" s="293"/>
      <c r="BP77" s="293"/>
      <c r="BQ77" s="309"/>
      <c r="BR77" s="316"/>
      <c r="BS77" s="293"/>
      <c r="BT77" s="1934"/>
      <c r="BU77" s="1795"/>
      <c r="BV77" s="1795"/>
      <c r="BW77" s="1795"/>
      <c r="BX77" s="1795"/>
      <c r="BY77" s="1796"/>
      <c r="BZ77" s="1796"/>
      <c r="CA77" s="1796"/>
      <c r="CB77" s="1796"/>
      <c r="CC77" s="1796"/>
      <c r="CD77" s="1796"/>
      <c r="CE77" s="1796"/>
      <c r="CF77" s="1796"/>
      <c r="CG77" s="1796"/>
      <c r="CH77" s="1796"/>
      <c r="CI77" s="1796"/>
      <c r="CJ77" s="1796"/>
      <c r="CK77" s="1796"/>
      <c r="CL77" s="1796"/>
      <c r="CM77" s="1796"/>
      <c r="CN77" s="1796"/>
      <c r="CO77" s="1796"/>
      <c r="CP77" s="1796"/>
      <c r="CQ77" s="1796"/>
      <c r="CR77" s="1796"/>
      <c r="CS77" s="1796"/>
      <c r="CT77" s="1796"/>
      <c r="CU77" s="1796"/>
      <c r="CV77" s="1796"/>
      <c r="CW77" s="1796"/>
      <c r="CX77" s="1796"/>
      <c r="CY77" s="1796"/>
      <c r="CZ77" s="1796"/>
    </row>
    <row r="78" s="378" customFormat="true" ht="15" customHeight="true" x14ac:dyDescent="0.2">
      <c r="A78" s="1434"/>
      <c r="B78" s="1614"/>
      <c r="C78" s="1499"/>
      <c r="D78" s="1500"/>
      <c r="E78" s="1500"/>
      <c r="F78" s="1500"/>
      <c r="G78" s="1501"/>
      <c r="H78" s="1502"/>
      <c r="I78" s="1500"/>
      <c r="J78" s="1500"/>
      <c r="K78" s="1500"/>
      <c r="L78" s="1503"/>
      <c r="M78" s="1504"/>
      <c r="N78" s="1500"/>
      <c r="O78" s="1500"/>
      <c r="P78" s="1500"/>
      <c r="Q78" s="1501"/>
      <c r="R78" s="1502"/>
      <c r="S78" s="1500"/>
      <c r="T78" s="1897"/>
      <c r="U78" s="583"/>
      <c r="V78" s="583"/>
      <c r="W78" s="583"/>
      <c r="X78" s="583"/>
      <c r="Y78" s="583"/>
      <c r="Z78" s="583"/>
      <c r="AA78" s="583"/>
      <c r="AB78" s="583"/>
      <c r="AC78" s="583"/>
      <c r="AD78" s="583"/>
      <c r="AE78" s="583"/>
      <c r="AF78" s="583"/>
      <c r="AG78" s="583"/>
      <c r="AH78" s="583"/>
      <c r="AI78" s="583"/>
      <c r="AJ78" s="583"/>
      <c r="AK78" s="583"/>
      <c r="AL78" s="583"/>
      <c r="AM78" s="583"/>
      <c r="AN78" s="583"/>
      <c r="AO78" s="583"/>
      <c r="AP78" s="583"/>
      <c r="AQ78" s="583"/>
      <c r="AR78" s="583"/>
      <c r="AS78" s="583"/>
      <c r="AT78" s="583"/>
      <c r="AU78" s="583"/>
      <c r="AV78" s="583"/>
      <c r="AW78" s="583"/>
      <c r="AX78" s="583"/>
      <c r="AY78" s="583"/>
      <c r="AZ78" s="208"/>
      <c r="BA78" s="229"/>
      <c r="BB78" s="154"/>
      <c r="BC78" s="308"/>
      <c r="BD78" s="293"/>
      <c r="BE78" s="293"/>
      <c r="BF78" s="293"/>
      <c r="BG78" s="309"/>
      <c r="BH78" s="316"/>
      <c r="BI78" s="293"/>
      <c r="BJ78" s="293"/>
      <c r="BK78" s="293"/>
      <c r="BL78" s="309"/>
      <c r="BM78" s="316"/>
      <c r="BN78" s="293"/>
      <c r="BO78" s="293"/>
      <c r="BP78" s="293"/>
      <c r="BQ78" s="309"/>
      <c r="BR78" s="316"/>
      <c r="BS78" s="293"/>
      <c r="BT78" s="1934"/>
      <c r="BU78" s="1795"/>
      <c r="BV78" s="1795"/>
      <c r="BW78" s="1795"/>
      <c r="BX78" s="1795"/>
      <c r="BY78" s="1796"/>
      <c r="BZ78" s="1796"/>
      <c r="CA78" s="1796"/>
      <c r="CB78" s="1796"/>
      <c r="CC78" s="1796"/>
      <c r="CD78" s="1796"/>
      <c r="CE78" s="1796"/>
      <c r="CF78" s="1796"/>
      <c r="CG78" s="1796"/>
      <c r="CH78" s="1796"/>
      <c r="CI78" s="1796"/>
      <c r="CJ78" s="1796"/>
      <c r="CK78" s="1796"/>
      <c r="CL78" s="1796"/>
      <c r="CM78" s="1796"/>
      <c r="CN78" s="1796"/>
      <c r="CO78" s="1796"/>
      <c r="CP78" s="1796"/>
      <c r="CQ78" s="1796"/>
      <c r="CR78" s="1796"/>
      <c r="CS78" s="1796"/>
      <c r="CT78" s="1796"/>
      <c r="CU78" s="1796"/>
      <c r="CV78" s="1796"/>
      <c r="CW78" s="1796"/>
      <c r="CX78" s="1796"/>
      <c r="CY78" s="1796"/>
      <c r="CZ78" s="1796"/>
    </row>
    <row r="79" s="378" customFormat="true" ht="15" customHeight="true" x14ac:dyDescent="0.2">
      <c r="A79" s="1434"/>
      <c r="B79" s="1614"/>
      <c r="C79" s="1499"/>
      <c r="D79" s="1500"/>
      <c r="E79" s="1500"/>
      <c r="F79" s="1500"/>
      <c r="G79" s="1501"/>
      <c r="H79" s="1502"/>
      <c r="I79" s="1500"/>
      <c r="J79" s="1500"/>
      <c r="K79" s="1500"/>
      <c r="L79" s="1503"/>
      <c r="M79" s="1504"/>
      <c r="N79" s="1500"/>
      <c r="O79" s="1500"/>
      <c r="P79" s="1500"/>
      <c r="Q79" s="1501"/>
      <c r="R79" s="1502"/>
      <c r="S79" s="1500"/>
      <c r="T79" s="1897"/>
      <c r="U79" s="583"/>
      <c r="V79" s="583"/>
      <c r="W79" s="583"/>
      <c r="X79" s="583"/>
      <c r="Y79" s="583"/>
      <c r="Z79" s="583"/>
      <c r="AA79" s="583"/>
      <c r="AB79" s="583"/>
      <c r="AC79" s="583"/>
      <c r="AD79" s="583"/>
      <c r="AE79" s="583"/>
      <c r="AF79" s="583"/>
      <c r="AG79" s="583"/>
      <c r="AH79" s="583"/>
      <c r="AI79" s="583"/>
      <c r="AJ79" s="583"/>
      <c r="AK79" s="583"/>
      <c r="AL79" s="583"/>
      <c r="AM79" s="583"/>
      <c r="AN79" s="583"/>
      <c r="AO79" s="583"/>
      <c r="AP79" s="583"/>
      <c r="AQ79" s="583"/>
      <c r="AR79" s="583"/>
      <c r="AS79" s="583"/>
      <c r="AT79" s="583"/>
      <c r="AU79" s="583"/>
      <c r="AV79" s="583"/>
      <c r="AW79" s="583"/>
      <c r="AX79" s="583"/>
      <c r="AY79" s="583"/>
      <c r="AZ79" s="208"/>
      <c r="BA79" s="229"/>
      <c r="BB79" s="154"/>
      <c r="BC79" s="308"/>
      <c r="BD79" s="293"/>
      <c r="BE79" s="293"/>
      <c r="BF79" s="293"/>
      <c r="BG79" s="309"/>
      <c r="BH79" s="316"/>
      <c r="BI79" s="293"/>
      <c r="BJ79" s="293"/>
      <c r="BK79" s="293"/>
      <c r="BL79" s="309"/>
      <c r="BM79" s="316"/>
      <c r="BN79" s="293"/>
      <c r="BO79" s="293"/>
      <c r="BP79" s="293"/>
      <c r="BQ79" s="309"/>
      <c r="BR79" s="316"/>
      <c r="BS79" s="293"/>
      <c r="BT79" s="1934"/>
      <c r="BU79" s="1795"/>
      <c r="BV79" s="1795"/>
      <c r="BW79" s="1795"/>
      <c r="BX79" s="1795"/>
      <c r="BY79" s="1796"/>
      <c r="BZ79" s="1796"/>
      <c r="CA79" s="1796"/>
      <c r="CB79" s="1796"/>
      <c r="CC79" s="1796"/>
      <c r="CD79" s="1796"/>
      <c r="CE79" s="1796"/>
      <c r="CF79" s="1796"/>
      <c r="CG79" s="1796"/>
      <c r="CH79" s="1796"/>
      <c r="CI79" s="1796"/>
      <c r="CJ79" s="1796"/>
      <c r="CK79" s="1796"/>
      <c r="CL79" s="1796"/>
      <c r="CM79" s="1796"/>
      <c r="CN79" s="1796"/>
      <c r="CO79" s="1796"/>
      <c r="CP79" s="1796"/>
      <c r="CQ79" s="1796"/>
      <c r="CR79" s="1796"/>
      <c r="CS79" s="1796"/>
      <c r="CT79" s="1796"/>
      <c r="CU79" s="1796"/>
      <c r="CV79" s="1796"/>
      <c r="CW79" s="1796"/>
      <c r="CX79" s="1796"/>
      <c r="CY79" s="1796"/>
      <c r="CZ79" s="1796"/>
    </row>
    <row r="80" s="378" customFormat="true" ht="15" customHeight="true" x14ac:dyDescent="0.2">
      <c r="A80" s="1434"/>
      <c r="B80" s="1614"/>
      <c r="C80" s="1499"/>
      <c r="D80" s="1500"/>
      <c r="E80" s="1500"/>
      <c r="F80" s="1500"/>
      <c r="G80" s="1501"/>
      <c r="H80" s="1502"/>
      <c r="I80" s="1500"/>
      <c r="J80" s="1500"/>
      <c r="K80" s="1500"/>
      <c r="L80" s="1503"/>
      <c r="M80" s="1504"/>
      <c r="N80" s="1500"/>
      <c r="O80" s="1500"/>
      <c r="P80" s="1500"/>
      <c r="Q80" s="1501"/>
      <c r="R80" s="1502"/>
      <c r="S80" s="1500"/>
      <c r="T80" s="1897"/>
      <c r="U80" s="583"/>
      <c r="V80" s="583"/>
      <c r="W80" s="583"/>
      <c r="X80" s="583"/>
      <c r="Y80" s="583"/>
      <c r="Z80" s="583"/>
      <c r="AA80" s="583"/>
      <c r="AB80" s="583"/>
      <c r="AC80" s="583"/>
      <c r="AD80" s="583"/>
      <c r="AE80" s="583"/>
      <c r="AF80" s="583"/>
      <c r="AG80" s="583"/>
      <c r="AH80" s="583"/>
      <c r="AI80" s="583"/>
      <c r="AJ80" s="583"/>
      <c r="AK80" s="583"/>
      <c r="AL80" s="583"/>
      <c r="AM80" s="583"/>
      <c r="AN80" s="583"/>
      <c r="AO80" s="583"/>
      <c r="AP80" s="583"/>
      <c r="AQ80" s="583"/>
      <c r="AR80" s="583"/>
      <c r="AS80" s="583"/>
      <c r="AT80" s="583"/>
      <c r="AU80" s="583"/>
      <c r="AV80" s="583"/>
      <c r="AW80" s="583"/>
      <c r="AX80" s="583"/>
      <c r="AY80" s="583"/>
      <c r="AZ80" s="208"/>
      <c r="BA80" s="229"/>
      <c r="BB80" s="154"/>
      <c r="BC80" s="308"/>
      <c r="BD80" s="293"/>
      <c r="BE80" s="293"/>
      <c r="BF80" s="293"/>
      <c r="BG80" s="309"/>
      <c r="BH80" s="316"/>
      <c r="BI80" s="293"/>
      <c r="BJ80" s="293"/>
      <c r="BK80" s="293"/>
      <c r="BL80" s="309"/>
      <c r="BM80" s="316"/>
      <c r="BN80" s="293"/>
      <c r="BO80" s="293"/>
      <c r="BP80" s="293"/>
      <c r="BQ80" s="309"/>
      <c r="BR80" s="316"/>
      <c r="BS80" s="293"/>
      <c r="BT80" s="1934"/>
      <c r="BU80" s="1795"/>
      <c r="BV80" s="1795"/>
      <c r="BW80" s="1795"/>
      <c r="BX80" s="1795"/>
      <c r="BY80" s="1796"/>
      <c r="BZ80" s="1796"/>
      <c r="CA80" s="1796"/>
      <c r="CB80" s="1796"/>
      <c r="CC80" s="1796"/>
      <c r="CD80" s="1796"/>
      <c r="CE80" s="1796"/>
      <c r="CF80" s="1796"/>
      <c r="CG80" s="1796"/>
      <c r="CH80" s="1796"/>
      <c r="CI80" s="1796"/>
      <c r="CJ80" s="1796"/>
      <c r="CK80" s="1796"/>
      <c r="CL80" s="1796"/>
      <c r="CM80" s="1796"/>
      <c r="CN80" s="1796"/>
      <c r="CO80" s="1796"/>
      <c r="CP80" s="1796"/>
      <c r="CQ80" s="1796"/>
      <c r="CR80" s="1796"/>
      <c r="CS80" s="1796"/>
      <c r="CT80" s="1796"/>
      <c r="CU80" s="1796"/>
      <c r="CV80" s="1796"/>
      <c r="CW80" s="1796"/>
      <c r="CX80" s="1796"/>
      <c r="CY80" s="1796"/>
      <c r="CZ80" s="1796"/>
    </row>
    <row r="81" s="378" customFormat="true" ht="15" customHeight="true" x14ac:dyDescent="0.2">
      <c r="A81" s="1434"/>
      <c r="B81" s="1614"/>
      <c r="C81" s="1499"/>
      <c r="D81" s="1500"/>
      <c r="E81" s="1500"/>
      <c r="F81" s="1500"/>
      <c r="G81" s="1501"/>
      <c r="H81" s="1502"/>
      <c r="I81" s="1500"/>
      <c r="J81" s="1500"/>
      <c r="K81" s="1500"/>
      <c r="L81" s="1503"/>
      <c r="M81" s="1504"/>
      <c r="N81" s="1500"/>
      <c r="O81" s="1500"/>
      <c r="P81" s="1500"/>
      <c r="Q81" s="1501"/>
      <c r="R81" s="1502"/>
      <c r="S81" s="1500"/>
      <c r="T81" s="1897"/>
      <c r="U81" s="583"/>
      <c r="V81" s="583"/>
      <c r="W81" s="583"/>
      <c r="X81" s="583"/>
      <c r="Y81" s="583"/>
      <c r="Z81" s="583"/>
      <c r="AA81" s="583"/>
      <c r="AB81" s="583"/>
      <c r="AC81" s="583"/>
      <c r="AD81" s="583"/>
      <c r="AE81" s="583"/>
      <c r="AF81" s="583"/>
      <c r="AG81" s="583"/>
      <c r="AH81" s="583"/>
      <c r="AI81" s="583"/>
      <c r="AJ81" s="583"/>
      <c r="AK81" s="583"/>
      <c r="AL81" s="583"/>
      <c r="AM81" s="583"/>
      <c r="AN81" s="583"/>
      <c r="AO81" s="583"/>
      <c r="AP81" s="583"/>
      <c r="AQ81" s="583"/>
      <c r="AR81" s="583"/>
      <c r="AS81" s="583"/>
      <c r="AT81" s="583"/>
      <c r="AU81" s="583"/>
      <c r="AV81" s="583"/>
      <c r="AW81" s="583"/>
      <c r="AX81" s="583"/>
      <c r="AY81" s="583"/>
      <c r="AZ81" s="208"/>
      <c r="BA81" s="229"/>
      <c r="BB81" s="154"/>
      <c r="BC81" s="308"/>
      <c r="BD81" s="293"/>
      <c r="BE81" s="293"/>
      <c r="BF81" s="293"/>
      <c r="BG81" s="309"/>
      <c r="BH81" s="316"/>
      <c r="BI81" s="293"/>
      <c r="BJ81" s="293"/>
      <c r="BK81" s="293"/>
      <c r="BL81" s="309"/>
      <c r="BM81" s="316"/>
      <c r="BN81" s="293"/>
      <c r="BO81" s="293"/>
      <c r="BP81" s="293"/>
      <c r="BQ81" s="309"/>
      <c r="BR81" s="316"/>
      <c r="BS81" s="293"/>
      <c r="BT81" s="1934"/>
      <c r="BU81" s="1795"/>
      <c r="BV81" s="1795"/>
      <c r="BW81" s="1795"/>
      <c r="BX81" s="1795"/>
      <c r="BY81" s="1796"/>
      <c r="BZ81" s="1796"/>
      <c r="CA81" s="1796"/>
      <c r="CB81" s="1796"/>
      <c r="CC81" s="1796"/>
      <c r="CD81" s="1796"/>
      <c r="CE81" s="1796"/>
      <c r="CF81" s="1796"/>
      <c r="CG81" s="1796"/>
      <c r="CH81" s="1796"/>
      <c r="CI81" s="1796"/>
      <c r="CJ81" s="1796"/>
      <c r="CK81" s="1796"/>
      <c r="CL81" s="1796"/>
      <c r="CM81" s="1796"/>
      <c r="CN81" s="1796"/>
      <c r="CO81" s="1796"/>
      <c r="CP81" s="1796"/>
      <c r="CQ81" s="1796"/>
      <c r="CR81" s="1796"/>
      <c r="CS81" s="1796"/>
      <c r="CT81" s="1796"/>
      <c r="CU81" s="1796"/>
      <c r="CV81" s="1796"/>
      <c r="CW81" s="1796"/>
      <c r="CX81" s="1796"/>
      <c r="CY81" s="1796"/>
      <c r="CZ81" s="1796"/>
    </row>
    <row r="82" s="378" customFormat="true" ht="15" customHeight="true" x14ac:dyDescent="0.2">
      <c r="A82" s="1434"/>
      <c r="B82" s="1614"/>
      <c r="C82" s="1499"/>
      <c r="D82" s="1500"/>
      <c r="E82" s="1500"/>
      <c r="F82" s="1500"/>
      <c r="G82" s="1501"/>
      <c r="H82" s="1502"/>
      <c r="I82" s="1500"/>
      <c r="J82" s="1500"/>
      <c r="K82" s="1500"/>
      <c r="L82" s="1503"/>
      <c r="M82" s="1504"/>
      <c r="N82" s="1500"/>
      <c r="O82" s="1500"/>
      <c r="P82" s="1500"/>
      <c r="Q82" s="1501"/>
      <c r="R82" s="1502"/>
      <c r="S82" s="1500"/>
      <c r="T82" s="1897"/>
      <c r="U82" s="583"/>
      <c r="V82" s="583"/>
      <c r="W82" s="583"/>
      <c r="X82" s="583"/>
      <c r="Y82" s="583"/>
      <c r="Z82" s="583"/>
      <c r="AA82" s="583"/>
      <c r="AB82" s="583"/>
      <c r="AC82" s="583"/>
      <c r="AD82" s="583"/>
      <c r="AE82" s="583"/>
      <c r="AF82" s="583"/>
      <c r="AG82" s="583"/>
      <c r="AH82" s="583"/>
      <c r="AI82" s="583"/>
      <c r="AJ82" s="583"/>
      <c r="AK82" s="583"/>
      <c r="AL82" s="583"/>
      <c r="AM82" s="583"/>
      <c r="AN82" s="583"/>
      <c r="AO82" s="583"/>
      <c r="AP82" s="583"/>
      <c r="AQ82" s="583"/>
      <c r="AR82" s="583"/>
      <c r="AS82" s="583"/>
      <c r="AT82" s="583"/>
      <c r="AU82" s="583"/>
      <c r="AV82" s="583"/>
      <c r="AW82" s="583"/>
      <c r="AX82" s="583"/>
      <c r="AY82" s="583"/>
      <c r="AZ82" s="208"/>
      <c r="BA82" s="229"/>
      <c r="BB82" s="154"/>
      <c r="BC82" s="308"/>
      <c r="BD82" s="293"/>
      <c r="BE82" s="293"/>
      <c r="BF82" s="293"/>
      <c r="BG82" s="309"/>
      <c r="BH82" s="316"/>
      <c r="BI82" s="293"/>
      <c r="BJ82" s="293"/>
      <c r="BK82" s="293"/>
      <c r="BL82" s="309"/>
      <c r="BM82" s="316"/>
      <c r="BN82" s="293"/>
      <c r="BO82" s="293"/>
      <c r="BP82" s="293"/>
      <c r="BQ82" s="309"/>
      <c r="BR82" s="316"/>
      <c r="BS82" s="293"/>
      <c r="BT82" s="1934"/>
      <c r="BU82" s="1795"/>
      <c r="BV82" s="1795"/>
      <c r="BW82" s="1795"/>
      <c r="BX82" s="1795"/>
      <c r="BY82" s="1796"/>
      <c r="BZ82" s="1796"/>
      <c r="CA82" s="1796"/>
      <c r="CB82" s="1796"/>
      <c r="CC82" s="1796"/>
      <c r="CD82" s="1796"/>
      <c r="CE82" s="1796"/>
      <c r="CF82" s="1796"/>
      <c r="CG82" s="1796"/>
      <c r="CH82" s="1796"/>
      <c r="CI82" s="1796"/>
      <c r="CJ82" s="1796"/>
      <c r="CK82" s="1796"/>
      <c r="CL82" s="1796"/>
      <c r="CM82" s="1796"/>
      <c r="CN82" s="1796"/>
      <c r="CO82" s="1796"/>
      <c r="CP82" s="1796"/>
      <c r="CQ82" s="1796"/>
      <c r="CR82" s="1796"/>
      <c r="CS82" s="1796"/>
      <c r="CT82" s="1796"/>
      <c r="CU82" s="1796"/>
      <c r="CV82" s="1796"/>
      <c r="CW82" s="1796"/>
      <c r="CX82" s="1796"/>
      <c r="CY82" s="1796"/>
      <c r="CZ82" s="1796"/>
    </row>
    <row r="83" s="378" customFormat="true" ht="15" customHeight="true" x14ac:dyDescent="0.2">
      <c r="A83" s="1434"/>
      <c r="B83" s="1614"/>
      <c r="C83" s="1499"/>
      <c r="D83" s="1500"/>
      <c r="E83" s="1500"/>
      <c r="F83" s="1500"/>
      <c r="G83" s="1501"/>
      <c r="H83" s="1502"/>
      <c r="I83" s="1500"/>
      <c r="J83" s="1500"/>
      <c r="K83" s="1500"/>
      <c r="L83" s="1503"/>
      <c r="M83" s="1504"/>
      <c r="N83" s="1500"/>
      <c r="O83" s="1500"/>
      <c r="P83" s="1500"/>
      <c r="Q83" s="1501"/>
      <c r="R83" s="1502"/>
      <c r="S83" s="1500"/>
      <c r="T83" s="1897"/>
      <c r="U83" s="583"/>
      <c r="V83" s="583"/>
      <c r="W83" s="583"/>
      <c r="X83" s="583"/>
      <c r="Y83" s="583"/>
      <c r="Z83" s="583"/>
      <c r="AA83" s="583"/>
      <c r="AB83" s="583"/>
      <c r="AC83" s="583"/>
      <c r="AD83" s="583"/>
      <c r="AE83" s="583"/>
      <c r="AF83" s="583"/>
      <c r="AG83" s="583"/>
      <c r="AH83" s="583"/>
      <c r="AI83" s="583"/>
      <c r="AJ83" s="583"/>
      <c r="AK83" s="583"/>
      <c r="AL83" s="583"/>
      <c r="AM83" s="583"/>
      <c r="AN83" s="583"/>
      <c r="AO83" s="583"/>
      <c r="AP83" s="583"/>
      <c r="AQ83" s="583"/>
      <c r="AR83" s="583"/>
      <c r="AS83" s="583"/>
      <c r="AT83" s="583"/>
      <c r="AU83" s="583"/>
      <c r="AV83" s="583"/>
      <c r="AW83" s="583"/>
      <c r="AX83" s="583"/>
      <c r="AY83" s="583"/>
      <c r="AZ83" s="208"/>
      <c r="BA83" s="229"/>
      <c r="BB83" s="154"/>
      <c r="BC83" s="308"/>
      <c r="BD83" s="293"/>
      <c r="BE83" s="293"/>
      <c r="BF83" s="293"/>
      <c r="BG83" s="309"/>
      <c r="BH83" s="316"/>
      <c r="BI83" s="293"/>
      <c r="BJ83" s="293"/>
      <c r="BK83" s="293"/>
      <c r="BL83" s="309"/>
      <c r="BM83" s="316"/>
      <c r="BN83" s="293"/>
      <c r="BO83" s="293"/>
      <c r="BP83" s="293"/>
      <c r="BQ83" s="309"/>
      <c r="BR83" s="316"/>
      <c r="BS83" s="293"/>
      <c r="BT83" s="1934"/>
      <c r="BU83" s="1795"/>
      <c r="BV83" s="1795"/>
      <c r="BW83" s="1795"/>
      <c r="BX83" s="1795"/>
      <c r="BY83" s="1796"/>
      <c r="BZ83" s="1796"/>
      <c r="CA83" s="1796"/>
      <c r="CB83" s="1796"/>
      <c r="CC83" s="1796"/>
      <c r="CD83" s="1796"/>
      <c r="CE83" s="1796"/>
      <c r="CF83" s="1796"/>
      <c r="CG83" s="1796"/>
      <c r="CH83" s="1796"/>
      <c r="CI83" s="1796"/>
      <c r="CJ83" s="1796"/>
      <c r="CK83" s="1796"/>
      <c r="CL83" s="1796"/>
      <c r="CM83" s="1796"/>
      <c r="CN83" s="1796"/>
      <c r="CO83" s="1796"/>
      <c r="CP83" s="1796"/>
      <c r="CQ83" s="1796"/>
      <c r="CR83" s="1796"/>
      <c r="CS83" s="1796"/>
      <c r="CT83" s="1796"/>
      <c r="CU83" s="1796"/>
      <c r="CV83" s="1796"/>
      <c r="CW83" s="1796"/>
      <c r="CX83" s="1796"/>
      <c r="CY83" s="1796"/>
      <c r="CZ83" s="1796"/>
    </row>
    <row r="84" s="378" customFormat="true" ht="15" customHeight="true" x14ac:dyDescent="0.2">
      <c r="A84" s="1434"/>
      <c r="B84" s="1614"/>
      <c r="C84" s="1499"/>
      <c r="D84" s="1500"/>
      <c r="E84" s="1500"/>
      <c r="F84" s="1500"/>
      <c r="G84" s="1501"/>
      <c r="H84" s="1502"/>
      <c r="I84" s="1500"/>
      <c r="J84" s="1500"/>
      <c r="K84" s="1500"/>
      <c r="L84" s="1503"/>
      <c r="M84" s="1504"/>
      <c r="N84" s="1500"/>
      <c r="O84" s="1500"/>
      <c r="P84" s="1500"/>
      <c r="Q84" s="1501"/>
      <c r="R84" s="1502"/>
      <c r="S84" s="1500"/>
      <c r="T84" s="1897"/>
      <c r="U84" s="583"/>
      <c r="V84" s="583"/>
      <c r="W84" s="583"/>
      <c r="X84" s="583"/>
      <c r="Y84" s="583"/>
      <c r="Z84" s="583"/>
      <c r="AA84" s="583"/>
      <c r="AB84" s="583"/>
      <c r="AC84" s="583"/>
      <c r="AD84" s="583"/>
      <c r="AE84" s="583"/>
      <c r="AF84" s="583"/>
      <c r="AG84" s="583"/>
      <c r="AH84" s="583"/>
      <c r="AI84" s="583"/>
      <c r="AJ84" s="583"/>
      <c r="AK84" s="583"/>
      <c r="AL84" s="583"/>
      <c r="AM84" s="583"/>
      <c r="AN84" s="583"/>
      <c r="AO84" s="583"/>
      <c r="AP84" s="583"/>
      <c r="AQ84" s="583"/>
      <c r="AR84" s="583"/>
      <c r="AS84" s="583"/>
      <c r="AT84" s="583"/>
      <c r="AU84" s="583"/>
      <c r="AV84" s="583"/>
      <c r="AW84" s="583"/>
      <c r="AX84" s="583"/>
      <c r="AY84" s="583"/>
      <c r="AZ84" s="208"/>
      <c r="BA84" s="229"/>
      <c r="BB84" s="154"/>
      <c r="BC84" s="308"/>
      <c r="BD84" s="293"/>
      <c r="BE84" s="293"/>
      <c r="BF84" s="293"/>
      <c r="BG84" s="309"/>
      <c r="BH84" s="316"/>
      <c r="BI84" s="293"/>
      <c r="BJ84" s="293"/>
      <c r="BK84" s="293"/>
      <c r="BL84" s="309"/>
      <c r="BM84" s="316"/>
      <c r="BN84" s="293"/>
      <c r="BO84" s="293"/>
      <c r="BP84" s="293"/>
      <c r="BQ84" s="309"/>
      <c r="BR84" s="316"/>
      <c r="BS84" s="293"/>
      <c r="BT84" s="1934"/>
      <c r="BU84" s="1795"/>
      <c r="BV84" s="1795"/>
      <c r="BW84" s="1795"/>
      <c r="BX84" s="1795"/>
      <c r="BY84" s="1796"/>
      <c r="BZ84" s="1796"/>
      <c r="CA84" s="1796"/>
      <c r="CB84" s="1796"/>
      <c r="CC84" s="1796"/>
      <c r="CD84" s="1796"/>
      <c r="CE84" s="1796"/>
      <c r="CF84" s="1796"/>
      <c r="CG84" s="1796"/>
      <c r="CH84" s="1796"/>
      <c r="CI84" s="1796"/>
      <c r="CJ84" s="1796"/>
      <c r="CK84" s="1796"/>
      <c r="CL84" s="1796"/>
      <c r="CM84" s="1796"/>
      <c r="CN84" s="1796"/>
      <c r="CO84" s="1796"/>
      <c r="CP84" s="1796"/>
      <c r="CQ84" s="1796"/>
      <c r="CR84" s="1796"/>
      <c r="CS84" s="1796"/>
      <c r="CT84" s="1796"/>
      <c r="CU84" s="1796"/>
      <c r="CV84" s="1796"/>
      <c r="CW84" s="1796"/>
      <c r="CX84" s="1796"/>
      <c r="CY84" s="1796"/>
      <c r="CZ84" s="1796"/>
    </row>
    <row r="85" s="378" customFormat="true" ht="15" customHeight="true" x14ac:dyDescent="0.2">
      <c r="A85" s="1434"/>
      <c r="B85" s="1614"/>
      <c r="C85" s="1499"/>
      <c r="D85" s="1500"/>
      <c r="E85" s="1500"/>
      <c r="F85" s="1500"/>
      <c r="G85" s="1501"/>
      <c r="H85" s="1502"/>
      <c r="I85" s="1500"/>
      <c r="J85" s="1500"/>
      <c r="K85" s="1500"/>
      <c r="L85" s="1503"/>
      <c r="M85" s="1504"/>
      <c r="N85" s="1500"/>
      <c r="O85" s="1500"/>
      <c r="P85" s="1500"/>
      <c r="Q85" s="1501"/>
      <c r="R85" s="1502"/>
      <c r="S85" s="1500"/>
      <c r="T85" s="1897"/>
      <c r="U85" s="583"/>
      <c r="V85" s="583"/>
      <c r="W85" s="583"/>
      <c r="X85" s="583"/>
      <c r="Y85" s="583"/>
      <c r="Z85" s="583"/>
      <c r="AA85" s="583"/>
      <c r="AB85" s="583"/>
      <c r="AC85" s="583"/>
      <c r="AD85" s="583"/>
      <c r="AE85" s="583"/>
      <c r="AF85" s="583"/>
      <c r="AG85" s="583"/>
      <c r="AH85" s="583"/>
      <c r="AI85" s="583"/>
      <c r="AJ85" s="583"/>
      <c r="AK85" s="583"/>
      <c r="AL85" s="583"/>
      <c r="AM85" s="583"/>
      <c r="AN85" s="583"/>
      <c r="AO85" s="583"/>
      <c r="AP85" s="583"/>
      <c r="AQ85" s="583"/>
      <c r="AR85" s="583"/>
      <c r="AS85" s="583"/>
      <c r="AT85" s="583"/>
      <c r="AU85" s="583"/>
      <c r="AV85" s="583"/>
      <c r="AW85" s="583"/>
      <c r="AX85" s="583"/>
      <c r="AY85" s="583"/>
      <c r="AZ85" s="208"/>
      <c r="BA85" s="229"/>
      <c r="BB85" s="154"/>
      <c r="BC85" s="308"/>
      <c r="BD85" s="293"/>
      <c r="BE85" s="293"/>
      <c r="BF85" s="293"/>
      <c r="BG85" s="309"/>
      <c r="BH85" s="316"/>
      <c r="BI85" s="293"/>
      <c r="BJ85" s="293"/>
      <c r="BK85" s="293"/>
      <c r="BL85" s="309"/>
      <c r="BM85" s="316"/>
      <c r="BN85" s="293"/>
      <c r="BO85" s="293"/>
      <c r="BP85" s="293"/>
      <c r="BQ85" s="309"/>
      <c r="BR85" s="316"/>
      <c r="BS85" s="293"/>
      <c r="BT85" s="1934"/>
      <c r="BU85" s="1795"/>
      <c r="BV85" s="1795"/>
      <c r="BW85" s="1795"/>
      <c r="BX85" s="1795"/>
      <c r="BY85" s="1796"/>
      <c r="BZ85" s="1796"/>
      <c r="CA85" s="1796"/>
      <c r="CB85" s="1796"/>
      <c r="CC85" s="1796"/>
      <c r="CD85" s="1796"/>
      <c r="CE85" s="1796"/>
      <c r="CF85" s="1796"/>
      <c r="CG85" s="1796"/>
      <c r="CH85" s="1796"/>
      <c r="CI85" s="1796"/>
      <c r="CJ85" s="1796"/>
      <c r="CK85" s="1796"/>
      <c r="CL85" s="1796"/>
      <c r="CM85" s="1796"/>
      <c r="CN85" s="1796"/>
      <c r="CO85" s="1796"/>
      <c r="CP85" s="1796"/>
      <c r="CQ85" s="1796"/>
      <c r="CR85" s="1796"/>
      <c r="CS85" s="1796"/>
      <c r="CT85" s="1796"/>
      <c r="CU85" s="1796"/>
      <c r="CV85" s="1796"/>
      <c r="CW85" s="1796"/>
      <c r="CX85" s="1796"/>
      <c r="CY85" s="1796"/>
      <c r="CZ85" s="1796"/>
    </row>
    <row r="86" s="378" customFormat="true" ht="15" customHeight="true" x14ac:dyDescent="0.2">
      <c r="A86" s="1434"/>
      <c r="B86" s="1614"/>
      <c r="C86" s="1499"/>
      <c r="D86" s="1500"/>
      <c r="E86" s="1500"/>
      <c r="F86" s="1500"/>
      <c r="G86" s="1501"/>
      <c r="H86" s="1502"/>
      <c r="I86" s="1500"/>
      <c r="J86" s="1500"/>
      <c r="K86" s="1500"/>
      <c r="L86" s="1503"/>
      <c r="M86" s="1504"/>
      <c r="N86" s="1500"/>
      <c r="O86" s="1500"/>
      <c r="P86" s="1500"/>
      <c r="Q86" s="1501"/>
      <c r="R86" s="1502"/>
      <c r="S86" s="1500"/>
      <c r="T86" s="1897"/>
      <c r="U86" s="583"/>
      <c r="V86" s="583"/>
      <c r="W86" s="583"/>
      <c r="X86" s="583"/>
      <c r="Y86" s="583"/>
      <c r="Z86" s="583"/>
      <c r="AA86" s="583"/>
      <c r="AB86" s="583"/>
      <c r="AC86" s="583"/>
      <c r="AD86" s="583"/>
      <c r="AE86" s="583"/>
      <c r="AF86" s="583"/>
      <c r="AG86" s="583"/>
      <c r="AH86" s="583"/>
      <c r="AI86" s="583"/>
      <c r="AJ86" s="583"/>
      <c r="AK86" s="583"/>
      <c r="AL86" s="583"/>
      <c r="AM86" s="583"/>
      <c r="AN86" s="583"/>
      <c r="AO86" s="583"/>
      <c r="AP86" s="583"/>
      <c r="AQ86" s="583"/>
      <c r="AR86" s="583"/>
      <c r="AS86" s="583"/>
      <c r="AT86" s="583"/>
      <c r="AU86" s="583"/>
      <c r="AV86" s="583"/>
      <c r="AW86" s="583"/>
      <c r="AX86" s="583"/>
      <c r="AY86" s="583"/>
      <c r="AZ86" s="208"/>
      <c r="BA86" s="229"/>
      <c r="BB86" s="154"/>
      <c r="BC86" s="308"/>
      <c r="BD86" s="293"/>
      <c r="BE86" s="293"/>
      <c r="BF86" s="293"/>
      <c r="BG86" s="309"/>
      <c r="BH86" s="316"/>
      <c r="BI86" s="293"/>
      <c r="BJ86" s="293"/>
      <c r="BK86" s="293"/>
      <c r="BL86" s="309"/>
      <c r="BM86" s="316"/>
      <c r="BN86" s="293"/>
      <c r="BO86" s="293"/>
      <c r="BP86" s="293"/>
      <c r="BQ86" s="309"/>
      <c r="BR86" s="316"/>
      <c r="BS86" s="293"/>
      <c r="BT86" s="1934"/>
      <c r="BU86" s="1795"/>
      <c r="BV86" s="1795"/>
      <c r="BW86" s="1795"/>
      <c r="BX86" s="1795"/>
      <c r="BY86" s="1796"/>
      <c r="BZ86" s="1796"/>
      <c r="CA86" s="1796"/>
      <c r="CB86" s="1796"/>
      <c r="CC86" s="1796"/>
      <c r="CD86" s="1796"/>
      <c r="CE86" s="1796"/>
      <c r="CF86" s="1796"/>
      <c r="CG86" s="1796"/>
      <c r="CH86" s="1796"/>
      <c r="CI86" s="1796"/>
      <c r="CJ86" s="1796"/>
      <c r="CK86" s="1796"/>
      <c r="CL86" s="1796"/>
      <c r="CM86" s="1796"/>
      <c r="CN86" s="1796"/>
      <c r="CO86" s="1796"/>
      <c r="CP86" s="1796"/>
      <c r="CQ86" s="1796"/>
      <c r="CR86" s="1796"/>
      <c r="CS86" s="1796"/>
      <c r="CT86" s="1796"/>
      <c r="CU86" s="1796"/>
      <c r="CV86" s="1796"/>
      <c r="CW86" s="1796"/>
      <c r="CX86" s="1796"/>
      <c r="CY86" s="1796"/>
      <c r="CZ86" s="1796"/>
    </row>
    <row r="87" s="378" customFormat="true" ht="15" customHeight="true" x14ac:dyDescent="0.2">
      <c r="A87" s="1435"/>
      <c r="B87" s="1615"/>
      <c r="C87" s="1505"/>
      <c r="D87" s="1506"/>
      <c r="E87" s="1506"/>
      <c r="F87" s="1506"/>
      <c r="G87" s="1507"/>
      <c r="H87" s="1508"/>
      <c r="I87" s="1506"/>
      <c r="J87" s="1506"/>
      <c r="K87" s="1506"/>
      <c r="L87" s="1509"/>
      <c r="M87" s="1510"/>
      <c r="N87" s="1506"/>
      <c r="O87" s="1506"/>
      <c r="P87" s="1506"/>
      <c r="Q87" s="1507"/>
      <c r="R87" s="1508"/>
      <c r="S87" s="1506"/>
      <c r="T87" s="1898"/>
      <c r="U87" s="583"/>
      <c r="V87" s="583"/>
      <c r="W87" s="583"/>
      <c r="X87" s="583"/>
      <c r="Y87" s="583"/>
      <c r="Z87" s="583"/>
      <c r="AA87" s="583"/>
      <c r="AB87" s="583"/>
      <c r="AC87" s="583"/>
      <c r="AD87" s="583"/>
      <c r="AE87" s="583"/>
      <c r="AF87" s="583"/>
      <c r="AG87" s="583"/>
      <c r="AH87" s="583"/>
      <c r="AI87" s="583"/>
      <c r="AJ87" s="583"/>
      <c r="AK87" s="583"/>
      <c r="AL87" s="583"/>
      <c r="AM87" s="583"/>
      <c r="AN87" s="583"/>
      <c r="AO87" s="583"/>
      <c r="AP87" s="583"/>
      <c r="AQ87" s="583"/>
      <c r="AR87" s="583"/>
      <c r="AS87" s="583"/>
      <c r="AT87" s="583"/>
      <c r="AU87" s="583"/>
      <c r="AV87" s="583"/>
      <c r="AW87" s="583"/>
      <c r="AX87" s="583"/>
      <c r="AY87" s="583"/>
      <c r="AZ87" s="208"/>
      <c r="BA87" s="229"/>
      <c r="BB87" s="154"/>
      <c r="BC87" s="308"/>
      <c r="BD87" s="293"/>
      <c r="BE87" s="293"/>
      <c r="BF87" s="293"/>
      <c r="BG87" s="309"/>
      <c r="BH87" s="316"/>
      <c r="BI87" s="293"/>
      <c r="BJ87" s="293"/>
      <c r="BK87" s="293"/>
      <c r="BL87" s="309"/>
      <c r="BM87" s="316"/>
      <c r="BN87" s="293"/>
      <c r="BO87" s="293"/>
      <c r="BP87" s="293"/>
      <c r="BQ87" s="309"/>
      <c r="BR87" s="316"/>
      <c r="BS87" s="293"/>
      <c r="BT87" s="1934"/>
      <c r="BU87" s="1795"/>
      <c r="BV87" s="1795"/>
      <c r="BW87" s="1795"/>
      <c r="BX87" s="1795"/>
      <c r="BY87" s="1796"/>
      <c r="BZ87" s="1796"/>
      <c r="CA87" s="1796"/>
      <c r="CB87" s="1796"/>
      <c r="CC87" s="1796"/>
      <c r="CD87" s="1796"/>
      <c r="CE87" s="1796"/>
      <c r="CF87" s="1796"/>
      <c r="CG87" s="1796"/>
      <c r="CH87" s="1796"/>
      <c r="CI87" s="1796"/>
      <c r="CJ87" s="1796"/>
      <c r="CK87" s="1796"/>
      <c r="CL87" s="1796"/>
      <c r="CM87" s="1796"/>
      <c r="CN87" s="1796"/>
      <c r="CO87" s="1796"/>
      <c r="CP87" s="1796"/>
      <c r="CQ87" s="1796"/>
      <c r="CR87" s="1796"/>
      <c r="CS87" s="1796"/>
      <c r="CT87" s="1796"/>
      <c r="CU87" s="1796"/>
      <c r="CV87" s="1796"/>
      <c r="CW87" s="1796"/>
      <c r="CX87" s="1796"/>
      <c r="CY87" s="1796"/>
      <c r="CZ87" s="1796"/>
    </row>
    <row r="88" s="378" customFormat="true" ht="15" customHeight="true" x14ac:dyDescent="0.2">
      <c r="A88" s="763"/>
      <c r="B88" s="783"/>
      <c r="C88" s="845"/>
      <c r="D88" s="846"/>
      <c r="E88" s="846"/>
      <c r="F88" s="846"/>
      <c r="G88" s="847"/>
      <c r="H88" s="848"/>
      <c r="I88" s="846"/>
      <c r="J88" s="846"/>
      <c r="K88" s="846"/>
      <c r="L88" s="849"/>
      <c r="M88" s="850"/>
      <c r="N88" s="846"/>
      <c r="O88" s="846"/>
      <c r="P88" s="846"/>
      <c r="Q88" s="847"/>
      <c r="R88" s="848"/>
      <c r="S88" s="846"/>
      <c r="T88" s="1899"/>
      <c r="U88" s="583"/>
      <c r="V88" s="583"/>
      <c r="W88" s="583"/>
      <c r="X88" s="583"/>
      <c r="Y88" s="583"/>
      <c r="Z88" s="583"/>
      <c r="AA88" s="583"/>
      <c r="AB88" s="583"/>
      <c r="AC88" s="583"/>
      <c r="AD88" s="583"/>
      <c r="AE88" s="583"/>
      <c r="AF88" s="583"/>
      <c r="AG88" s="583"/>
      <c r="AH88" s="583"/>
      <c r="AI88" s="583"/>
      <c r="AJ88" s="583"/>
      <c r="AK88" s="583"/>
      <c r="AL88" s="583"/>
      <c r="AM88" s="583"/>
      <c r="AN88" s="583"/>
      <c r="AO88" s="583"/>
      <c r="AP88" s="583"/>
      <c r="AQ88" s="583"/>
      <c r="AR88" s="583"/>
      <c r="AS88" s="583"/>
      <c r="AT88" s="583"/>
      <c r="AU88" s="583"/>
      <c r="AV88" s="583"/>
      <c r="AW88" s="583"/>
      <c r="AX88" s="583"/>
      <c r="AY88" s="583"/>
      <c r="AZ88" s="208"/>
      <c r="BA88" s="229"/>
      <c r="BB88" s="154"/>
      <c r="BC88" s="308"/>
      <c r="BD88" s="293"/>
      <c r="BE88" s="293"/>
      <c r="BF88" s="293"/>
      <c r="BG88" s="309"/>
      <c r="BH88" s="316"/>
      <c r="BI88" s="293"/>
      <c r="BJ88" s="293"/>
      <c r="BK88" s="293"/>
      <c r="BL88" s="309"/>
      <c r="BM88" s="316"/>
      <c r="BN88" s="293"/>
      <c r="BO88" s="293"/>
      <c r="BP88" s="293"/>
      <c r="BQ88" s="309"/>
      <c r="BR88" s="316"/>
      <c r="BS88" s="293"/>
      <c r="BT88" s="1934"/>
      <c r="BU88" s="1795"/>
      <c r="BV88" s="1795"/>
      <c r="BW88" s="1795"/>
      <c r="BX88" s="1795"/>
      <c r="BY88" s="1796"/>
      <c r="BZ88" s="1796"/>
      <c r="CA88" s="1796"/>
      <c r="CB88" s="1796"/>
      <c r="CC88" s="1796"/>
      <c r="CD88" s="1796"/>
      <c r="CE88" s="1796"/>
      <c r="CF88" s="1796"/>
      <c r="CG88" s="1796"/>
      <c r="CH88" s="1796"/>
      <c r="CI88" s="1796"/>
      <c r="CJ88" s="1796"/>
      <c r="CK88" s="1796"/>
      <c r="CL88" s="1796"/>
      <c r="CM88" s="1796"/>
      <c r="CN88" s="1796"/>
      <c r="CO88" s="1796"/>
      <c r="CP88" s="1796"/>
      <c r="CQ88" s="1796"/>
      <c r="CR88" s="1796"/>
      <c r="CS88" s="1796"/>
      <c r="CT88" s="1796"/>
      <c r="CU88" s="1796"/>
      <c r="CV88" s="1796"/>
      <c r="CW88" s="1796"/>
      <c r="CX88" s="1796"/>
      <c r="CY88" s="1796"/>
      <c r="CZ88" s="1796"/>
    </row>
    <row r="89" s="378" customFormat="true" ht="15" customHeight="true" x14ac:dyDescent="0.2">
      <c r="A89" s="763"/>
      <c r="B89" s="783"/>
      <c r="C89" s="845"/>
      <c r="D89" s="846"/>
      <c r="E89" s="846"/>
      <c r="F89" s="846"/>
      <c r="G89" s="847"/>
      <c r="H89" s="848"/>
      <c r="I89" s="846"/>
      <c r="J89" s="846"/>
      <c r="K89" s="846"/>
      <c r="L89" s="849"/>
      <c r="M89" s="850"/>
      <c r="N89" s="846"/>
      <c r="O89" s="846"/>
      <c r="P89" s="846"/>
      <c r="Q89" s="847"/>
      <c r="R89" s="848"/>
      <c r="S89" s="846"/>
      <c r="T89" s="1899"/>
      <c r="U89" s="583"/>
      <c r="V89" s="583"/>
      <c r="W89" s="583"/>
      <c r="X89" s="583"/>
      <c r="Y89" s="583"/>
      <c r="Z89" s="583"/>
      <c r="AA89" s="583"/>
      <c r="AB89" s="583"/>
      <c r="AC89" s="583"/>
      <c r="AD89" s="583"/>
      <c r="AE89" s="583"/>
      <c r="AF89" s="583"/>
      <c r="AG89" s="583"/>
      <c r="AH89" s="583"/>
      <c r="AI89" s="583"/>
      <c r="AJ89" s="583"/>
      <c r="AK89" s="583"/>
      <c r="AL89" s="583"/>
      <c r="AM89" s="583"/>
      <c r="AN89" s="583"/>
      <c r="AO89" s="583"/>
      <c r="AP89" s="583"/>
      <c r="AQ89" s="583"/>
      <c r="AR89" s="583"/>
      <c r="AS89" s="583"/>
      <c r="AT89" s="583"/>
      <c r="AU89" s="583"/>
      <c r="AV89" s="583"/>
      <c r="AW89" s="583"/>
      <c r="AX89" s="583"/>
      <c r="AY89" s="583"/>
      <c r="AZ89" s="208"/>
      <c r="BA89" s="229"/>
      <c r="BB89" s="154"/>
      <c r="BC89" s="308"/>
      <c r="BD89" s="293"/>
      <c r="BE89" s="293"/>
      <c r="BF89" s="293"/>
      <c r="BG89" s="309"/>
      <c r="BH89" s="316"/>
      <c r="BI89" s="293"/>
      <c r="BJ89" s="293"/>
      <c r="BK89" s="293"/>
      <c r="BL89" s="309"/>
      <c r="BM89" s="316"/>
      <c r="BN89" s="293"/>
      <c r="BO89" s="293"/>
      <c r="BP89" s="293"/>
      <c r="BQ89" s="309"/>
      <c r="BR89" s="316"/>
      <c r="BS89" s="293"/>
      <c r="BT89" s="1934"/>
      <c r="BU89" s="1795"/>
      <c r="BV89" s="1795"/>
      <c r="BW89" s="1795"/>
      <c r="BX89" s="1795"/>
      <c r="BY89" s="1796"/>
      <c r="BZ89" s="1796"/>
      <c r="CA89" s="1796"/>
      <c r="CB89" s="1796"/>
      <c r="CC89" s="1796"/>
      <c r="CD89" s="1796"/>
      <c r="CE89" s="1796"/>
      <c r="CF89" s="1796"/>
      <c r="CG89" s="1796"/>
      <c r="CH89" s="1796"/>
      <c r="CI89" s="1796"/>
      <c r="CJ89" s="1796"/>
      <c r="CK89" s="1796"/>
      <c r="CL89" s="1796"/>
      <c r="CM89" s="1796"/>
      <c r="CN89" s="1796"/>
      <c r="CO89" s="1796"/>
      <c r="CP89" s="1796"/>
      <c r="CQ89" s="1796"/>
      <c r="CR89" s="1796"/>
      <c r="CS89" s="1796"/>
      <c r="CT89" s="1796"/>
      <c r="CU89" s="1796"/>
      <c r="CV89" s="1796"/>
      <c r="CW89" s="1796"/>
      <c r="CX89" s="1796"/>
      <c r="CY89" s="1796"/>
      <c r="CZ89" s="1796"/>
    </row>
    <row r="90" s="378" customFormat="true" ht="15" customHeight="true" x14ac:dyDescent="0.2">
      <c r="A90" s="764"/>
      <c r="B90" s="784"/>
      <c r="C90" s="853"/>
      <c r="D90" s="854"/>
      <c r="E90" s="854"/>
      <c r="F90" s="854"/>
      <c r="G90" s="855"/>
      <c r="H90" s="856"/>
      <c r="I90" s="854"/>
      <c r="J90" s="854"/>
      <c r="K90" s="854"/>
      <c r="L90" s="857"/>
      <c r="M90" s="858"/>
      <c r="N90" s="854"/>
      <c r="O90" s="854"/>
      <c r="P90" s="854"/>
      <c r="Q90" s="855"/>
      <c r="R90" s="856"/>
      <c r="S90" s="854"/>
      <c r="T90" s="1900"/>
      <c r="U90" s="583"/>
      <c r="V90" s="583"/>
      <c r="W90" s="583"/>
      <c r="X90" s="583"/>
      <c r="Y90" s="583"/>
      <c r="Z90" s="583"/>
      <c r="AA90" s="583"/>
      <c r="AB90" s="583"/>
      <c r="AC90" s="583"/>
      <c r="AD90" s="583"/>
      <c r="AE90" s="583"/>
      <c r="AF90" s="583"/>
      <c r="AG90" s="583"/>
      <c r="AH90" s="583"/>
      <c r="AI90" s="583"/>
      <c r="AJ90" s="583"/>
      <c r="AK90" s="583"/>
      <c r="AL90" s="583"/>
      <c r="AM90" s="583"/>
      <c r="AN90" s="583"/>
      <c r="AO90" s="583"/>
      <c r="AP90" s="583"/>
      <c r="AQ90" s="583"/>
      <c r="AR90" s="583"/>
      <c r="AS90" s="583"/>
      <c r="AT90" s="583"/>
      <c r="AU90" s="583"/>
      <c r="AV90" s="583"/>
      <c r="AW90" s="583"/>
      <c r="AX90" s="583"/>
      <c r="AY90" s="583"/>
      <c r="AZ90" s="208"/>
      <c r="BA90" s="229"/>
      <c r="BB90" s="154"/>
      <c r="BC90" s="308"/>
      <c r="BD90" s="293"/>
      <c r="BE90" s="293"/>
      <c r="BF90" s="293"/>
      <c r="BG90" s="309"/>
      <c r="BH90" s="316"/>
      <c r="BI90" s="293"/>
      <c r="BJ90" s="293"/>
      <c r="BK90" s="293"/>
      <c r="BL90" s="309"/>
      <c r="BM90" s="316"/>
      <c r="BN90" s="293"/>
      <c r="BO90" s="293"/>
      <c r="BP90" s="293"/>
      <c r="BQ90" s="309"/>
      <c r="BR90" s="316"/>
      <c r="BS90" s="293"/>
      <c r="BT90" s="1934"/>
      <c r="BU90" s="1795"/>
      <c r="BV90" s="1795"/>
      <c r="BW90" s="1795"/>
      <c r="BX90" s="1795"/>
      <c r="BY90" s="1796"/>
      <c r="BZ90" s="1796"/>
      <c r="CA90" s="1796"/>
      <c r="CB90" s="1796"/>
      <c r="CC90" s="1796"/>
      <c r="CD90" s="1796"/>
      <c r="CE90" s="1796"/>
      <c r="CF90" s="1796"/>
      <c r="CG90" s="1796"/>
      <c r="CH90" s="1796"/>
      <c r="CI90" s="1796"/>
      <c r="CJ90" s="1796"/>
      <c r="CK90" s="1796"/>
      <c r="CL90" s="1796"/>
      <c r="CM90" s="1796"/>
      <c r="CN90" s="1796"/>
      <c r="CO90" s="1796"/>
      <c r="CP90" s="1796"/>
      <c r="CQ90" s="1796"/>
      <c r="CR90" s="1796"/>
      <c r="CS90" s="1796"/>
      <c r="CT90" s="1796"/>
      <c r="CU90" s="1796"/>
      <c r="CV90" s="1796"/>
      <c r="CW90" s="1796"/>
      <c r="CX90" s="1796"/>
      <c r="CY90" s="1796"/>
      <c r="CZ90" s="1796"/>
    </row>
    <row r="91" s="378" customFormat="true" ht="15" customHeight="true" x14ac:dyDescent="0.2">
      <c r="A91" s="676"/>
      <c r="B91" s="785"/>
      <c r="C91" s="859"/>
      <c r="D91" s="851"/>
      <c r="E91" s="851"/>
      <c r="F91" s="851"/>
      <c r="G91" s="852"/>
      <c r="H91" s="860"/>
      <c r="I91" s="851"/>
      <c r="J91" s="851"/>
      <c r="K91" s="851"/>
      <c r="L91" s="861"/>
      <c r="M91" s="859"/>
      <c r="N91" s="851"/>
      <c r="O91" s="851"/>
      <c r="P91" s="851"/>
      <c r="Q91" s="852"/>
      <c r="R91" s="860"/>
      <c r="S91" s="851"/>
      <c r="T91" s="861"/>
      <c r="U91" s="583"/>
      <c r="V91" s="583"/>
      <c r="W91" s="583"/>
      <c r="X91" s="583"/>
      <c r="Y91" s="583"/>
      <c r="Z91" s="583"/>
      <c r="AA91" s="583"/>
      <c r="AB91" s="583"/>
      <c r="AC91" s="583"/>
      <c r="AD91" s="583"/>
      <c r="AE91" s="583"/>
      <c r="AF91" s="583"/>
      <c r="AG91" s="583"/>
      <c r="AH91" s="583"/>
      <c r="AI91" s="583"/>
      <c r="AJ91" s="583"/>
      <c r="AK91" s="583"/>
      <c r="AL91" s="583"/>
      <c r="AM91" s="583"/>
      <c r="AN91" s="583"/>
      <c r="AO91" s="583"/>
      <c r="AP91" s="583"/>
      <c r="AQ91" s="583"/>
      <c r="AR91" s="583"/>
      <c r="AS91" s="583"/>
      <c r="AT91" s="583"/>
      <c r="AU91" s="583"/>
      <c r="AV91" s="583"/>
      <c r="AW91" s="583"/>
      <c r="AX91" s="583"/>
      <c r="AY91" s="583"/>
      <c r="AZ91" s="208"/>
      <c r="BA91" s="229"/>
      <c r="BB91" s="154"/>
      <c r="BC91" s="308"/>
      <c r="BD91" s="293"/>
      <c r="BE91" s="293"/>
      <c r="BF91" s="293"/>
      <c r="BG91" s="309"/>
      <c r="BH91" s="316"/>
      <c r="BI91" s="293"/>
      <c r="BJ91" s="293"/>
      <c r="BK91" s="293"/>
      <c r="BL91" s="309"/>
      <c r="BM91" s="316"/>
      <c r="BN91" s="293"/>
      <c r="BO91" s="293"/>
      <c r="BP91" s="293"/>
      <c r="BQ91" s="309"/>
      <c r="BR91" s="316"/>
      <c r="BS91" s="293"/>
      <c r="BT91" s="1934"/>
      <c r="BU91" s="1795"/>
      <c r="BV91" s="1795"/>
      <c r="BW91" s="1795"/>
      <c r="BX91" s="1795"/>
      <c r="BY91" s="1796"/>
      <c r="BZ91" s="1796"/>
      <c r="CA91" s="1796"/>
      <c r="CB91" s="1796"/>
      <c r="CC91" s="1796"/>
      <c r="CD91" s="1796"/>
      <c r="CE91" s="1796"/>
      <c r="CF91" s="1796"/>
      <c r="CG91" s="1796"/>
      <c r="CH91" s="1796"/>
      <c r="CI91" s="1796"/>
      <c r="CJ91" s="1796"/>
      <c r="CK91" s="1796"/>
      <c r="CL91" s="1796"/>
      <c r="CM91" s="1796"/>
      <c r="CN91" s="1796"/>
      <c r="CO91" s="1796"/>
      <c r="CP91" s="1796"/>
      <c r="CQ91" s="1796"/>
      <c r="CR91" s="1796"/>
      <c r="CS91" s="1796"/>
      <c r="CT91" s="1796"/>
      <c r="CU91" s="1796"/>
      <c r="CV91" s="1796"/>
      <c r="CW91" s="1796"/>
      <c r="CX91" s="1796"/>
      <c r="CY91" s="1796"/>
      <c r="CZ91" s="1796"/>
    </row>
    <row r="92" s="378" customFormat="true" ht="15" customHeight="true" x14ac:dyDescent="0.2">
      <c r="A92" s="676"/>
      <c r="B92" s="785"/>
      <c r="C92" s="859"/>
      <c r="D92" s="851"/>
      <c r="E92" s="851"/>
      <c r="F92" s="851"/>
      <c r="G92" s="852"/>
      <c r="H92" s="860"/>
      <c r="I92" s="851"/>
      <c r="J92" s="851"/>
      <c r="K92" s="851"/>
      <c r="L92" s="861"/>
      <c r="M92" s="859"/>
      <c r="N92" s="851"/>
      <c r="O92" s="851"/>
      <c r="P92" s="851"/>
      <c r="Q92" s="852"/>
      <c r="R92" s="860"/>
      <c r="S92" s="851"/>
      <c r="T92" s="861"/>
      <c r="U92" s="583"/>
      <c r="V92" s="583"/>
      <c r="W92" s="583"/>
      <c r="X92" s="583"/>
      <c r="Y92" s="583"/>
      <c r="Z92" s="583"/>
      <c r="AA92" s="583"/>
      <c r="AB92" s="583"/>
      <c r="AC92" s="583"/>
      <c r="AD92" s="583"/>
      <c r="AE92" s="583"/>
      <c r="AF92" s="583"/>
      <c r="AG92" s="583"/>
      <c r="AH92" s="583"/>
      <c r="AI92" s="583"/>
      <c r="AJ92" s="583"/>
      <c r="AK92" s="583"/>
      <c r="AL92" s="583"/>
      <c r="AM92" s="583"/>
      <c r="AN92" s="583"/>
      <c r="AO92" s="583"/>
      <c r="AP92" s="583"/>
      <c r="AQ92" s="583"/>
      <c r="AR92" s="583"/>
      <c r="AS92" s="583"/>
      <c r="AT92" s="583"/>
      <c r="AU92" s="583"/>
      <c r="AV92" s="583"/>
      <c r="AW92" s="583"/>
      <c r="AX92" s="583"/>
      <c r="AY92" s="583"/>
      <c r="AZ92" s="208"/>
      <c r="BA92" s="229"/>
      <c r="BB92" s="154"/>
      <c r="BC92" s="308"/>
      <c r="BD92" s="293"/>
      <c r="BE92" s="293"/>
      <c r="BF92" s="293"/>
      <c r="BG92" s="309"/>
      <c r="BH92" s="316"/>
      <c r="BI92" s="293"/>
      <c r="BJ92" s="293"/>
      <c r="BK92" s="293"/>
      <c r="BL92" s="309"/>
      <c r="BM92" s="316"/>
      <c r="BN92" s="293"/>
      <c r="BO92" s="293"/>
      <c r="BP92" s="293"/>
      <c r="BQ92" s="309"/>
      <c r="BR92" s="316"/>
      <c r="BS92" s="293"/>
      <c r="BT92" s="1934"/>
      <c r="BU92" s="1795"/>
      <c r="BV92" s="1795"/>
      <c r="BW92" s="1795"/>
      <c r="BX92" s="1795"/>
      <c r="BY92" s="1796"/>
      <c r="BZ92" s="1796"/>
      <c r="CA92" s="1796"/>
      <c r="CB92" s="1796"/>
      <c r="CC92" s="1796"/>
      <c r="CD92" s="1796"/>
      <c r="CE92" s="1796"/>
      <c r="CF92" s="1796"/>
      <c r="CG92" s="1796"/>
      <c r="CH92" s="1796"/>
      <c r="CI92" s="1796"/>
      <c r="CJ92" s="1796"/>
      <c r="CK92" s="1796"/>
      <c r="CL92" s="1796"/>
      <c r="CM92" s="1796"/>
      <c r="CN92" s="1796"/>
      <c r="CO92" s="1796"/>
      <c r="CP92" s="1796"/>
      <c r="CQ92" s="1796"/>
      <c r="CR92" s="1796"/>
      <c r="CS92" s="1796"/>
      <c r="CT92" s="1796"/>
      <c r="CU92" s="1796"/>
      <c r="CV92" s="1796"/>
      <c r="CW92" s="1796"/>
      <c r="CX92" s="1796"/>
      <c r="CY92" s="1796"/>
      <c r="CZ92" s="1796"/>
    </row>
    <row r="93" s="378" customFormat="true" ht="15" customHeight="true" x14ac:dyDescent="0.2">
      <c r="A93" s="765"/>
      <c r="B93" s="786"/>
      <c r="C93" s="681"/>
      <c r="D93" s="682"/>
      <c r="E93" s="682"/>
      <c r="F93" s="682"/>
      <c r="G93" s="745"/>
      <c r="H93" s="727"/>
      <c r="I93" s="682"/>
      <c r="J93" s="682"/>
      <c r="K93" s="682"/>
      <c r="L93" s="700"/>
      <c r="M93" s="681"/>
      <c r="N93" s="682"/>
      <c r="O93" s="682"/>
      <c r="P93" s="682"/>
      <c r="Q93" s="745"/>
      <c r="R93" s="727"/>
      <c r="S93" s="682"/>
      <c r="T93" s="700"/>
      <c r="U93" s="583"/>
      <c r="V93" s="583"/>
      <c r="W93" s="583"/>
      <c r="X93" s="583"/>
      <c r="Y93" s="583"/>
      <c r="Z93" s="583"/>
      <c r="AA93" s="583"/>
      <c r="AB93" s="583"/>
      <c r="AC93" s="583"/>
      <c r="AD93" s="583"/>
      <c r="AE93" s="583"/>
      <c r="AF93" s="583"/>
      <c r="AG93" s="583"/>
      <c r="AH93" s="583"/>
      <c r="AI93" s="583"/>
      <c r="AJ93" s="583"/>
      <c r="AK93" s="583"/>
      <c r="AL93" s="583"/>
      <c r="AM93" s="583"/>
      <c r="AN93" s="583"/>
      <c r="AO93" s="583"/>
      <c r="AP93" s="583"/>
      <c r="AQ93" s="583"/>
      <c r="AR93" s="583"/>
      <c r="AS93" s="583"/>
      <c r="AT93" s="583"/>
      <c r="AU93" s="583"/>
      <c r="AV93" s="583"/>
      <c r="AW93" s="583"/>
      <c r="AX93" s="583"/>
      <c r="AY93" s="583"/>
      <c r="AZ93" s="208"/>
      <c r="BA93" s="229"/>
      <c r="BB93" s="154"/>
      <c r="BC93" s="308"/>
      <c r="BD93" s="293"/>
      <c r="BE93" s="293"/>
      <c r="BF93" s="293"/>
      <c r="BG93" s="309"/>
      <c r="BH93" s="316"/>
      <c r="BI93" s="293"/>
      <c r="BJ93" s="293"/>
      <c r="BK93" s="293"/>
      <c r="BL93" s="309"/>
      <c r="BM93" s="316"/>
      <c r="BN93" s="293"/>
      <c r="BO93" s="293"/>
      <c r="BP93" s="293"/>
      <c r="BQ93" s="309"/>
      <c r="BR93" s="316"/>
      <c r="BS93" s="293"/>
      <c r="BT93" s="1934"/>
      <c r="BU93" s="1795"/>
      <c r="BV93" s="1795"/>
      <c r="BW93" s="1795"/>
      <c r="BX93" s="1795"/>
      <c r="BY93" s="1796"/>
      <c r="BZ93" s="1796"/>
      <c r="CA93" s="1796"/>
      <c r="CB93" s="1796"/>
      <c r="CC93" s="1796"/>
      <c r="CD93" s="1796"/>
      <c r="CE93" s="1796"/>
      <c r="CF93" s="1796"/>
      <c r="CG93" s="1796"/>
      <c r="CH93" s="1796"/>
      <c r="CI93" s="1796"/>
      <c r="CJ93" s="1796"/>
      <c r="CK93" s="1796"/>
      <c r="CL93" s="1796"/>
      <c r="CM93" s="1796"/>
      <c r="CN93" s="1796"/>
      <c r="CO93" s="1796"/>
      <c r="CP93" s="1796"/>
      <c r="CQ93" s="1796"/>
      <c r="CR93" s="1796"/>
      <c r="CS93" s="1796"/>
      <c r="CT93" s="1796"/>
      <c r="CU93" s="1796"/>
      <c r="CV93" s="1796"/>
      <c r="CW93" s="1796"/>
      <c r="CX93" s="1796"/>
      <c r="CY93" s="1796"/>
      <c r="CZ93" s="1796"/>
    </row>
    <row r="94" s="378" customFormat="true" ht="15" customHeight="true" x14ac:dyDescent="0.2">
      <c r="A94" s="971"/>
      <c r="B94" s="786"/>
      <c r="C94" s="681"/>
      <c r="D94" s="683"/>
      <c r="E94" s="683"/>
      <c r="F94" s="683"/>
      <c r="G94" s="746"/>
      <c r="H94" s="727"/>
      <c r="I94" s="683"/>
      <c r="J94" s="683"/>
      <c r="K94" s="683"/>
      <c r="L94" s="701"/>
      <c r="M94" s="681"/>
      <c r="N94" s="683"/>
      <c r="O94" s="683"/>
      <c r="P94" s="683"/>
      <c r="Q94" s="746"/>
      <c r="R94" s="727"/>
      <c r="S94" s="683"/>
      <c r="T94" s="701"/>
      <c r="U94" s="583"/>
      <c r="V94" s="583"/>
      <c r="W94" s="583"/>
      <c r="X94" s="583"/>
      <c r="Y94" s="583"/>
      <c r="Z94" s="583"/>
      <c r="AA94" s="583"/>
      <c r="AB94" s="583"/>
      <c r="AC94" s="583"/>
      <c r="AD94" s="583"/>
      <c r="AE94" s="583"/>
      <c r="AF94" s="583"/>
      <c r="AG94" s="583"/>
      <c r="AH94" s="583"/>
      <c r="AI94" s="583"/>
      <c r="AJ94" s="583"/>
      <c r="AK94" s="583"/>
      <c r="AL94" s="583"/>
      <c r="AM94" s="583"/>
      <c r="AN94" s="583"/>
      <c r="AO94" s="583"/>
      <c r="AP94" s="583"/>
      <c r="AQ94" s="583"/>
      <c r="AR94" s="583"/>
      <c r="AS94" s="583"/>
      <c r="AT94" s="583"/>
      <c r="AU94" s="583"/>
      <c r="AV94" s="583"/>
      <c r="AW94" s="583"/>
      <c r="AX94" s="583"/>
      <c r="AY94" s="583"/>
      <c r="AZ94" s="208"/>
      <c r="BA94" s="229"/>
      <c r="BB94" s="154"/>
      <c r="BC94" s="308"/>
      <c r="BD94" s="293"/>
      <c r="BE94" s="293"/>
      <c r="BF94" s="293"/>
      <c r="BG94" s="309"/>
      <c r="BH94" s="316"/>
      <c r="BI94" s="293"/>
      <c r="BJ94" s="293"/>
      <c r="BK94" s="293"/>
      <c r="BL94" s="309"/>
      <c r="BM94" s="316"/>
      <c r="BN94" s="293"/>
      <c r="BO94" s="293"/>
      <c r="BP94" s="293"/>
      <c r="BQ94" s="309"/>
      <c r="BR94" s="316"/>
      <c r="BS94" s="293"/>
      <c r="BT94" s="1934"/>
      <c r="BU94" s="1795"/>
      <c r="BV94" s="1795"/>
      <c r="BW94" s="1795"/>
      <c r="BX94" s="1795"/>
      <c r="BY94" s="1796"/>
      <c r="BZ94" s="1796"/>
      <c r="CA94" s="1796"/>
      <c r="CB94" s="1796"/>
      <c r="CC94" s="1796"/>
      <c r="CD94" s="1796"/>
      <c r="CE94" s="1796"/>
      <c r="CF94" s="1796"/>
      <c r="CG94" s="1796"/>
      <c r="CH94" s="1796"/>
      <c r="CI94" s="1796"/>
      <c r="CJ94" s="1796"/>
      <c r="CK94" s="1796"/>
      <c r="CL94" s="1796"/>
      <c r="CM94" s="1796"/>
      <c r="CN94" s="1796"/>
      <c r="CO94" s="1796"/>
      <c r="CP94" s="1796"/>
      <c r="CQ94" s="1796"/>
      <c r="CR94" s="1796"/>
      <c r="CS94" s="1796"/>
      <c r="CT94" s="1796"/>
      <c r="CU94" s="1796"/>
      <c r="CV94" s="1796"/>
      <c r="CW94" s="1796"/>
      <c r="CX94" s="1796"/>
      <c r="CY94" s="1796"/>
      <c r="CZ94" s="1796"/>
    </row>
    <row r="95" s="378" customFormat="true" ht="15" customHeight="true" x14ac:dyDescent="0.2">
      <c r="A95" s="765"/>
      <c r="B95" s="787"/>
      <c r="C95" s="862"/>
      <c r="D95" s="863"/>
      <c r="E95" s="863"/>
      <c r="F95" s="863"/>
      <c r="G95" s="864"/>
      <c r="H95" s="865"/>
      <c r="I95" s="863"/>
      <c r="J95" s="863"/>
      <c r="K95" s="863"/>
      <c r="L95" s="866"/>
      <c r="M95" s="862"/>
      <c r="N95" s="863"/>
      <c r="O95" s="863"/>
      <c r="P95" s="863"/>
      <c r="Q95" s="864"/>
      <c r="R95" s="865"/>
      <c r="S95" s="863"/>
      <c r="T95" s="866"/>
      <c r="U95" s="583"/>
      <c r="V95" s="583"/>
      <c r="W95" s="583"/>
      <c r="X95" s="583"/>
      <c r="Y95" s="583"/>
      <c r="Z95" s="583"/>
      <c r="AA95" s="583"/>
      <c r="AB95" s="583"/>
      <c r="AC95" s="583"/>
      <c r="AD95" s="583"/>
      <c r="AE95" s="583"/>
      <c r="AF95" s="583"/>
      <c r="AG95" s="583"/>
      <c r="AH95" s="583"/>
      <c r="AI95" s="583"/>
      <c r="AJ95" s="583"/>
      <c r="AK95" s="583"/>
      <c r="AL95" s="583"/>
      <c r="AM95" s="583"/>
      <c r="AN95" s="583"/>
      <c r="AO95" s="583"/>
      <c r="AP95" s="583"/>
      <c r="AQ95" s="583"/>
      <c r="AR95" s="583"/>
      <c r="AS95" s="583"/>
      <c r="AT95" s="583"/>
      <c r="AU95" s="583"/>
      <c r="AV95" s="583"/>
      <c r="AW95" s="583"/>
      <c r="AX95" s="583"/>
      <c r="AY95" s="583"/>
      <c r="AZ95" s="208"/>
      <c r="BA95" s="229"/>
      <c r="BB95" s="154"/>
      <c r="BC95" s="308"/>
      <c r="BD95" s="293"/>
      <c r="BE95" s="293"/>
      <c r="BF95" s="293"/>
      <c r="BG95" s="309"/>
      <c r="BH95" s="316"/>
      <c r="BI95" s="293"/>
      <c r="BJ95" s="293"/>
      <c r="BK95" s="293"/>
      <c r="BL95" s="309"/>
      <c r="BM95" s="316"/>
      <c r="BN95" s="293"/>
      <c r="BO95" s="293"/>
      <c r="BP95" s="293"/>
      <c r="BQ95" s="309"/>
      <c r="BR95" s="316"/>
      <c r="BS95" s="293"/>
      <c r="BT95" s="1934"/>
      <c r="BU95" s="1795"/>
      <c r="BV95" s="1795"/>
      <c r="BW95" s="1795"/>
      <c r="BX95" s="1795"/>
      <c r="BY95" s="1796"/>
      <c r="BZ95" s="1796"/>
      <c r="CA95" s="1796"/>
      <c r="CB95" s="1796"/>
      <c r="CC95" s="1796"/>
      <c r="CD95" s="1796"/>
      <c r="CE95" s="1796"/>
      <c r="CF95" s="1796"/>
      <c r="CG95" s="1796"/>
      <c r="CH95" s="1796"/>
      <c r="CI95" s="1796"/>
      <c r="CJ95" s="1796"/>
      <c r="CK95" s="1796"/>
      <c r="CL95" s="1796"/>
      <c r="CM95" s="1796"/>
      <c r="CN95" s="1796"/>
      <c r="CO95" s="1796"/>
      <c r="CP95" s="1796"/>
      <c r="CQ95" s="1796"/>
      <c r="CR95" s="1796"/>
      <c r="CS95" s="1796"/>
      <c r="CT95" s="1796"/>
      <c r="CU95" s="1796"/>
      <c r="CV95" s="1796"/>
      <c r="CW95" s="1796"/>
      <c r="CX95" s="1796"/>
      <c r="CY95" s="1796"/>
      <c r="CZ95" s="1796"/>
    </row>
    <row r="96" s="131" customFormat="true" ht="15" customHeight="true" x14ac:dyDescent="0.2">
      <c r="A96" s="971"/>
      <c r="B96" s="787"/>
      <c r="C96" s="862"/>
      <c r="D96" s="863"/>
      <c r="E96" s="863"/>
      <c r="F96" s="863"/>
      <c r="G96" s="864"/>
      <c r="H96" s="865"/>
      <c r="I96" s="863"/>
      <c r="J96" s="863"/>
      <c r="K96" s="863"/>
      <c r="L96" s="866"/>
      <c r="M96" s="862"/>
      <c r="N96" s="863"/>
      <c r="O96" s="863"/>
      <c r="P96" s="863"/>
      <c r="Q96" s="864"/>
      <c r="R96" s="865"/>
      <c r="S96" s="863"/>
      <c r="T96" s="866"/>
      <c r="U96" s="583"/>
      <c r="V96" s="583"/>
      <c r="W96" s="583"/>
      <c r="X96" s="583"/>
      <c r="Y96" s="583"/>
      <c r="Z96" s="583"/>
      <c r="AA96" s="583"/>
      <c r="AB96" s="583"/>
      <c r="AC96" s="583"/>
      <c r="AD96" s="583"/>
      <c r="AE96" s="583"/>
      <c r="AF96" s="583"/>
      <c r="AG96" s="583"/>
      <c r="AH96" s="583"/>
      <c r="AI96" s="583"/>
      <c r="AJ96" s="583"/>
      <c r="AK96" s="583"/>
      <c r="AL96" s="583"/>
      <c r="AM96" s="583"/>
      <c r="AN96" s="583"/>
      <c r="AO96" s="583"/>
      <c r="AP96" s="583"/>
      <c r="AQ96" s="583"/>
      <c r="AR96" s="583"/>
      <c r="AS96" s="583"/>
      <c r="AT96" s="583"/>
      <c r="AU96" s="583"/>
      <c r="AV96" s="583"/>
      <c r="AW96" s="583"/>
      <c r="AX96" s="583"/>
      <c r="AY96" s="583"/>
      <c r="AZ96" s="208"/>
      <c r="BA96" s="229"/>
      <c r="BB96" s="154"/>
      <c r="BC96" s="308"/>
      <c r="BD96" s="293"/>
      <c r="BE96" s="293"/>
      <c r="BF96" s="293"/>
      <c r="BG96" s="309"/>
      <c r="BH96" s="316"/>
      <c r="BI96" s="293"/>
      <c r="BJ96" s="293"/>
      <c r="BK96" s="293"/>
      <c r="BL96" s="309"/>
      <c r="BM96" s="316"/>
      <c r="BN96" s="293"/>
      <c r="BO96" s="293"/>
      <c r="BP96" s="293"/>
      <c r="BQ96" s="309"/>
      <c r="BR96" s="316"/>
      <c r="BS96" s="293"/>
      <c r="BT96" s="1934"/>
      <c r="BU96" s="1795"/>
      <c r="BV96" s="1795"/>
      <c r="BW96" s="1795"/>
      <c r="BX96" s="1795"/>
      <c r="BY96" s="1796"/>
      <c r="BZ96" s="1796"/>
      <c r="CA96" s="1796"/>
      <c r="CB96" s="1796"/>
      <c r="CC96" s="1796"/>
      <c r="CD96" s="1796"/>
      <c r="CE96" s="1796"/>
      <c r="CF96" s="1796"/>
      <c r="CG96" s="1796"/>
      <c r="CH96" s="1796"/>
      <c r="CI96" s="1796"/>
      <c r="CJ96" s="1796"/>
      <c r="CK96" s="1796"/>
      <c r="CL96" s="1796"/>
      <c r="CM96" s="1796"/>
      <c r="CN96" s="1796"/>
      <c r="CO96" s="1796"/>
      <c r="CP96" s="1796"/>
      <c r="CQ96" s="1796"/>
      <c r="CR96" s="1796"/>
      <c r="CS96" s="1796"/>
      <c r="CT96" s="1796"/>
      <c r="CU96" s="1796"/>
      <c r="CV96" s="1796"/>
      <c r="CW96" s="1796"/>
      <c r="CX96" s="1796"/>
      <c r="CY96" s="1796"/>
      <c r="CZ96" s="1796"/>
    </row>
    <row r="97" s="131" customFormat="true" ht="15" customHeight="true" x14ac:dyDescent="0.2">
      <c r="A97" s="765"/>
      <c r="B97" s="787"/>
      <c r="C97" s="862"/>
      <c r="D97" s="863"/>
      <c r="E97" s="863"/>
      <c r="F97" s="863"/>
      <c r="G97" s="864"/>
      <c r="H97" s="865"/>
      <c r="I97" s="863"/>
      <c r="J97" s="863"/>
      <c r="K97" s="863"/>
      <c r="L97" s="866"/>
      <c r="M97" s="862"/>
      <c r="N97" s="863"/>
      <c r="O97" s="863"/>
      <c r="P97" s="863"/>
      <c r="Q97" s="864"/>
      <c r="R97" s="865"/>
      <c r="S97" s="863"/>
      <c r="T97" s="866"/>
      <c r="U97" s="583"/>
      <c r="V97" s="583"/>
      <c r="W97" s="583"/>
      <c r="X97" s="583"/>
      <c r="Y97" s="583"/>
      <c r="Z97" s="583"/>
      <c r="AA97" s="583"/>
      <c r="AB97" s="583"/>
      <c r="AC97" s="583"/>
      <c r="AD97" s="583"/>
      <c r="AE97" s="583"/>
      <c r="AF97" s="583"/>
      <c r="AG97" s="583"/>
      <c r="AH97" s="583"/>
      <c r="AI97" s="583"/>
      <c r="AJ97" s="583"/>
      <c r="AK97" s="583"/>
      <c r="AL97" s="583"/>
      <c r="AM97" s="583"/>
      <c r="AN97" s="583"/>
      <c r="AO97" s="583"/>
      <c r="AP97" s="583"/>
      <c r="AQ97" s="583"/>
      <c r="AR97" s="583"/>
      <c r="AS97" s="583"/>
      <c r="AT97" s="583"/>
      <c r="AU97" s="583"/>
      <c r="AV97" s="583"/>
      <c r="AW97" s="583"/>
      <c r="AX97" s="583"/>
      <c r="AY97" s="583"/>
      <c r="AZ97" s="208"/>
      <c r="BA97" s="229"/>
      <c r="BB97" s="154"/>
      <c r="BC97" s="308"/>
      <c r="BD97" s="293"/>
      <c r="BE97" s="293"/>
      <c r="BF97" s="293"/>
      <c r="BG97" s="309"/>
      <c r="BH97" s="316"/>
      <c r="BI97" s="293"/>
      <c r="BJ97" s="293"/>
      <c r="BK97" s="293"/>
      <c r="BL97" s="309"/>
      <c r="BM97" s="316"/>
      <c r="BN97" s="293"/>
      <c r="BO97" s="293"/>
      <c r="BP97" s="293"/>
      <c r="BQ97" s="309"/>
      <c r="BR97" s="316"/>
      <c r="BS97" s="293"/>
      <c r="BT97" s="1934"/>
      <c r="BU97" s="1795"/>
      <c r="BV97" s="1795"/>
      <c r="BW97" s="1795"/>
      <c r="BX97" s="1795"/>
      <c r="BY97" s="1796"/>
      <c r="BZ97" s="1796"/>
      <c r="CA97" s="1796"/>
      <c r="CB97" s="1796"/>
      <c r="CC97" s="1796"/>
      <c r="CD97" s="1796"/>
      <c r="CE97" s="1796"/>
      <c r="CF97" s="1796"/>
      <c r="CG97" s="1796"/>
      <c r="CH97" s="1796"/>
      <c r="CI97" s="1796"/>
      <c r="CJ97" s="1796"/>
      <c r="CK97" s="1796"/>
      <c r="CL97" s="1796"/>
      <c r="CM97" s="1796"/>
      <c r="CN97" s="1796"/>
      <c r="CO97" s="1796"/>
      <c r="CP97" s="1796"/>
      <c r="CQ97" s="1796"/>
      <c r="CR97" s="1796"/>
      <c r="CS97" s="1796"/>
      <c r="CT97" s="1796"/>
      <c r="CU97" s="1796"/>
      <c r="CV97" s="1796"/>
      <c r="CW97" s="1796"/>
      <c r="CX97" s="1796"/>
      <c r="CY97" s="1796"/>
      <c r="CZ97" s="1796"/>
    </row>
    <row r="98" s="131" customFormat="true" ht="15" customHeight="true" x14ac:dyDescent="0.2">
      <c r="A98" s="971"/>
      <c r="B98" s="787"/>
      <c r="C98" s="862"/>
      <c r="D98" s="863"/>
      <c r="E98" s="863"/>
      <c r="F98" s="863"/>
      <c r="G98" s="864"/>
      <c r="H98" s="865"/>
      <c r="I98" s="863"/>
      <c r="J98" s="863"/>
      <c r="K98" s="863"/>
      <c r="L98" s="866"/>
      <c r="M98" s="862"/>
      <c r="N98" s="863"/>
      <c r="O98" s="863"/>
      <c r="P98" s="863"/>
      <c r="Q98" s="864"/>
      <c r="R98" s="865"/>
      <c r="S98" s="863"/>
      <c r="T98" s="866"/>
      <c r="U98" s="583"/>
      <c r="V98" s="583"/>
      <c r="W98" s="583"/>
      <c r="X98" s="583"/>
      <c r="Y98" s="583"/>
      <c r="Z98" s="583"/>
      <c r="AA98" s="583"/>
      <c r="AB98" s="583"/>
      <c r="AC98" s="583"/>
      <c r="AD98" s="583"/>
      <c r="AE98" s="583"/>
      <c r="AF98" s="583"/>
      <c r="AG98" s="583"/>
      <c r="AH98" s="583"/>
      <c r="AI98" s="583"/>
      <c r="AJ98" s="583"/>
      <c r="AK98" s="583"/>
      <c r="AL98" s="583"/>
      <c r="AM98" s="583"/>
      <c r="AN98" s="583"/>
      <c r="AO98" s="583"/>
      <c r="AP98" s="583"/>
      <c r="AQ98" s="583"/>
      <c r="AR98" s="583"/>
      <c r="AS98" s="583"/>
      <c r="AT98" s="583"/>
      <c r="AU98" s="583"/>
      <c r="AV98" s="583"/>
      <c r="AW98" s="583"/>
      <c r="AX98" s="583"/>
      <c r="AY98" s="583"/>
      <c r="AZ98" s="208"/>
      <c r="BA98" s="229"/>
      <c r="BB98" s="154"/>
      <c r="BC98" s="308"/>
      <c r="BD98" s="293"/>
      <c r="BE98" s="293"/>
      <c r="BF98" s="293"/>
      <c r="BG98" s="309"/>
      <c r="BH98" s="316"/>
      <c r="BI98" s="293"/>
      <c r="BJ98" s="293"/>
      <c r="BK98" s="293"/>
      <c r="BL98" s="309"/>
      <c r="BM98" s="316"/>
      <c r="BN98" s="293"/>
      <c r="BO98" s="293"/>
      <c r="BP98" s="293"/>
      <c r="BQ98" s="309"/>
      <c r="BR98" s="316"/>
      <c r="BS98" s="293"/>
      <c r="BT98" s="1934"/>
      <c r="BU98" s="1795"/>
      <c r="BV98" s="1795"/>
      <c r="BW98" s="1795"/>
      <c r="BX98" s="1795"/>
      <c r="BY98" s="1796"/>
      <c r="BZ98" s="1796"/>
      <c r="CA98" s="1796"/>
      <c r="CB98" s="1796"/>
      <c r="CC98" s="1796"/>
      <c r="CD98" s="1796"/>
      <c r="CE98" s="1796"/>
      <c r="CF98" s="1796"/>
      <c r="CG98" s="1796"/>
      <c r="CH98" s="1796"/>
      <c r="CI98" s="1796"/>
      <c r="CJ98" s="1796"/>
      <c r="CK98" s="1796"/>
      <c r="CL98" s="1796"/>
      <c r="CM98" s="1796"/>
      <c r="CN98" s="1796"/>
      <c r="CO98" s="1796"/>
      <c r="CP98" s="1796"/>
      <c r="CQ98" s="1796"/>
      <c r="CR98" s="1796"/>
      <c r="CS98" s="1796"/>
      <c r="CT98" s="1796"/>
      <c r="CU98" s="1796"/>
      <c r="CV98" s="1796"/>
      <c r="CW98" s="1796"/>
      <c r="CX98" s="1796"/>
      <c r="CY98" s="1796"/>
      <c r="CZ98" s="1796"/>
    </row>
    <row r="99" s="131" customFormat="true" ht="15" customHeight="true" x14ac:dyDescent="0.2">
      <c r="A99" s="971"/>
      <c r="B99" s="787"/>
      <c r="C99" s="862"/>
      <c r="D99" s="863"/>
      <c r="E99" s="863"/>
      <c r="F99" s="863"/>
      <c r="G99" s="864"/>
      <c r="H99" s="865"/>
      <c r="I99" s="863"/>
      <c r="J99" s="863"/>
      <c r="K99" s="863"/>
      <c r="L99" s="866"/>
      <c r="M99" s="862"/>
      <c r="N99" s="863"/>
      <c r="O99" s="863"/>
      <c r="P99" s="863"/>
      <c r="Q99" s="864"/>
      <c r="R99" s="865"/>
      <c r="S99" s="863"/>
      <c r="T99" s="866"/>
      <c r="U99" s="583"/>
      <c r="V99" s="583"/>
      <c r="W99" s="583"/>
      <c r="X99" s="583"/>
      <c r="Y99" s="583"/>
      <c r="Z99" s="583"/>
      <c r="AA99" s="583"/>
      <c r="AB99" s="583"/>
      <c r="AC99" s="583"/>
      <c r="AD99" s="583"/>
      <c r="AE99" s="583"/>
      <c r="AF99" s="583"/>
      <c r="AG99" s="583"/>
      <c r="AH99" s="583"/>
      <c r="AI99" s="583"/>
      <c r="AJ99" s="583"/>
      <c r="AK99" s="583"/>
      <c r="AL99" s="583"/>
      <c r="AM99" s="583"/>
      <c r="AN99" s="583"/>
      <c r="AO99" s="583"/>
      <c r="AP99" s="583"/>
      <c r="AQ99" s="583"/>
      <c r="AR99" s="583"/>
      <c r="AS99" s="583"/>
      <c r="AT99" s="583"/>
      <c r="AU99" s="583"/>
      <c r="AV99" s="583"/>
      <c r="AW99" s="583"/>
      <c r="AX99" s="583"/>
      <c r="AY99" s="583"/>
      <c r="AZ99" s="208"/>
      <c r="BA99" s="229"/>
      <c r="BB99" s="154"/>
      <c r="BC99" s="308"/>
      <c r="BD99" s="293"/>
      <c r="BE99" s="293"/>
      <c r="BF99" s="293"/>
      <c r="BG99" s="309"/>
      <c r="BH99" s="316"/>
      <c r="BI99" s="293"/>
      <c r="BJ99" s="293"/>
      <c r="BK99" s="293"/>
      <c r="BL99" s="309"/>
      <c r="BM99" s="316"/>
      <c r="BN99" s="293"/>
      <c r="BO99" s="293"/>
      <c r="BP99" s="293"/>
      <c r="BQ99" s="309"/>
      <c r="BR99" s="316"/>
      <c r="BS99" s="293"/>
      <c r="BT99" s="1934"/>
      <c r="BU99" s="1795"/>
      <c r="BV99" s="1795"/>
      <c r="BW99" s="1795"/>
      <c r="BX99" s="1795"/>
      <c r="BY99" s="1796"/>
      <c r="BZ99" s="1796"/>
      <c r="CA99" s="1796"/>
      <c r="CB99" s="1796"/>
      <c r="CC99" s="1796"/>
      <c r="CD99" s="1796"/>
      <c r="CE99" s="1796"/>
      <c r="CF99" s="1796"/>
      <c r="CG99" s="1796"/>
      <c r="CH99" s="1796"/>
      <c r="CI99" s="1796"/>
      <c r="CJ99" s="1796"/>
      <c r="CK99" s="1796"/>
      <c r="CL99" s="1796"/>
      <c r="CM99" s="1796"/>
      <c r="CN99" s="1796"/>
      <c r="CO99" s="1796"/>
      <c r="CP99" s="1796"/>
      <c r="CQ99" s="1796"/>
      <c r="CR99" s="1796"/>
      <c r="CS99" s="1796"/>
      <c r="CT99" s="1796"/>
      <c r="CU99" s="1796"/>
      <c r="CV99" s="1796"/>
      <c r="CW99" s="1796"/>
      <c r="CX99" s="1796"/>
      <c r="CY99" s="1796"/>
      <c r="CZ99" s="1796"/>
    </row>
    <row r="100" s="131" customFormat="true" ht="15" customHeight="true" x14ac:dyDescent="0.2">
      <c r="A100" s="971"/>
      <c r="B100" s="787"/>
      <c r="C100" s="862"/>
      <c r="D100" s="863"/>
      <c r="E100" s="863"/>
      <c r="F100" s="863"/>
      <c r="G100" s="864"/>
      <c r="H100" s="865"/>
      <c r="I100" s="863"/>
      <c r="J100" s="863"/>
      <c r="K100" s="863"/>
      <c r="L100" s="866"/>
      <c r="M100" s="862"/>
      <c r="N100" s="863"/>
      <c r="O100" s="863"/>
      <c r="P100" s="863"/>
      <c r="Q100" s="864"/>
      <c r="R100" s="865"/>
      <c r="S100" s="863"/>
      <c r="T100" s="866"/>
      <c r="U100" s="583"/>
      <c r="V100" s="583"/>
      <c r="W100" s="583"/>
      <c r="X100" s="583"/>
      <c r="Y100" s="583"/>
      <c r="Z100" s="583"/>
      <c r="AA100" s="583"/>
      <c r="AB100" s="583"/>
      <c r="AC100" s="583"/>
      <c r="AD100" s="583"/>
      <c r="AE100" s="583"/>
      <c r="AF100" s="583"/>
      <c r="AG100" s="583"/>
      <c r="AH100" s="583"/>
      <c r="AI100" s="583"/>
      <c r="AJ100" s="583"/>
      <c r="AK100" s="583"/>
      <c r="AL100" s="583"/>
      <c r="AM100" s="583"/>
      <c r="AN100" s="583"/>
      <c r="AO100" s="583"/>
      <c r="AP100" s="583"/>
      <c r="AQ100" s="583"/>
      <c r="AR100" s="583"/>
      <c r="AS100" s="583"/>
      <c r="AT100" s="583"/>
      <c r="AU100" s="583"/>
      <c r="AV100" s="583"/>
      <c r="AW100" s="583"/>
      <c r="AX100" s="583"/>
      <c r="AY100" s="583"/>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1934"/>
      <c r="BU100" s="1795"/>
      <c r="BV100" s="1795"/>
      <c r="BW100" s="1795"/>
      <c r="BX100" s="1795"/>
      <c r="BY100" s="1796"/>
      <c r="BZ100" s="1796"/>
      <c r="CA100" s="1796"/>
      <c r="CB100" s="1796"/>
      <c r="CC100" s="1796"/>
      <c r="CD100" s="1796"/>
      <c r="CE100" s="1796"/>
      <c r="CF100" s="1796"/>
      <c r="CG100" s="1796"/>
      <c r="CH100" s="1796"/>
      <c r="CI100" s="1796"/>
      <c r="CJ100" s="1796"/>
      <c r="CK100" s="1796"/>
      <c r="CL100" s="1796"/>
      <c r="CM100" s="1796"/>
      <c r="CN100" s="1796"/>
      <c r="CO100" s="1796"/>
      <c r="CP100" s="1796"/>
      <c r="CQ100" s="1796"/>
      <c r="CR100" s="1796"/>
      <c r="CS100" s="1796"/>
      <c r="CT100" s="1796"/>
      <c r="CU100" s="1796"/>
      <c r="CV100" s="1796"/>
      <c r="CW100" s="1796"/>
      <c r="CX100" s="1796"/>
      <c r="CY100" s="1796"/>
      <c r="CZ100" s="1796"/>
    </row>
    <row r="101" s="131" customFormat="true" ht="15" customHeight="true" x14ac:dyDescent="0.2">
      <c r="A101" s="765"/>
      <c r="B101" s="787"/>
      <c r="C101" s="862"/>
      <c r="D101" s="863"/>
      <c r="E101" s="863"/>
      <c r="F101" s="863"/>
      <c r="G101" s="864"/>
      <c r="H101" s="865"/>
      <c r="I101" s="863"/>
      <c r="J101" s="863"/>
      <c r="K101" s="863"/>
      <c r="L101" s="866"/>
      <c r="M101" s="862"/>
      <c r="N101" s="863"/>
      <c r="O101" s="863"/>
      <c r="P101" s="863"/>
      <c r="Q101" s="864"/>
      <c r="R101" s="865"/>
      <c r="S101" s="863"/>
      <c r="T101" s="866"/>
      <c r="U101" s="583"/>
      <c r="V101" s="583"/>
      <c r="W101" s="583"/>
      <c r="X101" s="583"/>
      <c r="Y101" s="583"/>
      <c r="Z101" s="583"/>
      <c r="AA101" s="583"/>
      <c r="AB101" s="583"/>
      <c r="AC101" s="583"/>
      <c r="AD101" s="583"/>
      <c r="AE101" s="583"/>
      <c r="AF101" s="583"/>
      <c r="AG101" s="583"/>
      <c r="AH101" s="583"/>
      <c r="AI101" s="583"/>
      <c r="AJ101" s="583"/>
      <c r="AK101" s="583"/>
      <c r="AL101" s="583"/>
      <c r="AM101" s="583"/>
      <c r="AN101" s="583"/>
      <c r="AO101" s="583"/>
      <c r="AP101" s="583"/>
      <c r="AQ101" s="583"/>
      <c r="AR101" s="583"/>
      <c r="AS101" s="583"/>
      <c r="AT101" s="583"/>
      <c r="AU101" s="583"/>
      <c r="AV101" s="583"/>
      <c r="AW101" s="583"/>
      <c r="AX101" s="583"/>
      <c r="AY101" s="583"/>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1934"/>
      <c r="BU101" s="1795"/>
      <c r="BV101" s="1795"/>
      <c r="BW101" s="1795"/>
      <c r="BX101" s="1795"/>
      <c r="BY101" s="1796"/>
      <c r="BZ101" s="1796"/>
      <c r="CA101" s="1796"/>
      <c r="CB101" s="1796"/>
      <c r="CC101" s="1796"/>
      <c r="CD101" s="1796"/>
      <c r="CE101" s="1796"/>
      <c r="CF101" s="1796"/>
      <c r="CG101" s="1796"/>
      <c r="CH101" s="1796"/>
      <c r="CI101" s="1796"/>
      <c r="CJ101" s="1796"/>
      <c r="CK101" s="1796"/>
      <c r="CL101" s="1796"/>
      <c r="CM101" s="1796"/>
      <c r="CN101" s="1796"/>
      <c r="CO101" s="1796"/>
      <c r="CP101" s="1796"/>
      <c r="CQ101" s="1796"/>
      <c r="CR101" s="1796"/>
      <c r="CS101" s="1796"/>
      <c r="CT101" s="1796"/>
      <c r="CU101" s="1796"/>
      <c r="CV101" s="1796"/>
      <c r="CW101" s="1796"/>
      <c r="CX101" s="1796"/>
      <c r="CY101" s="1796"/>
      <c r="CZ101" s="1796"/>
    </row>
    <row r="102" s="131" customFormat="true" ht="15" customHeight="true" x14ac:dyDescent="0.2">
      <c r="A102" s="971"/>
      <c r="B102" s="787"/>
      <c r="C102" s="862"/>
      <c r="D102" s="863"/>
      <c r="E102" s="863"/>
      <c r="F102" s="863"/>
      <c r="G102" s="864"/>
      <c r="H102" s="865"/>
      <c r="I102" s="863"/>
      <c r="J102" s="863"/>
      <c r="K102" s="863"/>
      <c r="L102" s="866"/>
      <c r="M102" s="862"/>
      <c r="N102" s="863"/>
      <c r="O102" s="863"/>
      <c r="P102" s="863"/>
      <c r="Q102" s="864"/>
      <c r="R102" s="865"/>
      <c r="S102" s="863"/>
      <c r="T102" s="866"/>
      <c r="U102" s="583"/>
      <c r="V102" s="583"/>
      <c r="W102" s="583"/>
      <c r="X102" s="583"/>
      <c r="Y102" s="583"/>
      <c r="Z102" s="583"/>
      <c r="AA102" s="583"/>
      <c r="AB102" s="583"/>
      <c r="AC102" s="583"/>
      <c r="AD102" s="583"/>
      <c r="AE102" s="583"/>
      <c r="AF102" s="583"/>
      <c r="AG102" s="583"/>
      <c r="AH102" s="583"/>
      <c r="AI102" s="583"/>
      <c r="AJ102" s="583"/>
      <c r="AK102" s="583"/>
      <c r="AL102" s="583"/>
      <c r="AM102" s="583"/>
      <c r="AN102" s="583"/>
      <c r="AO102" s="583"/>
      <c r="AP102" s="583"/>
      <c r="AQ102" s="583"/>
      <c r="AR102" s="583"/>
      <c r="AS102" s="583"/>
      <c r="AT102" s="583"/>
      <c r="AU102" s="583"/>
      <c r="AV102" s="583"/>
      <c r="AW102" s="583"/>
      <c r="AX102" s="583"/>
      <c r="AY102" s="583"/>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1934"/>
      <c r="BU102" s="1795"/>
      <c r="BV102" s="1795"/>
      <c r="BW102" s="1795"/>
      <c r="BX102" s="1795"/>
      <c r="BY102" s="1796"/>
      <c r="BZ102" s="1796"/>
      <c r="CA102" s="1796"/>
      <c r="CB102" s="1796"/>
      <c r="CC102" s="1796"/>
      <c r="CD102" s="1796"/>
      <c r="CE102" s="1796"/>
      <c r="CF102" s="1796"/>
      <c r="CG102" s="1796"/>
      <c r="CH102" s="1796"/>
      <c r="CI102" s="1796"/>
      <c r="CJ102" s="1796"/>
      <c r="CK102" s="1796"/>
      <c r="CL102" s="1796"/>
      <c r="CM102" s="1796"/>
      <c r="CN102" s="1796"/>
      <c r="CO102" s="1796"/>
      <c r="CP102" s="1796"/>
      <c r="CQ102" s="1796"/>
      <c r="CR102" s="1796"/>
      <c r="CS102" s="1796"/>
      <c r="CT102" s="1796"/>
      <c r="CU102" s="1796"/>
      <c r="CV102" s="1796"/>
      <c r="CW102" s="1796"/>
      <c r="CX102" s="1796"/>
      <c r="CY102" s="1796"/>
      <c r="CZ102" s="1796"/>
    </row>
    <row r="103" s="131" customFormat="true" ht="15" customHeight="true" x14ac:dyDescent="0.2">
      <c r="A103" s="971"/>
      <c r="B103" s="787"/>
      <c r="C103" s="862"/>
      <c r="D103" s="863"/>
      <c r="E103" s="863"/>
      <c r="F103" s="863"/>
      <c r="G103" s="864"/>
      <c r="H103" s="865"/>
      <c r="I103" s="863"/>
      <c r="J103" s="863"/>
      <c r="K103" s="863"/>
      <c r="L103" s="866"/>
      <c r="M103" s="862"/>
      <c r="N103" s="863"/>
      <c r="O103" s="863"/>
      <c r="P103" s="863"/>
      <c r="Q103" s="864"/>
      <c r="R103" s="865"/>
      <c r="S103" s="863"/>
      <c r="T103" s="866"/>
      <c r="U103" s="583"/>
      <c r="V103" s="583"/>
      <c r="W103" s="583"/>
      <c r="X103" s="583"/>
      <c r="Y103" s="583"/>
      <c r="Z103" s="583"/>
      <c r="AA103" s="583"/>
      <c r="AB103" s="583"/>
      <c r="AC103" s="583"/>
      <c r="AD103" s="583"/>
      <c r="AE103" s="583"/>
      <c r="AF103" s="583"/>
      <c r="AG103" s="583"/>
      <c r="AH103" s="583"/>
      <c r="AI103" s="583"/>
      <c r="AJ103" s="583"/>
      <c r="AK103" s="583"/>
      <c r="AL103" s="583"/>
      <c r="AM103" s="583"/>
      <c r="AN103" s="583"/>
      <c r="AO103" s="583"/>
      <c r="AP103" s="583"/>
      <c r="AQ103" s="583"/>
      <c r="AR103" s="583"/>
      <c r="AS103" s="583"/>
      <c r="AT103" s="583"/>
      <c r="AU103" s="583"/>
      <c r="AV103" s="583"/>
      <c r="AW103" s="583"/>
      <c r="AX103" s="583"/>
      <c r="AY103" s="583"/>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1934"/>
      <c r="BU103" s="1795"/>
      <c r="BV103" s="1795"/>
      <c r="BW103" s="1795"/>
      <c r="BX103" s="1795"/>
      <c r="BY103" s="1796"/>
      <c r="BZ103" s="1796"/>
      <c r="CA103" s="1796"/>
      <c r="CB103" s="1796"/>
      <c r="CC103" s="1796"/>
      <c r="CD103" s="1796"/>
      <c r="CE103" s="1796"/>
      <c r="CF103" s="1796"/>
      <c r="CG103" s="1796"/>
      <c r="CH103" s="1796"/>
      <c r="CI103" s="1796"/>
      <c r="CJ103" s="1796"/>
      <c r="CK103" s="1796"/>
      <c r="CL103" s="1796"/>
      <c r="CM103" s="1796"/>
      <c r="CN103" s="1796"/>
      <c r="CO103" s="1796"/>
      <c r="CP103" s="1796"/>
      <c r="CQ103" s="1796"/>
      <c r="CR103" s="1796"/>
      <c r="CS103" s="1796"/>
      <c r="CT103" s="1796"/>
      <c r="CU103" s="1796"/>
      <c r="CV103" s="1796"/>
      <c r="CW103" s="1796"/>
      <c r="CX103" s="1796"/>
      <c r="CY103" s="1796"/>
      <c r="CZ103" s="1796"/>
    </row>
    <row r="104" s="131" customFormat="true" ht="15" customHeight="true" x14ac:dyDescent="0.2">
      <c r="A104" s="971"/>
      <c r="B104" s="787"/>
      <c r="C104" s="862"/>
      <c r="D104" s="863"/>
      <c r="E104" s="863"/>
      <c r="F104" s="863"/>
      <c r="G104" s="864"/>
      <c r="H104" s="865"/>
      <c r="I104" s="863"/>
      <c r="J104" s="863"/>
      <c r="K104" s="863"/>
      <c r="L104" s="866"/>
      <c r="M104" s="862"/>
      <c r="N104" s="863"/>
      <c r="O104" s="863"/>
      <c r="P104" s="863"/>
      <c r="Q104" s="864"/>
      <c r="R104" s="865"/>
      <c r="S104" s="863"/>
      <c r="T104" s="866"/>
      <c r="U104" s="583"/>
      <c r="V104" s="583"/>
      <c r="W104" s="583"/>
      <c r="X104" s="583"/>
      <c r="Y104" s="583"/>
      <c r="Z104" s="583"/>
      <c r="AA104" s="583"/>
      <c r="AB104" s="583"/>
      <c r="AC104" s="583"/>
      <c r="AD104" s="583"/>
      <c r="AE104" s="583"/>
      <c r="AF104" s="583"/>
      <c r="AG104" s="583"/>
      <c r="AH104" s="583"/>
      <c r="AI104" s="583"/>
      <c r="AJ104" s="583"/>
      <c r="AK104" s="583"/>
      <c r="AL104" s="583"/>
      <c r="AM104" s="583"/>
      <c r="AN104" s="583"/>
      <c r="AO104" s="583"/>
      <c r="AP104" s="583"/>
      <c r="AQ104" s="583"/>
      <c r="AR104" s="583"/>
      <c r="AS104" s="583"/>
      <c r="AT104" s="583"/>
      <c r="AU104" s="583"/>
      <c r="AV104" s="583"/>
      <c r="AW104" s="583"/>
      <c r="AX104" s="583"/>
      <c r="AY104" s="583"/>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1934"/>
      <c r="BU104" s="1795"/>
      <c r="BV104" s="1795"/>
      <c r="BW104" s="1795"/>
      <c r="BX104" s="1795"/>
      <c r="BY104" s="1796"/>
      <c r="BZ104" s="1796"/>
      <c r="CA104" s="1796"/>
      <c r="CB104" s="1796"/>
      <c r="CC104" s="1796"/>
      <c r="CD104" s="1796"/>
      <c r="CE104" s="1796"/>
      <c r="CF104" s="1796"/>
      <c r="CG104" s="1796"/>
      <c r="CH104" s="1796"/>
      <c r="CI104" s="1796"/>
      <c r="CJ104" s="1796"/>
      <c r="CK104" s="1796"/>
      <c r="CL104" s="1796"/>
      <c r="CM104" s="1796"/>
      <c r="CN104" s="1796"/>
      <c r="CO104" s="1796"/>
      <c r="CP104" s="1796"/>
      <c r="CQ104" s="1796"/>
      <c r="CR104" s="1796"/>
      <c r="CS104" s="1796"/>
      <c r="CT104" s="1796"/>
      <c r="CU104" s="1796"/>
      <c r="CV104" s="1796"/>
      <c r="CW104" s="1796"/>
      <c r="CX104" s="1796"/>
      <c r="CY104" s="1796"/>
      <c r="CZ104" s="1796"/>
    </row>
    <row r="105" s="131" customFormat="true" ht="15" customHeight="true" x14ac:dyDescent="0.2">
      <c r="A105" s="781"/>
      <c r="B105" s="788"/>
      <c r="C105" s="867"/>
      <c r="D105" s="868"/>
      <c r="E105" s="868"/>
      <c r="F105" s="868"/>
      <c r="G105" s="869"/>
      <c r="H105" s="870"/>
      <c r="I105" s="868"/>
      <c r="J105" s="868"/>
      <c r="K105" s="868"/>
      <c r="L105" s="871"/>
      <c r="M105" s="867"/>
      <c r="N105" s="868"/>
      <c r="O105" s="868"/>
      <c r="P105" s="868"/>
      <c r="Q105" s="869"/>
      <c r="R105" s="870"/>
      <c r="S105" s="868"/>
      <c r="T105" s="871"/>
      <c r="U105" s="583"/>
      <c r="V105" s="583"/>
      <c r="W105" s="583"/>
      <c r="X105" s="583"/>
      <c r="Y105" s="583"/>
      <c r="Z105" s="583"/>
      <c r="AA105" s="583"/>
      <c r="AB105" s="583"/>
      <c r="AC105" s="583"/>
      <c r="AD105" s="583"/>
      <c r="AE105" s="583"/>
      <c r="AF105" s="583"/>
      <c r="AG105" s="583"/>
      <c r="AH105" s="583"/>
      <c r="AI105" s="583"/>
      <c r="AJ105" s="583"/>
      <c r="AK105" s="583"/>
      <c r="AL105" s="583"/>
      <c r="AM105" s="583"/>
      <c r="AN105" s="583"/>
      <c r="AO105" s="583"/>
      <c r="AP105" s="583"/>
      <c r="AQ105" s="583"/>
      <c r="AR105" s="583"/>
      <c r="AS105" s="583"/>
      <c r="AT105" s="583"/>
      <c r="AU105" s="583"/>
      <c r="AV105" s="583"/>
      <c r="AW105" s="583"/>
      <c r="AX105" s="583"/>
      <c r="AY105" s="583"/>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1935"/>
      <c r="BU105" s="1795"/>
      <c r="BV105" s="1795"/>
      <c r="BW105" s="1795"/>
      <c r="BX105" s="1795"/>
      <c r="BY105" s="1796"/>
      <c r="BZ105" s="1796"/>
      <c r="CA105" s="1796"/>
      <c r="CB105" s="1796"/>
      <c r="CC105" s="1796"/>
      <c r="CD105" s="1796"/>
      <c r="CE105" s="1796"/>
      <c r="CF105" s="1796"/>
      <c r="CG105" s="1796"/>
      <c r="CH105" s="1796"/>
      <c r="CI105" s="1796"/>
      <c r="CJ105" s="1796"/>
      <c r="CK105" s="1796"/>
      <c r="CL105" s="1796"/>
      <c r="CM105" s="1796"/>
      <c r="CN105" s="1796"/>
      <c r="CO105" s="1796"/>
      <c r="CP105" s="1796"/>
      <c r="CQ105" s="1796"/>
      <c r="CR105" s="1796"/>
      <c r="CS105" s="1796"/>
      <c r="CT105" s="1796"/>
      <c r="CU105" s="1796"/>
      <c r="CV105" s="1796"/>
      <c r="CW105" s="1796"/>
      <c r="CX105" s="1796"/>
      <c r="CY105" s="1796"/>
      <c r="CZ105" s="1796"/>
    </row>
    <row r="106" s="131" customFormat="true" ht="250.15" customHeight="true" x14ac:dyDescent="0.2">
      <c r="A106" s="377"/>
      <c r="B106" s="616"/>
      <c r="C106" s="617"/>
      <c r="D106" s="617"/>
      <c r="E106" s="617"/>
      <c r="F106" s="617"/>
      <c r="G106" s="617"/>
      <c r="H106" s="617"/>
      <c r="I106" s="617"/>
      <c r="J106" s="617"/>
      <c r="K106" s="617"/>
      <c r="L106" s="617"/>
      <c r="M106" s="617"/>
      <c r="N106" s="617"/>
      <c r="O106" s="617"/>
      <c r="P106" s="617"/>
      <c r="Q106" s="617"/>
      <c r="R106" s="617"/>
      <c r="S106" s="617"/>
      <c r="T106" s="617"/>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0"/>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70"/>
      <c r="T107" s="270"/>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82" t="str">
        <f>A1026</f>
        <v>Jamaica</v>
      </c>
      <c r="B108" s="2083"/>
      <c r="C108" s="113"/>
      <c r="D108" s="113"/>
      <c r="E108" s="113"/>
      <c r="F108" s="113"/>
      <c r="G108" s="113"/>
      <c r="H108" s="113"/>
      <c r="I108" s="113"/>
      <c r="J108" s="113"/>
      <c r="K108" s="113"/>
      <c r="L108" s="113"/>
      <c r="M108" s="113"/>
      <c r="N108" s="113"/>
      <c r="O108" s="113"/>
      <c r="P108" s="113"/>
      <c r="Q108" s="113"/>
      <c r="R108" s="113"/>
      <c r="S108" s="113"/>
      <c r="T108" s="11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f>A1034</f>
        <v>2011</v>
      </c>
      <c r="B109" s="139"/>
      <c r="C109" s="113"/>
      <c r="D109" s="113"/>
      <c r="E109" s="113"/>
      <c r="F109" s="113"/>
      <c r="G109" s="113"/>
      <c r="H109" s="113"/>
      <c r="I109" s="113"/>
      <c r="J109" s="113"/>
      <c r="K109" s="113"/>
      <c r="L109" s="113"/>
      <c r="M109" s="113"/>
      <c r="N109" s="113"/>
      <c r="O109" s="113"/>
      <c r="P109" s="113"/>
      <c r="Q109" s="113"/>
      <c r="R109" s="113"/>
      <c r="S109" s="113"/>
      <c r="T109" s="11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13"/>
      <c r="T112" s="11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MICS11</v>
      </c>
      <c r="C115" s="113"/>
      <c r="D115" s="113"/>
      <c r="E115" s="113"/>
      <c r="F115" s="113"/>
      <c r="G115" s="113"/>
      <c r="H115" s="113"/>
      <c r="I115" s="113"/>
      <c r="J115" s="113"/>
      <c r="K115" s="113"/>
      <c r="L115" s="113"/>
      <c r="M115" s="113"/>
      <c r="N115" s="113"/>
      <c r="O115" s="113"/>
      <c r="P115" s="113"/>
      <c r="Q115" s="113"/>
      <c r="R115" s="113"/>
      <c r="S115" s="113"/>
      <c r="T115" s="11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08" t="str">
        <f>B1030</f>
        <v/>
      </c>
      <c r="B116" s="609"/>
      <c r="C116" s="113"/>
      <c r="D116" s="113"/>
      <c r="E116" s="113"/>
      <c r="F116" s="113"/>
      <c r="G116" s="113"/>
      <c r="H116" s="113"/>
      <c r="I116" s="113"/>
      <c r="J116" s="113"/>
      <c r="K116" s="113"/>
      <c r="L116" s="113"/>
      <c r="M116" s="113"/>
      <c r="N116" s="113"/>
      <c r="O116" s="113"/>
      <c r="P116" s="113"/>
      <c r="Q116" s="113"/>
      <c r="R116" s="113"/>
      <c r="S116" s="113"/>
      <c r="T116" s="11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08" t="str">
        <f>B1029</f>
        <v/>
      </c>
      <c r="B117" s="610"/>
      <c r="C117" s="113"/>
      <c r="D117" s="113"/>
      <c r="E117" s="113"/>
      <c r="F117" s="113"/>
      <c r="G117" s="113"/>
      <c r="H117" s="113"/>
      <c r="I117" s="113"/>
      <c r="J117" s="113"/>
      <c r="K117" s="113"/>
      <c r="L117" s="113"/>
      <c r="M117" s="113"/>
      <c r="N117" s="113"/>
      <c r="O117" s="113"/>
      <c r="P117" s="113"/>
      <c r="Q117" s="113"/>
      <c r="R117" s="113"/>
      <c r="S117" s="113"/>
      <c r="T117" s="11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1"/>
      <c r="B118" s="609"/>
      <c r="C118" s="113"/>
      <c r="D118" s="113"/>
      <c r="E118" s="113"/>
      <c r="F118" s="113"/>
      <c r="G118" s="113"/>
      <c r="H118" s="113"/>
      <c r="I118" s="113"/>
      <c r="J118" s="113"/>
      <c r="K118" s="113"/>
      <c r="L118" s="113"/>
      <c r="M118" s="113"/>
      <c r="N118" s="113"/>
      <c r="O118" s="113"/>
      <c r="P118" s="113"/>
      <c r="Q118" s="113"/>
      <c r="R118" s="113"/>
      <c r="S118" s="113"/>
      <c r="T118" s="11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2"/>
      <c r="B119" s="613"/>
      <c r="C119" s="113"/>
      <c r="D119" s="113"/>
      <c r="E119" s="113"/>
      <c r="F119" s="113"/>
      <c r="G119" s="113"/>
      <c r="H119" s="113"/>
      <c r="I119" s="113"/>
      <c r="J119" s="113"/>
      <c r="K119" s="113"/>
      <c r="L119" s="113"/>
      <c r="M119" s="113"/>
      <c r="N119" s="113"/>
      <c r="O119" s="113"/>
      <c r="P119" s="113"/>
      <c r="Q119" s="113"/>
      <c r="R119" s="113"/>
      <c r="S119" s="113"/>
      <c r="T119" s="11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78" customFormat="true" ht="15" customHeight="true" x14ac:dyDescent="0.2">
      <c r="A120" s="116" t="s">
        <v>98</v>
      </c>
      <c r="B120" s="199"/>
      <c r="C120" s="2125" t="s">
        <v>114</v>
      </c>
      <c r="D120" s="2126"/>
      <c r="E120" s="2126"/>
      <c r="F120" s="2126"/>
      <c r="G120" s="2127"/>
      <c r="H120" s="2344" t="s">
        <v>38</v>
      </c>
      <c r="I120" s="2345"/>
      <c r="J120" s="2345"/>
      <c r="K120" s="2345"/>
      <c r="L120" s="2346"/>
      <c r="M120" s="2351" t="s">
        <v>37</v>
      </c>
      <c r="N120" s="2352"/>
      <c r="O120" s="2352"/>
      <c r="P120" s="2352"/>
      <c r="Q120" s="2353"/>
      <c r="R120" s="1872" t="s">
        <v>137</v>
      </c>
      <c r="S120" s="1881"/>
      <c r="T120" s="1882"/>
      <c r="U120" s="298"/>
      <c r="V120" s="298"/>
      <c r="W120" s="298"/>
      <c r="X120" s="583"/>
      <c r="Y120" s="583"/>
      <c r="Z120" s="583"/>
      <c r="AA120" s="583"/>
      <c r="AB120" s="583"/>
      <c r="AC120" s="583"/>
      <c r="AD120" s="583"/>
      <c r="AE120" s="583"/>
      <c r="AF120" s="583"/>
      <c r="AG120" s="583"/>
      <c r="AH120" s="583"/>
      <c r="AI120" s="583"/>
      <c r="AJ120" s="583"/>
      <c r="AK120" s="583"/>
      <c r="AL120" s="583"/>
      <c r="AM120" s="583"/>
      <c r="AN120" s="583"/>
      <c r="AO120" s="583"/>
      <c r="AP120" s="583"/>
      <c r="AQ120" s="583"/>
      <c r="AR120" s="583"/>
      <c r="AS120" s="583"/>
      <c r="AT120" s="583"/>
      <c r="AU120" s="583"/>
      <c r="AV120" s="583"/>
      <c r="AW120" s="583"/>
      <c r="AX120" s="583"/>
      <c r="AY120" s="583"/>
      <c r="AZ120" s="208"/>
      <c r="BA120" s="209" t="s">
        <v>128</v>
      </c>
      <c r="BB120" s="116" t="s">
        <v>98</v>
      </c>
      <c r="BC120" s="2176" t="s">
        <v>114</v>
      </c>
      <c r="BD120" s="2177"/>
      <c r="BE120" s="2177"/>
      <c r="BF120" s="2177"/>
      <c r="BG120" s="2178"/>
      <c r="BH120" s="2179" t="s">
        <v>38</v>
      </c>
      <c r="BI120" s="2177"/>
      <c r="BJ120" s="2177"/>
      <c r="BK120" s="2177"/>
      <c r="BL120" s="2178"/>
      <c r="BM120" s="2179" t="s">
        <v>37</v>
      </c>
      <c r="BN120" s="2177"/>
      <c r="BO120" s="2177"/>
      <c r="BP120" s="2177"/>
      <c r="BQ120" s="2180"/>
      <c r="BR120" s="1662" t="s">
        <v>137</v>
      </c>
      <c r="BS120" s="1663"/>
      <c r="BT120" s="1663"/>
      <c r="BU120" s="1797"/>
      <c r="BV120" s="1797"/>
      <c r="BW120" s="1797"/>
      <c r="BX120" s="1797"/>
      <c r="BY120" s="1798"/>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78" customFormat="true" ht="12.75" x14ac:dyDescent="0.2">
      <c r="A121" s="179" t="s">
        <v>87</v>
      </c>
      <c r="B121" s="237"/>
      <c r="C121" s="271" t="s">
        <v>0</v>
      </c>
      <c r="D121" s="272" t="s">
        <v>1</v>
      </c>
      <c r="E121" s="272" t="s">
        <v>2</v>
      </c>
      <c r="F121" s="272" t="s">
        <v>3</v>
      </c>
      <c r="G121" s="273" t="s">
        <v>4</v>
      </c>
      <c r="H121" s="1417" t="s">
        <v>0</v>
      </c>
      <c r="I121" s="1383" t="s">
        <v>1</v>
      </c>
      <c r="J121" s="1383" t="s">
        <v>2</v>
      </c>
      <c r="K121" s="1383" t="s">
        <v>3</v>
      </c>
      <c r="L121" s="1384" t="s">
        <v>4</v>
      </c>
      <c r="M121" s="1407" t="s">
        <v>0</v>
      </c>
      <c r="N121" s="1383" t="s">
        <v>1</v>
      </c>
      <c r="O121" s="1383" t="s">
        <v>2</v>
      </c>
      <c r="P121" s="1383" t="s">
        <v>3</v>
      </c>
      <c r="Q121" s="1429" t="s">
        <v>4</v>
      </c>
      <c r="R121" s="1417" t="s">
        <v>238</v>
      </c>
      <c r="S121" s="1383" t="s">
        <v>239</v>
      </c>
      <c r="T121" s="1385" t="s">
        <v>175</v>
      </c>
      <c r="U121" s="583"/>
      <c r="V121" s="583"/>
      <c r="W121" s="583"/>
      <c r="X121" s="583"/>
      <c r="Y121" s="583"/>
      <c r="Z121" s="583"/>
      <c r="AA121" s="583"/>
      <c r="AB121" s="583"/>
      <c r="AC121" s="583"/>
      <c r="AD121" s="583"/>
      <c r="AE121" s="583"/>
      <c r="AF121" s="583"/>
      <c r="AG121" s="583"/>
      <c r="AH121" s="583"/>
      <c r="AI121" s="583"/>
      <c r="AJ121" s="583"/>
      <c r="AK121" s="583"/>
      <c r="AL121" s="583"/>
      <c r="AM121" s="583"/>
      <c r="AN121" s="583"/>
      <c r="AO121" s="583"/>
      <c r="AP121" s="583"/>
      <c r="AQ121" s="583"/>
      <c r="AR121" s="583"/>
      <c r="AS121" s="583"/>
      <c r="AT121" s="583"/>
      <c r="AU121" s="583"/>
      <c r="AV121" s="583"/>
      <c r="AW121" s="583"/>
      <c r="AX121" s="583"/>
      <c r="AY121" s="583"/>
      <c r="AZ121" s="208"/>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238</v>
      </c>
      <c r="BS121" s="169" t="s">
        <v>239</v>
      </c>
      <c r="BT121" s="1936" t="s">
        <v>175</v>
      </c>
      <c r="BU121" s="1799"/>
      <c r="BV121" s="1799"/>
      <c r="BW121" s="1799"/>
      <c r="BX121" s="1799"/>
      <c r="BY121" s="1800"/>
      <c r="BZ121" s="1800"/>
      <c r="CA121" s="1800"/>
      <c r="CB121" s="1800"/>
      <c r="CC121" s="1800"/>
      <c r="CD121" s="1800"/>
      <c r="CE121" s="1800"/>
      <c r="CF121" s="1800"/>
      <c r="CG121" s="1800"/>
      <c r="CH121" s="1800"/>
      <c r="CI121" s="1800"/>
      <c r="CJ121" s="1800"/>
      <c r="CK121" s="1800"/>
      <c r="CL121" s="1800"/>
      <c r="CM121" s="1800"/>
      <c r="CN121" s="1800"/>
      <c r="CO121" s="1800"/>
      <c r="CP121" s="1800"/>
      <c r="CQ121" s="1800"/>
      <c r="CR121" s="1800"/>
      <c r="CS121" s="1800"/>
      <c r="CT121" s="1800"/>
      <c r="CU121" s="1800"/>
      <c r="CV121" s="1800"/>
      <c r="CW121" s="1800"/>
      <c r="CX121" s="1800"/>
      <c r="CY121" s="1800"/>
      <c r="CZ121" s="1800"/>
    </row>
    <row r="122" s="378" customFormat="true" ht="15" customHeight="true" x14ac:dyDescent="0.2">
      <c r="A122" s="2354" t="s">
        <v>18</v>
      </c>
      <c r="B122" s="1616" t="s">
        <v>14</v>
      </c>
      <c r="C122" s="1511">
        <v>97.126589386503468</v>
      </c>
      <c r="D122" s="1512">
        <v>98.701164653615791</v>
      </c>
      <c r="E122" s="1512">
        <v>99.338241192330742</v>
      </c>
      <c r="F122" s="1512">
        <v>99.646660872775001</v>
      </c>
      <c r="G122" s="1513">
        <v>99.699865579320019</v>
      </c>
      <c r="H122" s="1514">
        <v>96.393922780107857</v>
      </c>
      <c r="I122" s="1512">
        <v>98.134838373029567</v>
      </c>
      <c r="J122" s="1512">
        <v>99.665800157542208</v>
      </c>
      <c r="K122" s="1512">
        <v>100</v>
      </c>
      <c r="L122" s="1515">
        <v>100</v>
      </c>
      <c r="M122" s="1516">
        <v>96.543352655816562</v>
      </c>
      <c r="N122" s="1512">
        <v>98.559061763427934</v>
      </c>
      <c r="O122" s="1512">
        <v>99.089581637490724</v>
      </c>
      <c r="P122" s="1512">
        <v>99.442965156007048</v>
      </c>
      <c r="Q122" s="1513">
        <v>99.566436625103123</v>
      </c>
      <c r="R122" s="1514">
        <v>99.338241192330742</v>
      </c>
      <c r="S122" s="1512">
        <v>98.840227953534651</v>
      </c>
      <c r="T122" s="1901">
        <v>98.640349843805126</v>
      </c>
      <c r="U122" s="583"/>
      <c r="V122" s="583"/>
      <c r="W122" s="583"/>
      <c r="X122" s="583"/>
      <c r="Y122" s="583"/>
      <c r="Z122" s="583"/>
      <c r="AA122" s="583"/>
      <c r="AB122" s="583"/>
      <c r="AC122" s="583"/>
      <c r="AD122" s="583"/>
      <c r="AE122" s="583"/>
      <c r="AF122" s="583"/>
      <c r="AG122" s="583"/>
      <c r="AH122" s="583"/>
      <c r="AI122" s="583"/>
      <c r="AJ122" s="583"/>
      <c r="AK122" s="583"/>
      <c r="AL122" s="583"/>
      <c r="AM122" s="583"/>
      <c r="AN122" s="583"/>
      <c r="AO122" s="583"/>
      <c r="AP122" s="583"/>
      <c r="AQ122" s="583"/>
      <c r="AR122" s="583"/>
      <c r="AS122" s="583"/>
      <c r="AT122" s="583"/>
      <c r="AU122" s="583"/>
      <c r="AV122" s="583"/>
      <c r="AW122" s="583"/>
      <c r="AX122" s="583"/>
      <c r="AY122" s="583"/>
      <c r="AZ122" s="208"/>
      <c r="BA122" s="2181" t="s">
        <v>18</v>
      </c>
      <c r="BB122" s="155" t="s">
        <v>14</v>
      </c>
      <c r="BC122" s="350">
        <v>3680.3287632351467</v>
      </c>
      <c r="BD122" s="354">
        <v>2493.3035689941889</v>
      </c>
      <c r="BE122" s="354">
        <v>6474.0962106225616</v>
      </c>
      <c r="BF122" s="354">
        <v>2316.0905658718357</v>
      </c>
      <c r="BG122" s="358">
        <v>3778.3242397208292</v>
      </c>
      <c r="BH122" s="362">
        <v>744.19692313213068</v>
      </c>
      <c r="BI122" s="354">
        <v>754.90156937684753</v>
      </c>
      <c r="BJ122" s="354">
        <v>775.38822540550234</v>
      </c>
      <c r="BK122" s="354">
        <v>769.92919558307415</v>
      </c>
      <c r="BL122" s="358">
        <v>772.59247448044982</v>
      </c>
      <c r="BM122" s="362">
        <v>1654.1912831644422</v>
      </c>
      <c r="BN122" s="354">
        <v>1689.2847992546035</v>
      </c>
      <c r="BO122" s="354">
        <v>1695.4297873195576</v>
      </c>
      <c r="BP122" s="354">
        <v>1706.9640793588524</v>
      </c>
      <c r="BQ122" s="358">
        <v>1705.168800746548</v>
      </c>
      <c r="BR122" s="362">
        <v>6474.0962106225616</v>
      </c>
      <c r="BS122" s="354">
        <v>3817.0083879780013</v>
      </c>
      <c r="BT122" s="1937">
        <v>8451.0387498440032</v>
      </c>
      <c r="BU122" s="1962"/>
      <c r="BV122" s="1962"/>
      <c r="BW122" s="1962"/>
      <c r="BX122" s="1962"/>
      <c r="BY122" s="1963"/>
      <c r="BZ122" s="1963"/>
      <c r="CA122" s="1963"/>
      <c r="CB122" s="1963"/>
      <c r="CC122" s="1963"/>
      <c r="CD122" s="1963"/>
      <c r="CE122" s="1963"/>
      <c r="CF122" s="1963"/>
      <c r="CG122" s="1963"/>
      <c r="CH122" s="1963"/>
      <c r="CI122" s="1963"/>
      <c r="CJ122" s="1963"/>
      <c r="CK122" s="1963"/>
      <c r="CL122" s="1963"/>
      <c r="CM122" s="1963"/>
      <c r="CN122" s="1963"/>
      <c r="CO122" s="1963"/>
      <c r="CP122" s="1963"/>
      <c r="CQ122" s="1963"/>
      <c r="CR122" s="1963"/>
      <c r="CS122" s="1963"/>
      <c r="CT122" s="1963"/>
      <c r="CU122" s="1963"/>
      <c r="CV122" s="1963"/>
      <c r="CW122" s="1963"/>
      <c r="CX122" s="1963"/>
      <c r="CY122" s="1963"/>
      <c r="CZ122" s="1802"/>
    </row>
    <row r="123" s="378" customFormat="true" ht="15" customHeight="true" x14ac:dyDescent="0.2">
      <c r="A123" s="2355"/>
      <c r="B123" s="1617" t="s">
        <v>51</v>
      </c>
      <c r="C123" s="1517">
        <v>2.8734106134965196</v>
      </c>
      <c r="D123" s="1518">
        <v>1.2988353463842648</v>
      </c>
      <c r="E123" s="1518">
        <v>0.66175880766921646</v>
      </c>
      <c r="F123" s="1518">
        <v>0.35333912722500566</v>
      </c>
      <c r="G123" s="1519">
        <v>0.30013442067996216</v>
      </c>
      <c r="H123" s="1520">
        <v>3.6060772198921405</v>
      </c>
      <c r="I123" s="1518">
        <v>1.8651616269704487</v>
      </c>
      <c r="J123" s="1518">
        <v>0.33419984245779133</v>
      </c>
      <c r="K123" s="1518">
        <v>0</v>
      </c>
      <c r="L123" s="1521">
        <v>0</v>
      </c>
      <c r="M123" s="1522">
        <v>3.4566473441834265</v>
      </c>
      <c r="N123" s="1518">
        <v>1.4409382365720578</v>
      </c>
      <c r="O123" s="1518">
        <v>0.9104183625092912</v>
      </c>
      <c r="P123" s="1518">
        <v>0.5570348439929651</v>
      </c>
      <c r="Q123" s="1519">
        <v>0.43356337489688257</v>
      </c>
      <c r="R123" s="1520">
        <v>0.66175880766921646</v>
      </c>
      <c r="S123" s="1518">
        <v>1.1597720464653438</v>
      </c>
      <c r="T123" s="1902">
        <v>1.3596501561948386</v>
      </c>
      <c r="U123" s="583"/>
      <c r="V123" s="583"/>
      <c r="W123" s="583"/>
      <c r="X123" s="583"/>
      <c r="Y123" s="583"/>
      <c r="Z123" s="583"/>
      <c r="AA123" s="583"/>
      <c r="AB123" s="583"/>
      <c r="AC123" s="583"/>
      <c r="AD123" s="583"/>
      <c r="AE123" s="583"/>
      <c r="AF123" s="583"/>
      <c r="AG123" s="583"/>
      <c r="AH123" s="583"/>
      <c r="AI123" s="583"/>
      <c r="AJ123" s="583"/>
      <c r="AK123" s="583"/>
      <c r="AL123" s="583"/>
      <c r="AM123" s="583"/>
      <c r="AN123" s="583"/>
      <c r="AO123" s="583"/>
      <c r="AP123" s="583"/>
      <c r="AQ123" s="583"/>
      <c r="AR123" s="583"/>
      <c r="AS123" s="583"/>
      <c r="AT123" s="583"/>
      <c r="AU123" s="583"/>
      <c r="AV123" s="583"/>
      <c r="AW123" s="583"/>
      <c r="AX123" s="583"/>
      <c r="AY123" s="583"/>
      <c r="AZ123" s="208"/>
      <c r="BA123" s="2182"/>
      <c r="BB123" s="156" t="s">
        <v>51</v>
      </c>
      <c r="BC123" s="351">
        <v>108.87951277022692</v>
      </c>
      <c r="BD123" s="355">
        <v>32.810056659823381</v>
      </c>
      <c r="BE123" s="355">
        <v>43.128307262683251</v>
      </c>
      <c r="BF123" s="355">
        <v>8.212672777506123</v>
      </c>
      <c r="BG123" s="359">
        <v>11.374189425836974</v>
      </c>
      <c r="BH123" s="363">
        <v>27.840256877422167</v>
      </c>
      <c r="BI123" s="355">
        <v>14.347742990000489</v>
      </c>
      <c r="BJ123" s="355">
        <v>2.6000355424280941</v>
      </c>
      <c r="BK123" s="355">
        <v>0</v>
      </c>
      <c r="BL123" s="359">
        <v>0</v>
      </c>
      <c r="BM123" s="363">
        <v>59.226821406406245</v>
      </c>
      <c r="BN123" s="355">
        <v>24.697425240802634</v>
      </c>
      <c r="BO123" s="355">
        <v>15.577322915418812</v>
      </c>
      <c r="BP123" s="355">
        <v>9.5616463985719804</v>
      </c>
      <c r="BQ123" s="359">
        <v>7.425180262343023</v>
      </c>
      <c r="BR123" s="363">
        <v>43.128307262683251</v>
      </c>
      <c r="BS123" s="355">
        <v>44.788035409850742</v>
      </c>
      <c r="BT123" s="1938">
        <v>116.48839622354264</v>
      </c>
      <c r="BU123" s="1964"/>
      <c r="BV123" s="1964"/>
      <c r="BW123" s="1964"/>
      <c r="BX123" s="1964"/>
      <c r="BY123" s="1965"/>
      <c r="BZ123" s="1965"/>
      <c r="CA123" s="1965"/>
      <c r="CB123" s="1965"/>
      <c r="CC123" s="1965"/>
      <c r="CD123" s="1965"/>
      <c r="CE123" s="1965"/>
      <c r="CF123" s="1965"/>
      <c r="CG123" s="1965"/>
      <c r="CH123" s="1965"/>
      <c r="CI123" s="1965"/>
      <c r="CJ123" s="1965"/>
      <c r="CK123" s="1965"/>
      <c r="CL123" s="1965"/>
      <c r="CM123" s="1965"/>
      <c r="CN123" s="1965"/>
      <c r="CO123" s="1965"/>
      <c r="CP123" s="1965"/>
      <c r="CQ123" s="1965"/>
      <c r="CR123" s="1965"/>
      <c r="CS123" s="1965"/>
      <c r="CT123" s="1965"/>
      <c r="CU123" s="1965"/>
      <c r="CV123" s="1965"/>
      <c r="CW123" s="1965"/>
      <c r="CX123" s="1965"/>
      <c r="CY123" s="1965"/>
      <c r="CZ123" s="1804"/>
    </row>
    <row r="124" s="378" customFormat="true" ht="15" customHeight="true" x14ac:dyDescent="0.2">
      <c r="A124" s="2355" t="s">
        <v>50</v>
      </c>
      <c r="B124" s="1617" t="s">
        <v>15</v>
      </c>
      <c r="C124" s="1523">
        <f>C122*C129/100</f>
        <v>75.763295151904444</v>
      </c>
      <c r="D124" s="1524">
        <f>D122*D129/100</f>
        <v>82.92233013434074</v>
      </c>
      <c r="E124" s="1524">
        <f t="shared" ref="E124:T124" si="2">E122*E129/100</f>
        <v>83.900196494571134</v>
      </c>
      <c r="F124" s="1524">
        <f t="shared" si="2"/>
        <v>94.531034180121935</v>
      </c>
      <c r="G124" s="1525">
        <f t="shared" si="2"/>
        <v>98.879074589748413</v>
      </c>
      <c r="H124" s="1526">
        <f t="shared" si="2"/>
        <v>65.90919171775559</v>
      </c>
      <c r="I124" s="1524">
        <f t="shared" si="2"/>
        <v>82.185623166426737</v>
      </c>
      <c r="J124" s="1524">
        <f t="shared" si="2"/>
        <v>92.378596979280559</v>
      </c>
      <c r="K124" s="1524">
        <f t="shared" si="2"/>
        <v>99.269221386677557</v>
      </c>
      <c r="L124" s="1527">
        <f t="shared" si="2"/>
        <v>99.772656178099169</v>
      </c>
      <c r="M124" s="1523">
        <f t="shared" si="2"/>
        <v>75.067700790605542</v>
      </c>
      <c r="N124" s="1524">
        <f t="shared" si="2"/>
        <v>80.092895670575274</v>
      </c>
      <c r="O124" s="1524">
        <f t="shared" si="2"/>
        <v>88.051343053868166</v>
      </c>
      <c r="P124" s="1524">
        <f t="shared" si="2"/>
        <v>96.773644165362199</v>
      </c>
      <c r="Q124" s="1525">
        <f t="shared" si="2"/>
        <v>98.584222040668024</v>
      </c>
      <c r="R124" s="1526">
        <f t="shared" si="2"/>
        <v>83.900196494571134</v>
      </c>
      <c r="S124" s="1524">
        <f t="shared" si="2"/>
        <v>87.914409161650696</v>
      </c>
      <c r="T124" s="1527">
        <f t="shared" si="2"/>
        <v>87.706635829259596</v>
      </c>
      <c r="U124" s="583"/>
      <c r="V124" s="583"/>
      <c r="W124" s="583"/>
      <c r="X124" s="583"/>
      <c r="Y124" s="583"/>
      <c r="Z124" s="583"/>
      <c r="AA124" s="583"/>
      <c r="AB124" s="583"/>
      <c r="AC124" s="583"/>
      <c r="AD124" s="583"/>
      <c r="AE124" s="583"/>
      <c r="AF124" s="583"/>
      <c r="AG124" s="583"/>
      <c r="AH124" s="583"/>
      <c r="AI124" s="583"/>
      <c r="AJ124" s="583"/>
      <c r="AK124" s="583"/>
      <c r="AL124" s="583"/>
      <c r="AM124" s="583"/>
      <c r="AN124" s="583"/>
      <c r="AO124" s="583"/>
      <c r="AP124" s="583"/>
      <c r="AQ124" s="583"/>
      <c r="AR124" s="583"/>
      <c r="AS124" s="583"/>
      <c r="AT124" s="583"/>
      <c r="AU124" s="583"/>
      <c r="AV124" s="583"/>
      <c r="AW124" s="583"/>
      <c r="AX124" s="583"/>
      <c r="AY124" s="583"/>
      <c r="AZ124" s="208"/>
      <c r="BA124" s="2182" t="s">
        <v>50</v>
      </c>
      <c r="BB124" s="156" t="s">
        <v>15</v>
      </c>
      <c r="BC124" s="351">
        <v>2870.2953173173696</v>
      </c>
      <c r="BD124" s="355">
        <v>2091.7011807971103</v>
      </c>
      <c r="BE124" s="355">
        <v>5466.3006053306999</v>
      </c>
      <c r="BF124" s="355">
        <v>2197.1878889772902</v>
      </c>
      <c r="BG124" s="359">
        <v>3739.1574157314685</v>
      </c>
      <c r="BH124" s="363">
        <v>508.84346510485</v>
      </c>
      <c r="BI124" s="355">
        <v>629.21077077894915</v>
      </c>
      <c r="BJ124" s="355">
        <v>718.69464012720221</v>
      </c>
      <c r="BK124" s="355">
        <v>764.3027176840277</v>
      </c>
      <c r="BL124" s="359">
        <v>770.8360332212477</v>
      </c>
      <c r="BM124" s="363">
        <v>1286.2235760313094</v>
      </c>
      <c r="BN124" s="355">
        <v>1372.2219618700697</v>
      </c>
      <c r="BO124" s="355">
        <v>1506.5647403090752</v>
      </c>
      <c r="BP124" s="355">
        <v>1661.1444978513907</v>
      </c>
      <c r="BQ124" s="359">
        <v>1680.2993998451229</v>
      </c>
      <c r="BR124" s="363">
        <v>5466.3006053306999</v>
      </c>
      <c r="BS124" s="355">
        <v>3391.887626916272</v>
      </c>
      <c r="BT124" s="1938">
        <v>7506.4541759069671</v>
      </c>
      <c r="BU124" s="1964"/>
      <c r="BV124" s="1964"/>
      <c r="BW124" s="1964"/>
      <c r="BX124" s="1964"/>
      <c r="BY124" s="1965"/>
      <c r="BZ124" s="1965"/>
      <c r="CA124" s="1965"/>
      <c r="CB124" s="1965"/>
      <c r="CC124" s="1965"/>
      <c r="CD124" s="1965"/>
      <c r="CE124" s="1965"/>
      <c r="CF124" s="1965"/>
      <c r="CG124" s="1965"/>
      <c r="CH124" s="1965"/>
      <c r="CI124" s="1965"/>
      <c r="CJ124" s="1965"/>
      <c r="CK124" s="1965"/>
      <c r="CL124" s="1965"/>
      <c r="CM124" s="1965"/>
      <c r="CN124" s="1965"/>
      <c r="CO124" s="1965"/>
      <c r="CP124" s="1965"/>
      <c r="CQ124" s="1965"/>
      <c r="CR124" s="1965"/>
      <c r="CS124" s="1965"/>
      <c r="CT124" s="1965"/>
      <c r="CU124" s="1965"/>
      <c r="CV124" s="1965"/>
      <c r="CW124" s="1965"/>
      <c r="CX124" s="1965"/>
      <c r="CY124" s="1965"/>
      <c r="CZ124" s="1804"/>
    </row>
    <row r="125" s="378" customFormat="true" ht="15" customHeight="true" x14ac:dyDescent="0.2">
      <c r="A125" s="2355"/>
      <c r="B125" s="1617" t="s">
        <v>16</v>
      </c>
      <c r="C125" s="1523">
        <f>C122*C128/100</f>
        <v>21.363294234599081</v>
      </c>
      <c r="D125" s="1524">
        <f>D122*D128/100</f>
        <v>15.778834519274989</v>
      </c>
      <c r="E125" s="1524">
        <f t="shared" ref="E125:T125" si="3">E122*E128/100</f>
        <v>15.438044697759683</v>
      </c>
      <c r="F125" s="1524">
        <f t="shared" si="3"/>
        <v>5.1156266926531124</v>
      </c>
      <c r="G125" s="1525">
        <f t="shared" si="3"/>
        <v>0.82079098957158725</v>
      </c>
      <c r="H125" s="1526">
        <f t="shared" si="3"/>
        <v>30.484731062352267</v>
      </c>
      <c r="I125" s="1524">
        <f t="shared" si="3"/>
        <v>15.949215206602801</v>
      </c>
      <c r="J125" s="1524">
        <f t="shared" si="3"/>
        <v>7.287203178261632</v>
      </c>
      <c r="K125" s="1524">
        <f t="shared" si="3"/>
        <v>0.73077861332239924</v>
      </c>
      <c r="L125" s="1527">
        <f t="shared" si="3"/>
        <v>0.22734382190085115</v>
      </c>
      <c r="M125" s="1523">
        <f t="shared" si="3"/>
        <v>21.475651865210924</v>
      </c>
      <c r="N125" s="1524">
        <f t="shared" si="3"/>
        <v>18.466166092852664</v>
      </c>
      <c r="O125" s="1524">
        <f t="shared" si="3"/>
        <v>11.038238583622569</v>
      </c>
      <c r="P125" s="1524">
        <f t="shared" si="3"/>
        <v>2.6693209906448647</v>
      </c>
      <c r="Q125" s="1525">
        <f t="shared" si="3"/>
        <v>0.98221458443508203</v>
      </c>
      <c r="R125" s="1526">
        <f t="shared" si="3"/>
        <v>15.438044697759683</v>
      </c>
      <c r="S125" s="1524">
        <f t="shared" si="3"/>
        <v>10.925818791883893</v>
      </c>
      <c r="T125" s="1527">
        <f t="shared" si="3"/>
        <v>10.93371401454551</v>
      </c>
      <c r="U125" s="583"/>
      <c r="V125" s="583"/>
      <c r="W125" s="583"/>
      <c r="X125" s="583"/>
      <c r="Y125" s="583"/>
      <c r="Z125" s="583"/>
      <c r="AA125" s="583"/>
      <c r="AB125" s="583"/>
      <c r="AC125" s="583"/>
      <c r="AD125" s="583"/>
      <c r="AE125" s="583"/>
      <c r="AF125" s="583"/>
      <c r="AG125" s="583"/>
      <c r="AH125" s="583"/>
      <c r="AI125" s="583"/>
      <c r="AJ125" s="583"/>
      <c r="AK125" s="583"/>
      <c r="AL125" s="583"/>
      <c r="AM125" s="583"/>
      <c r="AN125" s="583"/>
      <c r="AO125" s="583"/>
      <c r="AP125" s="583"/>
      <c r="AQ125" s="583"/>
      <c r="AR125" s="583"/>
      <c r="AS125" s="583"/>
      <c r="AT125" s="583"/>
      <c r="AU125" s="583"/>
      <c r="AV125" s="583"/>
      <c r="AW125" s="583"/>
      <c r="AX125" s="583"/>
      <c r="AY125" s="583"/>
      <c r="AZ125" s="208"/>
      <c r="BA125" s="2182"/>
      <c r="BB125" s="156" t="s">
        <v>16</v>
      </c>
      <c r="BC125" s="351">
        <v>809.34921430092436</v>
      </c>
      <c r="BD125" s="355">
        <v>398.01832319593075</v>
      </c>
      <c r="BE125" s="355">
        <v>1005.8259289291016</v>
      </c>
      <c r="BF125" s="355">
        <v>118.90267689454649</v>
      </c>
      <c r="BG125" s="359">
        <v>31.038586557932508</v>
      </c>
      <c r="BH125" s="363">
        <v>235.35345802728065</v>
      </c>
      <c r="BI125" s="355">
        <v>122.10673359675155</v>
      </c>
      <c r="BJ125" s="355">
        <v>56.693585278299985</v>
      </c>
      <c r="BK125" s="355">
        <v>5.626477899046292</v>
      </c>
      <c r="BL125" s="359">
        <v>1.7564412592022127</v>
      </c>
      <c r="BM125" s="363">
        <v>367.96770713313117</v>
      </c>
      <c r="BN125" s="355">
        <v>316.3786057676798</v>
      </c>
      <c r="BO125" s="355">
        <v>188.8650470104827</v>
      </c>
      <c r="BP125" s="355">
        <v>45.819581507462019</v>
      </c>
      <c r="BQ125" s="359">
        <v>16.741163469997915</v>
      </c>
      <c r="BR125" s="363">
        <v>1005.8259289291016</v>
      </c>
      <c r="BS125" s="355">
        <v>421.5366960605806</v>
      </c>
      <c r="BT125" s="1938">
        <v>935.7721048887538</v>
      </c>
      <c r="BU125" s="1964"/>
      <c r="BV125" s="1964"/>
      <c r="BW125" s="1964"/>
      <c r="BX125" s="1964"/>
      <c r="BY125" s="1965"/>
      <c r="BZ125" s="1965"/>
      <c r="CA125" s="1965"/>
      <c r="CB125" s="1965"/>
      <c r="CC125" s="1965"/>
      <c r="CD125" s="1965"/>
      <c r="CE125" s="1965"/>
      <c r="CF125" s="1965"/>
      <c r="CG125" s="1965"/>
      <c r="CH125" s="1965"/>
      <c r="CI125" s="1965"/>
      <c r="CJ125" s="1965"/>
      <c r="CK125" s="1965"/>
      <c r="CL125" s="1965"/>
      <c r="CM125" s="1965"/>
      <c r="CN125" s="1965"/>
      <c r="CO125" s="1965"/>
      <c r="CP125" s="1965"/>
      <c r="CQ125" s="1965"/>
      <c r="CR125" s="1965"/>
      <c r="CS125" s="1965"/>
      <c r="CT125" s="1965"/>
      <c r="CU125" s="1965"/>
      <c r="CV125" s="1965"/>
      <c r="CW125" s="1965"/>
      <c r="CX125" s="1965"/>
      <c r="CY125" s="1965"/>
      <c r="CZ125" s="1804"/>
    </row>
    <row r="126" s="378" customFormat="true" ht="15" customHeight="true" x14ac:dyDescent="0.2">
      <c r="A126" s="2355"/>
      <c r="B126" s="1617" t="s">
        <v>22</v>
      </c>
      <c r="C126" s="1523">
        <f>100-C124-C125-C127</f>
        <v>1.8801943328279789</v>
      </c>
      <c r="D126" s="1524">
        <f>100-D124-D125-D127</f>
        <v>1.127985767810864</v>
      </c>
      <c r="E126" s="1524">
        <f t="shared" ref="E126:T126" si="4">100-E124-E125-E127</f>
        <v>0.52297494286649926</v>
      </c>
      <c r="F126" s="1524">
        <f t="shared" si="4"/>
        <v>0.35333912722495242</v>
      </c>
      <c r="G126" s="1525">
        <f t="shared" si="4"/>
        <v>0.30013442067999985</v>
      </c>
      <c r="H126" s="1526">
        <f t="shared" si="4"/>
        <v>2.5581760414236872</v>
      </c>
      <c r="I126" s="1524">
        <f t="shared" si="4"/>
        <v>1.8651616269704618</v>
      </c>
      <c r="J126" s="1524">
        <f t="shared" si="4"/>
        <v>0.3341998424578092</v>
      </c>
      <c r="K126" s="1524">
        <f t="shared" si="4"/>
        <v>4.3298697960381105E-14</v>
      </c>
      <c r="L126" s="1527">
        <f t="shared" si="4"/>
        <v>-1.9900747716405931E-14</v>
      </c>
      <c r="M126" s="1523">
        <f t="shared" si="4"/>
        <v>1.9336271631232211</v>
      </c>
      <c r="N126" s="1524">
        <f t="shared" si="4"/>
        <v>1.2400188755428752</v>
      </c>
      <c r="O126" s="1524">
        <f t="shared" si="4"/>
        <v>0.65853564980837132</v>
      </c>
      <c r="P126" s="1524">
        <f t="shared" si="4"/>
        <v>0.55703484399293579</v>
      </c>
      <c r="Q126" s="1525">
        <f t="shared" si="4"/>
        <v>0.43356337489689389</v>
      </c>
      <c r="R126" s="1526">
        <f t="shared" si="4"/>
        <v>0.52297494286649926</v>
      </c>
      <c r="S126" s="1524">
        <f t="shared" si="4"/>
        <v>0.95008460689384722</v>
      </c>
      <c r="T126" s="1527">
        <f t="shared" si="4"/>
        <v>0.96417275918548973</v>
      </c>
      <c r="U126" s="583"/>
      <c r="V126" s="583"/>
      <c r="W126" s="583"/>
      <c r="X126" s="583"/>
      <c r="Y126" s="583"/>
      <c r="Z126" s="583"/>
      <c r="AA126" s="583"/>
      <c r="AB126" s="583"/>
      <c r="AC126" s="583"/>
      <c r="AD126" s="583"/>
      <c r="AE126" s="583"/>
      <c r="AF126" s="583"/>
      <c r="AG126" s="583"/>
      <c r="AH126" s="583"/>
      <c r="AI126" s="583"/>
      <c r="AJ126" s="583"/>
      <c r="AK126" s="583"/>
      <c r="AL126" s="583"/>
      <c r="AM126" s="583"/>
      <c r="AN126" s="583"/>
      <c r="AO126" s="583"/>
      <c r="AP126" s="583"/>
      <c r="AQ126" s="583"/>
      <c r="AR126" s="583"/>
      <c r="AS126" s="583"/>
      <c r="AT126" s="583"/>
      <c r="AU126" s="583"/>
      <c r="AV126" s="583"/>
      <c r="AW126" s="583"/>
      <c r="AX126" s="583"/>
      <c r="AY126" s="583"/>
      <c r="AZ126" s="208"/>
      <c r="BA126" s="2182"/>
      <c r="BB126" s="156" t="s">
        <v>22</v>
      </c>
      <c r="BC126" s="351">
        <v>71.251275164319608</v>
      </c>
      <c r="BD126" s="355">
        <v>28.500325536058348</v>
      </c>
      <c r="BE126" s="355">
        <v>34.086184791874338</v>
      </c>
      <c r="BF126" s="355">
        <v>8.212672777506123</v>
      </c>
      <c r="BG126" s="359">
        <v>11.374189425836974</v>
      </c>
      <c r="BH126" s="363">
        <v>19.750070169887426</v>
      </c>
      <c r="BI126" s="355">
        <v>14.347742990000489</v>
      </c>
      <c r="BJ126" s="355">
        <v>2.6000355424280941</v>
      </c>
      <c r="BK126" s="355">
        <v>0</v>
      </c>
      <c r="BL126" s="359">
        <v>0</v>
      </c>
      <c r="BM126" s="363">
        <v>33.131117887851126</v>
      </c>
      <c r="BN126" s="355">
        <v>21.25507786098516</v>
      </c>
      <c r="BO126" s="355">
        <v>11.267591791653782</v>
      </c>
      <c r="BP126" s="355">
        <v>9.5616463985719804</v>
      </c>
      <c r="BQ126" s="359">
        <v>7.425180262343023</v>
      </c>
      <c r="BR126" s="363">
        <v>34.086184791874338</v>
      </c>
      <c r="BS126" s="355">
        <v>36.697848702316001</v>
      </c>
      <c r="BT126" s="1938">
        <v>82.640614201405057</v>
      </c>
      <c r="BU126" s="1964"/>
      <c r="BV126" s="1964"/>
      <c r="BW126" s="1964"/>
      <c r="BX126" s="1964"/>
      <c r="BY126" s="1965"/>
      <c r="BZ126" s="1965"/>
      <c r="CA126" s="1965"/>
      <c r="CB126" s="1965"/>
      <c r="CC126" s="1965"/>
      <c r="CD126" s="1965"/>
      <c r="CE126" s="1965"/>
      <c r="CF126" s="1965"/>
      <c r="CG126" s="1965"/>
      <c r="CH126" s="1965"/>
      <c r="CI126" s="1965"/>
      <c r="CJ126" s="1965"/>
      <c r="CK126" s="1965"/>
      <c r="CL126" s="1965"/>
      <c r="CM126" s="1965"/>
      <c r="CN126" s="1965"/>
      <c r="CO126" s="1965"/>
      <c r="CP126" s="1965"/>
      <c r="CQ126" s="1965"/>
      <c r="CR126" s="1965"/>
      <c r="CS126" s="1965"/>
      <c r="CT126" s="1965"/>
      <c r="CU126" s="1965"/>
      <c r="CV126" s="1965"/>
      <c r="CW126" s="1965"/>
      <c r="CX126" s="1965"/>
      <c r="CY126" s="1965"/>
      <c r="CZ126" s="1804"/>
    </row>
    <row r="127" s="378" customFormat="true" ht="15" customHeight="true" x14ac:dyDescent="0.2">
      <c r="A127" s="2355"/>
      <c r="B127" s="1617" t="s">
        <v>19</v>
      </c>
      <c r="C127" s="1517">
        <v>0.99321628066849599</v>
      </c>
      <c r="D127" s="1518">
        <v>0.17084957857340693</v>
      </c>
      <c r="E127" s="1518">
        <v>0.13878386480268454</v>
      </c>
      <c r="F127" s="1518">
        <v>0</v>
      </c>
      <c r="G127" s="1519">
        <v>0</v>
      </c>
      <c r="H127" s="1520">
        <v>1.0479011784684558</v>
      </c>
      <c r="I127" s="1518">
        <v>0</v>
      </c>
      <c r="J127" s="1518">
        <v>0</v>
      </c>
      <c r="K127" s="1518">
        <v>0</v>
      </c>
      <c r="L127" s="1521">
        <v>0</v>
      </c>
      <c r="M127" s="1522">
        <v>1.5230201810603123</v>
      </c>
      <c r="N127" s="1518">
        <v>0.20091936102918728</v>
      </c>
      <c r="O127" s="1518">
        <v>0.25188271270089391</v>
      </c>
      <c r="P127" s="1518">
        <v>0</v>
      </c>
      <c r="Q127" s="1519">
        <v>0</v>
      </c>
      <c r="R127" s="1520">
        <v>0.13878386480268454</v>
      </c>
      <c r="S127" s="1518">
        <v>0.20968743957156408</v>
      </c>
      <c r="T127" s="1902">
        <v>0.39547739700940399</v>
      </c>
      <c r="U127" s="583"/>
      <c r="V127" s="583"/>
      <c r="W127" s="583"/>
      <c r="X127" s="583"/>
      <c r="Y127" s="583"/>
      <c r="Z127" s="583"/>
      <c r="AA127" s="583"/>
      <c r="AB127" s="583"/>
      <c r="AC127" s="583"/>
      <c r="AD127" s="583"/>
      <c r="AE127" s="583"/>
      <c r="AF127" s="583"/>
      <c r="AG127" s="583"/>
      <c r="AH127" s="583"/>
      <c r="AI127" s="583"/>
      <c r="AJ127" s="583"/>
      <c r="AK127" s="583"/>
      <c r="AL127" s="583"/>
      <c r="AM127" s="583"/>
      <c r="AN127" s="583"/>
      <c r="AO127" s="583"/>
      <c r="AP127" s="583"/>
      <c r="AQ127" s="583"/>
      <c r="AR127" s="583"/>
      <c r="AS127" s="583"/>
      <c r="AT127" s="583"/>
      <c r="AU127" s="583"/>
      <c r="AV127" s="583"/>
      <c r="AW127" s="583"/>
      <c r="AX127" s="583"/>
      <c r="AY127" s="583"/>
      <c r="AZ127" s="208"/>
      <c r="BA127" s="2182"/>
      <c r="BB127" s="156" t="s">
        <v>19</v>
      </c>
      <c r="BC127" s="351">
        <v>37.62823760590733</v>
      </c>
      <c r="BD127" s="355">
        <v>4.3097311237650322</v>
      </c>
      <c r="BE127" s="355">
        <v>9.0421224708089198</v>
      </c>
      <c r="BF127" s="355">
        <v>0</v>
      </c>
      <c r="BG127" s="359">
        <v>0</v>
      </c>
      <c r="BH127" s="363">
        <v>8.0901867075347393</v>
      </c>
      <c r="BI127" s="355">
        <v>0</v>
      </c>
      <c r="BJ127" s="355">
        <v>0</v>
      </c>
      <c r="BK127" s="355">
        <v>0</v>
      </c>
      <c r="BL127" s="359">
        <v>0</v>
      </c>
      <c r="BM127" s="363">
        <v>26.095703518555112</v>
      </c>
      <c r="BN127" s="355">
        <v>3.4423473798174773</v>
      </c>
      <c r="BO127" s="355">
        <v>4.3097311237650322</v>
      </c>
      <c r="BP127" s="355">
        <v>0</v>
      </c>
      <c r="BQ127" s="359">
        <v>0</v>
      </c>
      <c r="BR127" s="363">
        <v>9.0421224708089198</v>
      </c>
      <c r="BS127" s="355">
        <v>8.0901867075347393</v>
      </c>
      <c r="BT127" s="1938">
        <v>33.847782022137622</v>
      </c>
      <c r="BU127" s="1964"/>
      <c r="BV127" s="1964"/>
      <c r="BW127" s="1964"/>
      <c r="BX127" s="1964"/>
      <c r="BY127" s="1965"/>
      <c r="BZ127" s="1965"/>
      <c r="CA127" s="1965"/>
      <c r="CB127" s="1965"/>
      <c r="CC127" s="1965"/>
      <c r="CD127" s="1965"/>
      <c r="CE127" s="1965"/>
      <c r="CF127" s="1965"/>
      <c r="CG127" s="1965"/>
      <c r="CH127" s="1965"/>
      <c r="CI127" s="1965"/>
      <c r="CJ127" s="1965"/>
      <c r="CK127" s="1965"/>
      <c r="CL127" s="1965"/>
      <c r="CM127" s="1965"/>
      <c r="CN127" s="1965"/>
      <c r="CO127" s="1965"/>
      <c r="CP127" s="1965"/>
      <c r="CQ127" s="1965"/>
      <c r="CR127" s="1965"/>
      <c r="CS127" s="1965"/>
      <c r="CT127" s="1965"/>
      <c r="CU127" s="1965"/>
      <c r="CV127" s="1965"/>
      <c r="CW127" s="1965"/>
      <c r="CX127" s="1965"/>
      <c r="CY127" s="1965"/>
      <c r="CZ127" s="1804"/>
    </row>
    <row r="128" s="378" customFormat="true" ht="15" customHeight="true" x14ac:dyDescent="0.2">
      <c r="A128" s="2355" t="s">
        <v>155</v>
      </c>
      <c r="B128" s="1617" t="s">
        <v>49</v>
      </c>
      <c r="C128" s="1517">
        <v>21.995309800889274</v>
      </c>
      <c r="D128" s="1518">
        <v>15.986472474412643</v>
      </c>
      <c r="E128" s="1518">
        <v>15.540887892176164</v>
      </c>
      <c r="F128" s="1518">
        <v>5.1337662976831169</v>
      </c>
      <c r="G128" s="1519">
        <v>0.82326188185136095</v>
      </c>
      <c r="H128" s="1520">
        <v>31.625158706211703</v>
      </c>
      <c r="I128" s="1518">
        <v>16.25234776051369</v>
      </c>
      <c r="J128" s="1518">
        <v>7.3116386631549792</v>
      </c>
      <c r="K128" s="1518">
        <v>0.73077861332239924</v>
      </c>
      <c r="L128" s="1521">
        <v>0.22734382190085115</v>
      </c>
      <c r="M128" s="1522">
        <v>22.2445681390132</v>
      </c>
      <c r="N128" s="1518">
        <v>18.736142331769699</v>
      </c>
      <c r="O128" s="1518">
        <v>11.139656057894014</v>
      </c>
      <c r="P128" s="1518">
        <v>2.6842733283920173</v>
      </c>
      <c r="Q128" s="1519">
        <v>0.98649165092992963</v>
      </c>
      <c r="R128" s="1520">
        <v>15.540887892176164</v>
      </c>
      <c r="S128" s="1518">
        <v>11.054020228504717</v>
      </c>
      <c r="T128" s="1902">
        <v>11.084423394542711</v>
      </c>
      <c r="U128" s="583"/>
      <c r="V128" s="583"/>
      <c r="W128" s="583"/>
      <c r="X128" s="583"/>
      <c r="Y128" s="583"/>
      <c r="Z128" s="583"/>
      <c r="AA128" s="583"/>
      <c r="AB128" s="583"/>
      <c r="AC128" s="583"/>
      <c r="AD128" s="583"/>
      <c r="AE128" s="583"/>
      <c r="AF128" s="583"/>
      <c r="AG128" s="583"/>
      <c r="AH128" s="583"/>
      <c r="AI128" s="583"/>
      <c r="AJ128" s="583"/>
      <c r="AK128" s="583"/>
      <c r="AL128" s="583"/>
      <c r="AM128" s="583"/>
      <c r="AN128" s="583"/>
      <c r="AO128" s="583"/>
      <c r="AP128" s="583"/>
      <c r="AQ128" s="583"/>
      <c r="AR128" s="583"/>
      <c r="AS128" s="583"/>
      <c r="AT128" s="583"/>
      <c r="AU128" s="583"/>
      <c r="AV128" s="583"/>
      <c r="AW128" s="583"/>
      <c r="AX128" s="583"/>
      <c r="AY128" s="583"/>
      <c r="AZ128" s="208"/>
      <c r="BA128" s="2182" t="s">
        <v>108</v>
      </c>
      <c r="BB128" s="156" t="s">
        <v>49</v>
      </c>
      <c r="BC128" s="1075" t="s">
        <v>35</v>
      </c>
      <c r="BD128" s="1095" t="s">
        <v>35</v>
      </c>
      <c r="BE128" s="1095" t="s">
        <v>35</v>
      </c>
      <c r="BF128" s="1095" t="s">
        <v>35</v>
      </c>
      <c r="BG128" s="1116" t="s">
        <v>35</v>
      </c>
      <c r="BH128" s="1137" t="s">
        <v>35</v>
      </c>
      <c r="BI128" s="1095" t="s">
        <v>35</v>
      </c>
      <c r="BJ128" s="1095" t="s">
        <v>35</v>
      </c>
      <c r="BK128" s="1095" t="s">
        <v>35</v>
      </c>
      <c r="BL128" s="1116" t="s">
        <v>35</v>
      </c>
      <c r="BM128" s="1137" t="s">
        <v>35</v>
      </c>
      <c r="BN128" s="1095" t="s">
        <v>35</v>
      </c>
      <c r="BO128" s="1095" t="s">
        <v>35</v>
      </c>
      <c r="BP128" s="1095" t="s">
        <v>35</v>
      </c>
      <c r="BQ128" s="1116" t="s">
        <v>35</v>
      </c>
      <c r="BR128" s="1137" t="s">
        <v>35</v>
      </c>
      <c r="BS128" s="1095" t="s">
        <v>35</v>
      </c>
      <c r="BT128" s="1939" t="s">
        <v>35</v>
      </c>
      <c r="BU128" s="1803"/>
      <c r="BV128" s="1803"/>
      <c r="BW128" s="1803"/>
      <c r="BX128" s="1803"/>
      <c r="BY128" s="1804"/>
      <c r="BZ128" s="1804"/>
      <c r="CA128" s="1804"/>
      <c r="CB128" s="1804"/>
      <c r="CC128" s="1804"/>
      <c r="CD128" s="1804"/>
      <c r="CE128" s="1804"/>
      <c r="CF128" s="1804"/>
      <c r="CG128" s="1804"/>
      <c r="CH128" s="1804"/>
      <c r="CI128" s="1804"/>
      <c r="CJ128" s="1804"/>
      <c r="CK128" s="1804"/>
      <c r="CL128" s="1804"/>
      <c r="CM128" s="1804"/>
      <c r="CN128" s="1804"/>
      <c r="CO128" s="1804"/>
      <c r="CP128" s="1804"/>
      <c r="CQ128" s="1804"/>
      <c r="CR128" s="1804"/>
      <c r="CS128" s="1804"/>
      <c r="CT128" s="1804"/>
      <c r="CU128" s="1804"/>
      <c r="CV128" s="1804"/>
      <c r="CW128" s="1804"/>
      <c r="CX128" s="1804"/>
      <c r="CY128" s="1804"/>
      <c r="CZ128" s="1804"/>
    </row>
    <row r="129" s="378" customFormat="true" ht="15" customHeight="true" x14ac:dyDescent="0.2">
      <c r="A129" s="2356"/>
      <c r="B129" s="1618" t="s">
        <v>48</v>
      </c>
      <c r="C129" s="1528">
        <v>78.004690199110783</v>
      </c>
      <c r="D129" s="1529">
        <v>84.013527525587293</v>
      </c>
      <c r="E129" s="1529">
        <v>84.459112107823913</v>
      </c>
      <c r="F129" s="1529">
        <v>94.866233702316933</v>
      </c>
      <c r="G129" s="1530">
        <v>99.17673811814862</v>
      </c>
      <c r="H129" s="1531">
        <v>68.374841293788293</v>
      </c>
      <c r="I129" s="1529">
        <v>83.747652239486285</v>
      </c>
      <c r="J129" s="1529">
        <v>92.688361336845006</v>
      </c>
      <c r="K129" s="1529">
        <v>99.269221386677572</v>
      </c>
      <c r="L129" s="1532">
        <v>99.772656178099169</v>
      </c>
      <c r="M129" s="1533">
        <v>77.755431860986704</v>
      </c>
      <c r="N129" s="1529">
        <v>81.263857668230315</v>
      </c>
      <c r="O129" s="1529">
        <v>88.860343942105999</v>
      </c>
      <c r="P129" s="1529">
        <v>97.315726671608004</v>
      </c>
      <c r="Q129" s="1530">
        <v>99.013508349070065</v>
      </c>
      <c r="R129" s="1531">
        <v>84.459112107823913</v>
      </c>
      <c r="S129" s="1529">
        <v>88.945979771495217</v>
      </c>
      <c r="T129" s="1903">
        <v>88.915576605457275</v>
      </c>
      <c r="U129" s="583"/>
      <c r="V129" s="583"/>
      <c r="W129" s="583"/>
      <c r="X129" s="583"/>
      <c r="Y129" s="583"/>
      <c r="Z129" s="583"/>
      <c r="AA129" s="583"/>
      <c r="AB129" s="583"/>
      <c r="AC129" s="583"/>
      <c r="AD129" s="583"/>
      <c r="AE129" s="583"/>
      <c r="AF129" s="583"/>
      <c r="AG129" s="583"/>
      <c r="AH129" s="583"/>
      <c r="AI129" s="583"/>
      <c r="AJ129" s="583"/>
      <c r="AK129" s="583"/>
      <c r="AL129" s="583"/>
      <c r="AM129" s="583"/>
      <c r="AN129" s="583"/>
      <c r="AO129" s="583"/>
      <c r="AP129" s="583"/>
      <c r="AQ129" s="583"/>
      <c r="AR129" s="583"/>
      <c r="AS129" s="583"/>
      <c r="AT129" s="583"/>
      <c r="AU129" s="583"/>
      <c r="AV129" s="583"/>
      <c r="AW129" s="583"/>
      <c r="AX129" s="583"/>
      <c r="AY129" s="583"/>
      <c r="AZ129" s="208"/>
      <c r="BA129" s="2183"/>
      <c r="BB129" s="157" t="s">
        <v>48</v>
      </c>
      <c r="BC129" s="1076" t="s">
        <v>35</v>
      </c>
      <c r="BD129" s="1096" t="s">
        <v>35</v>
      </c>
      <c r="BE129" s="1096" t="s">
        <v>35</v>
      </c>
      <c r="BF129" s="1096" t="s">
        <v>35</v>
      </c>
      <c r="BG129" s="1117" t="s">
        <v>35</v>
      </c>
      <c r="BH129" s="1138" t="s">
        <v>35</v>
      </c>
      <c r="BI129" s="1096" t="s">
        <v>35</v>
      </c>
      <c r="BJ129" s="1096" t="s">
        <v>35</v>
      </c>
      <c r="BK129" s="1096" t="s">
        <v>35</v>
      </c>
      <c r="BL129" s="1117" t="s">
        <v>35</v>
      </c>
      <c r="BM129" s="1138" t="s">
        <v>35</v>
      </c>
      <c r="BN129" s="1096" t="s">
        <v>35</v>
      </c>
      <c r="BO129" s="1096" t="s">
        <v>35</v>
      </c>
      <c r="BP129" s="1096" t="s">
        <v>35</v>
      </c>
      <c r="BQ129" s="1117" t="s">
        <v>35</v>
      </c>
      <c r="BR129" s="1138" t="s">
        <v>35</v>
      </c>
      <c r="BS129" s="1096" t="s">
        <v>35</v>
      </c>
      <c r="BT129" s="1940" t="s">
        <v>35</v>
      </c>
      <c r="BU129" s="1805"/>
      <c r="BV129" s="1805"/>
      <c r="BW129" s="1805"/>
      <c r="BX129" s="1805"/>
      <c r="BY129" s="1806"/>
      <c r="BZ129" s="1806"/>
      <c r="CA129" s="1806"/>
      <c r="CB129" s="1806"/>
      <c r="CC129" s="1806"/>
      <c r="CD129" s="1806"/>
      <c r="CE129" s="1806"/>
      <c r="CF129" s="1806"/>
      <c r="CG129" s="1806"/>
      <c r="CH129" s="1806"/>
      <c r="CI129" s="1806"/>
      <c r="CJ129" s="1806"/>
      <c r="CK129" s="1806"/>
      <c r="CL129" s="1806"/>
      <c r="CM129" s="1806"/>
      <c r="CN129" s="1806"/>
      <c r="CO129" s="1806"/>
      <c r="CP129" s="1806"/>
      <c r="CQ129" s="1806"/>
      <c r="CR129" s="1806"/>
      <c r="CS129" s="1806"/>
      <c r="CT129" s="1806"/>
      <c r="CU129" s="1806"/>
      <c r="CV129" s="1806"/>
      <c r="CW129" s="1806"/>
      <c r="CX129" s="1806"/>
      <c r="CY129" s="1806"/>
      <c r="CZ129" s="1806"/>
    </row>
    <row r="130" s="131" customFormat="true" ht="15" customHeight="true" x14ac:dyDescent="0.2">
      <c r="A130" s="2096" t="s">
        <v>47</v>
      </c>
      <c r="B130" s="240" t="s">
        <v>42</v>
      </c>
      <c r="C130" s="246">
        <f>C159/(C159+C160)*100</f>
        <v>98.532246238563459</v>
      </c>
      <c r="D130" s="247">
        <f t="shared" ref="D130:T130" si="5">D159/(D159+D160)*100</f>
        <v>97.835934409545061</v>
      </c>
      <c r="E130" s="247">
        <f t="shared" si="5"/>
        <v>99.105314150812518</v>
      </c>
      <c r="F130" s="247">
        <f t="shared" si="5"/>
        <v>100</v>
      </c>
      <c r="G130" s="248">
        <f t="shared" si="5"/>
        <v>100</v>
      </c>
      <c r="H130" s="249">
        <f t="shared" si="5"/>
        <v>97.739029951870933</v>
      </c>
      <c r="I130" s="247">
        <f t="shared" si="5"/>
        <v>95.5076183274371</v>
      </c>
      <c r="J130" s="247">
        <f t="shared" si="5"/>
        <v>100</v>
      </c>
      <c r="K130" s="247">
        <f t="shared" si="5"/>
        <v>100</v>
      </c>
      <c r="L130" s="1534">
        <v>100</v>
      </c>
      <c r="M130" s="246">
        <f t="shared" si="5"/>
        <v>98.253494021591635</v>
      </c>
      <c r="N130" s="247">
        <f t="shared" si="5"/>
        <v>99.296133106847662</v>
      </c>
      <c r="O130" s="247">
        <f t="shared" si="5"/>
        <v>98.85962026461911</v>
      </c>
      <c r="P130" s="247">
        <f t="shared" si="5"/>
        <v>100</v>
      </c>
      <c r="Q130" s="248">
        <f t="shared" si="5"/>
        <v>100</v>
      </c>
      <c r="R130" s="249">
        <f t="shared" si="5"/>
        <v>99.105314150812518</v>
      </c>
      <c r="S130" s="247">
        <f t="shared" si="5"/>
        <v>97.191895384656377</v>
      </c>
      <c r="T130" s="250">
        <f t="shared" si="5"/>
        <v>98.810665171318419</v>
      </c>
      <c r="U130" s="583"/>
      <c r="V130" s="583"/>
      <c r="W130" s="583"/>
      <c r="X130" s="583"/>
      <c r="Y130" s="583"/>
      <c r="Z130" s="583"/>
      <c r="AA130" s="583"/>
      <c r="AB130" s="583"/>
      <c r="AC130" s="583"/>
      <c r="AD130" s="583"/>
      <c r="AE130" s="583"/>
      <c r="AF130" s="583"/>
      <c r="AG130" s="583"/>
      <c r="AH130" s="583"/>
      <c r="AI130" s="583"/>
      <c r="AJ130" s="583"/>
      <c r="AK130" s="583"/>
      <c r="AL130" s="583"/>
      <c r="AM130" s="583"/>
      <c r="AN130" s="583"/>
      <c r="AO130" s="583"/>
      <c r="AP130" s="583"/>
      <c r="AQ130" s="583"/>
      <c r="AR130" s="583"/>
      <c r="AS130" s="583"/>
      <c r="AT130" s="583"/>
      <c r="AU130" s="583"/>
      <c r="AV130" s="583"/>
      <c r="AW130" s="583"/>
      <c r="AX130" s="583"/>
      <c r="AY130" s="583"/>
      <c r="AZ130" s="208"/>
      <c r="BB130" s="133"/>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customHeight="true" x14ac:dyDescent="0.2">
      <c r="A131" s="2097"/>
      <c r="B131" s="232" t="s">
        <v>46</v>
      </c>
      <c r="C131" s="251"/>
      <c r="D131" s="252"/>
      <c r="E131" s="252"/>
      <c r="F131" s="252"/>
      <c r="G131" s="253"/>
      <c r="H131" s="254"/>
      <c r="I131" s="252"/>
      <c r="J131" s="252"/>
      <c r="K131" s="252"/>
      <c r="L131" s="255"/>
      <c r="M131" s="251"/>
      <c r="N131" s="252"/>
      <c r="O131" s="252"/>
      <c r="P131" s="252"/>
      <c r="Q131" s="253"/>
      <c r="R131" s="254"/>
      <c r="S131" s="252"/>
      <c r="T131" s="255"/>
      <c r="U131" s="583"/>
      <c r="V131" s="583"/>
      <c r="W131" s="583"/>
      <c r="X131" s="583"/>
      <c r="Y131" s="583"/>
      <c r="Z131" s="583"/>
      <c r="AA131" s="583"/>
      <c r="AB131" s="583"/>
      <c r="AC131" s="583"/>
      <c r="AD131" s="583"/>
      <c r="AE131" s="583"/>
      <c r="AF131" s="583"/>
      <c r="AG131" s="583"/>
      <c r="AH131" s="583"/>
      <c r="AI131" s="583"/>
      <c r="AJ131" s="583"/>
      <c r="AK131" s="583"/>
      <c r="AL131" s="583"/>
      <c r="AM131" s="583"/>
      <c r="AN131" s="583"/>
      <c r="AO131" s="583"/>
      <c r="AP131" s="583"/>
      <c r="AQ131" s="583"/>
      <c r="AR131" s="583"/>
      <c r="AS131" s="583"/>
      <c r="AT131" s="583"/>
      <c r="AU131" s="583"/>
      <c r="AV131" s="583"/>
      <c r="AW131" s="583"/>
      <c r="AX131" s="583"/>
      <c r="AY131" s="583"/>
      <c r="AZ131" s="208"/>
      <c r="BB131" s="133"/>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customHeight="true" x14ac:dyDescent="0.2">
      <c r="A132" s="2098"/>
      <c r="B132" s="233" t="s">
        <v>46</v>
      </c>
      <c r="C132" s="256"/>
      <c r="D132" s="257"/>
      <c r="E132" s="257"/>
      <c r="F132" s="257"/>
      <c r="G132" s="258"/>
      <c r="H132" s="259"/>
      <c r="I132" s="257"/>
      <c r="J132" s="257"/>
      <c r="K132" s="257"/>
      <c r="L132" s="260"/>
      <c r="M132" s="256"/>
      <c r="N132" s="257"/>
      <c r="O132" s="257"/>
      <c r="P132" s="257"/>
      <c r="Q132" s="258"/>
      <c r="R132" s="1653"/>
      <c r="S132" s="1853"/>
      <c r="T132" s="1890"/>
      <c r="U132" s="583"/>
      <c r="V132" s="583"/>
      <c r="W132" s="583"/>
      <c r="X132" s="583"/>
      <c r="Y132" s="583"/>
      <c r="Z132" s="583"/>
      <c r="AA132" s="583"/>
      <c r="AB132" s="583"/>
      <c r="AC132" s="583"/>
      <c r="AD132" s="583"/>
      <c r="AE132" s="583"/>
      <c r="AF132" s="583"/>
      <c r="AG132" s="583"/>
      <c r="AH132" s="583"/>
      <c r="AI132" s="583"/>
      <c r="AJ132" s="583"/>
      <c r="AK132" s="583"/>
      <c r="AL132" s="583"/>
      <c r="AM132" s="583"/>
      <c r="AN132" s="583"/>
      <c r="AO132" s="583"/>
      <c r="AP132" s="583"/>
      <c r="AQ132" s="583"/>
      <c r="AR132" s="583"/>
      <c r="AS132" s="583"/>
      <c r="AT132" s="583"/>
      <c r="AU132" s="583"/>
      <c r="AV132" s="583"/>
      <c r="AW132" s="583"/>
      <c r="AX132" s="583"/>
      <c r="AY132" s="583"/>
      <c r="AZ132" s="208"/>
      <c r="BB132" s="133"/>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78" customFormat="true" ht="15" customHeight="true" x14ac:dyDescent="0.2">
      <c r="A133" s="130"/>
      <c r="B133" s="180"/>
      <c r="C133" s="2117" t="s">
        <v>114</v>
      </c>
      <c r="D133" s="2118"/>
      <c r="E133" s="2118"/>
      <c r="F133" s="2118"/>
      <c r="G133" s="2119"/>
      <c r="H133" s="2330" t="s">
        <v>38</v>
      </c>
      <c r="I133" s="2331"/>
      <c r="J133" s="2331"/>
      <c r="K133" s="2331"/>
      <c r="L133" s="2332"/>
      <c r="M133" s="2349" t="s">
        <v>37</v>
      </c>
      <c r="N133" s="2331"/>
      <c r="O133" s="2331"/>
      <c r="P133" s="2331"/>
      <c r="Q133" s="2332"/>
      <c r="R133" s="1873" t="s">
        <v>137</v>
      </c>
      <c r="S133" s="1883"/>
      <c r="T133" s="1884"/>
      <c r="U133" s="298"/>
      <c r="V133" s="298"/>
      <c r="W133" s="298"/>
      <c r="X133" s="583"/>
      <c r="Y133" s="583"/>
      <c r="Z133" s="583"/>
      <c r="AA133" s="583"/>
      <c r="AB133" s="583"/>
      <c r="AC133" s="583"/>
      <c r="AD133" s="583"/>
      <c r="AE133" s="583"/>
      <c r="AF133" s="583"/>
      <c r="AG133" s="583"/>
      <c r="AH133" s="583"/>
      <c r="AI133" s="583"/>
      <c r="AJ133" s="583"/>
      <c r="AK133" s="583"/>
      <c r="AL133" s="583"/>
      <c r="AM133" s="583"/>
      <c r="AN133" s="583"/>
      <c r="AO133" s="583"/>
      <c r="AP133" s="583"/>
      <c r="AQ133" s="583"/>
      <c r="AR133" s="583"/>
      <c r="AS133" s="583"/>
      <c r="AT133" s="583"/>
      <c r="AU133" s="583"/>
      <c r="AV133" s="583"/>
      <c r="AW133" s="583"/>
      <c r="AX133" s="583"/>
      <c r="AY133" s="583"/>
      <c r="AZ133" s="208"/>
      <c r="BA133" s="209" t="s">
        <v>128</v>
      </c>
      <c r="BB133" s="116" t="s">
        <v>98</v>
      </c>
      <c r="BC133" s="2184" t="s">
        <v>114</v>
      </c>
      <c r="BD133" s="2185"/>
      <c r="BE133" s="2185"/>
      <c r="BF133" s="2185"/>
      <c r="BG133" s="2186"/>
      <c r="BH133" s="2187" t="s">
        <v>38</v>
      </c>
      <c r="BI133" s="2185"/>
      <c r="BJ133" s="2185"/>
      <c r="BK133" s="2185"/>
      <c r="BL133" s="2186"/>
      <c r="BM133" s="2187" t="s">
        <v>37</v>
      </c>
      <c r="BN133" s="2185"/>
      <c r="BO133" s="2185"/>
      <c r="BP133" s="2185"/>
      <c r="BQ133" s="2188"/>
      <c r="BR133" s="1664" t="s">
        <v>137</v>
      </c>
      <c r="BS133" s="1665"/>
      <c r="BT133" s="1665"/>
      <c r="BU133" s="1807"/>
      <c r="BV133" s="1807"/>
      <c r="BW133" s="1807"/>
      <c r="BX133" s="1807"/>
      <c r="BY133" s="1808"/>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78" customFormat="true" ht="12.75" x14ac:dyDescent="0.2">
      <c r="A134" s="181" t="s">
        <v>69</v>
      </c>
      <c r="B134" s="238"/>
      <c r="C134" s="274" t="s">
        <v>0</v>
      </c>
      <c r="D134" s="275" t="s">
        <v>1</v>
      </c>
      <c r="E134" s="275" t="s">
        <v>2</v>
      </c>
      <c r="F134" s="275" t="s">
        <v>3</v>
      </c>
      <c r="G134" s="276" t="s">
        <v>4</v>
      </c>
      <c r="H134" s="1418" t="s">
        <v>0</v>
      </c>
      <c r="I134" s="1386" t="s">
        <v>1</v>
      </c>
      <c r="J134" s="1386" t="s">
        <v>2</v>
      </c>
      <c r="K134" s="1386" t="s">
        <v>3</v>
      </c>
      <c r="L134" s="1387" t="s">
        <v>4</v>
      </c>
      <c r="M134" s="1408" t="s">
        <v>0</v>
      </c>
      <c r="N134" s="1386" t="s">
        <v>1</v>
      </c>
      <c r="O134" s="1386" t="s">
        <v>2</v>
      </c>
      <c r="P134" s="1386" t="s">
        <v>3</v>
      </c>
      <c r="Q134" s="1430" t="s">
        <v>4</v>
      </c>
      <c r="R134" s="1418" t="s">
        <v>238</v>
      </c>
      <c r="S134" s="1386" t="s">
        <v>239</v>
      </c>
      <c r="T134" s="1388" t="s">
        <v>175</v>
      </c>
      <c r="U134" s="583"/>
      <c r="V134" s="583"/>
      <c r="W134" s="583"/>
      <c r="X134" s="583"/>
      <c r="Y134" s="583"/>
      <c r="Z134" s="583"/>
      <c r="AA134" s="583"/>
      <c r="AB134" s="583"/>
      <c r="AC134" s="583"/>
      <c r="AD134" s="583"/>
      <c r="AE134" s="583"/>
      <c r="AF134" s="583"/>
      <c r="AG134" s="583"/>
      <c r="AH134" s="583"/>
      <c r="AI134" s="583"/>
      <c r="AJ134" s="583"/>
      <c r="AK134" s="583"/>
      <c r="AL134" s="583"/>
      <c r="AM134" s="583"/>
      <c r="AN134" s="583"/>
      <c r="AO134" s="583"/>
      <c r="AP134" s="583"/>
      <c r="AQ134" s="583"/>
      <c r="AR134" s="583"/>
      <c r="AS134" s="583"/>
      <c r="AT134" s="583"/>
      <c r="AU134" s="583"/>
      <c r="AV134" s="583"/>
      <c r="AW134" s="583"/>
      <c r="AX134" s="583"/>
      <c r="AY134" s="583"/>
      <c r="AZ134" s="208"/>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238</v>
      </c>
      <c r="BS134" s="170" t="s">
        <v>239</v>
      </c>
      <c r="BT134" s="1941" t="s">
        <v>175</v>
      </c>
      <c r="BU134" s="1809"/>
      <c r="BV134" s="1809"/>
      <c r="BW134" s="1809"/>
      <c r="BX134" s="1809"/>
      <c r="BY134" s="1810"/>
      <c r="BZ134" s="1810"/>
      <c r="CA134" s="1810"/>
      <c r="CB134" s="1810"/>
      <c r="CC134" s="1810"/>
      <c r="CD134" s="1810"/>
      <c r="CE134" s="1810"/>
      <c r="CF134" s="1810"/>
      <c r="CG134" s="1810"/>
      <c r="CH134" s="1810"/>
      <c r="CI134" s="1810"/>
      <c r="CJ134" s="1810"/>
      <c r="CK134" s="1810"/>
      <c r="CL134" s="1810"/>
      <c r="CM134" s="1810"/>
      <c r="CN134" s="1810"/>
      <c r="CO134" s="1810"/>
      <c r="CP134" s="1810"/>
      <c r="CQ134" s="1810"/>
      <c r="CR134" s="1810"/>
      <c r="CS134" s="1810"/>
      <c r="CT134" s="1810"/>
      <c r="CU134" s="1810"/>
      <c r="CV134" s="1810"/>
      <c r="CW134" s="1810"/>
      <c r="CX134" s="1810"/>
      <c r="CY134" s="1810"/>
      <c r="CZ134" s="1810"/>
    </row>
    <row r="135" s="378" customFormat="true" ht="15" customHeight="true" x14ac:dyDescent="0.2">
      <c r="A135" s="2350" t="s">
        <v>45</v>
      </c>
      <c r="B135" s="1619" t="s">
        <v>44</v>
      </c>
      <c r="C135" s="1535">
        <v>2.7329840003225492</v>
      </c>
      <c r="D135" s="1536">
        <v>6.0756862103928677</v>
      </c>
      <c r="E135" s="1536">
        <v>46.191594784351622</v>
      </c>
      <c r="F135" s="1536">
        <v>10.280295809229303</v>
      </c>
      <c r="G135" s="1537">
        <v>18.170021386166514</v>
      </c>
      <c r="H135" s="1538">
        <v>3.6442289225103099</v>
      </c>
      <c r="I135" s="1536">
        <v>7.6300893464376918</v>
      </c>
      <c r="J135" s="1536">
        <v>13.131073135142273</v>
      </c>
      <c r="K135" s="1536">
        <v>17.657221328571421</v>
      </c>
      <c r="L135" s="1539">
        <v>30.393641265892736</v>
      </c>
      <c r="M135" s="1540">
        <v>1.3588733657250422</v>
      </c>
      <c r="N135" s="1536">
        <v>3.7091715351060754</v>
      </c>
      <c r="O135" s="1536">
        <v>7.2124725884918428</v>
      </c>
      <c r="P135" s="1536">
        <v>9.654834950134477</v>
      </c>
      <c r="Q135" s="1537">
        <v>14.529163652870999</v>
      </c>
      <c r="R135" s="1538">
        <v>46.191594784351622</v>
      </c>
      <c r="S135" s="1536">
        <v>14.494666354058896</v>
      </c>
      <c r="T135" s="1904">
        <v>7.2928505404548956</v>
      </c>
      <c r="U135" s="583"/>
      <c r="V135" s="583"/>
      <c r="W135" s="583"/>
      <c r="X135" s="583"/>
      <c r="Y135" s="583"/>
      <c r="Z135" s="583"/>
      <c r="AA135" s="583"/>
      <c r="AB135" s="583"/>
      <c r="AC135" s="583"/>
      <c r="AD135" s="583"/>
      <c r="AE135" s="583"/>
      <c r="AF135" s="583"/>
      <c r="AG135" s="583"/>
      <c r="AH135" s="583"/>
      <c r="AI135" s="583"/>
      <c r="AJ135" s="583"/>
      <c r="AK135" s="583"/>
      <c r="AL135" s="583"/>
      <c r="AM135" s="583"/>
      <c r="AN135" s="583"/>
      <c r="AO135" s="583"/>
      <c r="AP135" s="583"/>
      <c r="AQ135" s="583"/>
      <c r="AR135" s="583"/>
      <c r="AS135" s="583"/>
      <c r="AT135" s="583"/>
      <c r="AU135" s="583"/>
      <c r="AV135" s="583"/>
      <c r="AW135" s="583"/>
      <c r="AX135" s="583"/>
      <c r="AY135" s="583"/>
      <c r="AZ135" s="208"/>
      <c r="BA135" s="2189" t="s">
        <v>45</v>
      </c>
      <c r="BB135" s="158" t="s">
        <v>44</v>
      </c>
      <c r="BC135" s="1077" t="s">
        <v>35</v>
      </c>
      <c r="BD135" s="1097" t="s">
        <v>35</v>
      </c>
      <c r="BE135" s="1097" t="s">
        <v>35</v>
      </c>
      <c r="BF135" s="1097" t="s">
        <v>35</v>
      </c>
      <c r="BG135" s="1118" t="s">
        <v>35</v>
      </c>
      <c r="BH135" s="1139" t="s">
        <v>35</v>
      </c>
      <c r="BI135" s="1097" t="s">
        <v>35</v>
      </c>
      <c r="BJ135" s="1097" t="s">
        <v>35</v>
      </c>
      <c r="BK135" s="1097" t="s">
        <v>35</v>
      </c>
      <c r="BL135" s="1118" t="s">
        <v>35</v>
      </c>
      <c r="BM135" s="1139" t="s">
        <v>35</v>
      </c>
      <c r="BN135" s="1097" t="s">
        <v>35</v>
      </c>
      <c r="BO135" s="1097" t="s">
        <v>35</v>
      </c>
      <c r="BP135" s="1097" t="s">
        <v>35</v>
      </c>
      <c r="BQ135" s="1118" t="s">
        <v>35</v>
      </c>
      <c r="BR135" s="1139" t="s">
        <v>35</v>
      </c>
      <c r="BS135" s="1097" t="s">
        <v>35</v>
      </c>
      <c r="BT135" s="1942" t="s">
        <v>35</v>
      </c>
      <c r="BU135" s="1811"/>
      <c r="BV135" s="1811"/>
      <c r="BW135" s="1811"/>
      <c r="BX135" s="1811"/>
      <c r="BY135" s="1812"/>
      <c r="BZ135" s="1812"/>
      <c r="CA135" s="1812"/>
      <c r="CB135" s="1812"/>
      <c r="CC135" s="1812"/>
      <c r="CD135" s="1812"/>
      <c r="CE135" s="1812"/>
      <c r="CF135" s="1812"/>
      <c r="CG135" s="1812"/>
      <c r="CH135" s="1812"/>
      <c r="CI135" s="1812"/>
      <c r="CJ135" s="1812"/>
      <c r="CK135" s="1812"/>
      <c r="CL135" s="1812"/>
      <c r="CM135" s="1812"/>
      <c r="CN135" s="1812"/>
      <c r="CO135" s="1812"/>
      <c r="CP135" s="1812"/>
      <c r="CQ135" s="1812"/>
      <c r="CR135" s="1812"/>
      <c r="CS135" s="1812"/>
      <c r="CT135" s="1812"/>
      <c r="CU135" s="1812"/>
      <c r="CV135" s="1812"/>
      <c r="CW135" s="1812"/>
      <c r="CX135" s="1812"/>
      <c r="CY135" s="1812"/>
      <c r="CZ135" s="1812"/>
    </row>
    <row r="136" s="378" customFormat="true" ht="15" customHeight="true" x14ac:dyDescent="0.2">
      <c r="A136" s="2328"/>
      <c r="B136" s="1620" t="s">
        <v>43</v>
      </c>
      <c r="C136" s="1541">
        <v>11.679116914740122</v>
      </c>
      <c r="D136" s="1542">
        <v>24.136293563836951</v>
      </c>
      <c r="E136" s="1542">
        <v>31.791814126116314</v>
      </c>
      <c r="F136" s="1542">
        <v>31.021166583777536</v>
      </c>
      <c r="G136" s="1543">
        <v>34.874953897209046</v>
      </c>
      <c r="H136" s="1544">
        <v>20.483987448830327</v>
      </c>
      <c r="I136" s="1542">
        <v>22.953288090005284</v>
      </c>
      <c r="J136" s="1542">
        <v>40.269376824656597</v>
      </c>
      <c r="K136" s="1542">
        <v>37.505443027066917</v>
      </c>
      <c r="L136" s="1545">
        <v>38.283471297097464</v>
      </c>
      <c r="M136" s="1546">
        <v>7.7915515997478817</v>
      </c>
      <c r="N136" s="1542">
        <v>12.682317090702849</v>
      </c>
      <c r="O136" s="1542">
        <v>26.590826895940367</v>
      </c>
      <c r="P136" s="1542">
        <v>29.202793937256981</v>
      </c>
      <c r="Q136" s="1543">
        <v>32.423055132078076</v>
      </c>
      <c r="R136" s="1544">
        <v>31.791814126116314</v>
      </c>
      <c r="S136" s="1542">
        <v>31.916327873965667</v>
      </c>
      <c r="T136" s="1905">
        <v>21.737826850827112</v>
      </c>
      <c r="U136" s="583"/>
      <c r="V136" s="583"/>
      <c r="W136" s="583"/>
      <c r="X136" s="583"/>
      <c r="Y136" s="583"/>
      <c r="Z136" s="583"/>
      <c r="AA136" s="583"/>
      <c r="AB136" s="583"/>
      <c r="AC136" s="583"/>
      <c r="AD136" s="583"/>
      <c r="AE136" s="583"/>
      <c r="AF136" s="583"/>
      <c r="AG136" s="583"/>
      <c r="AH136" s="583"/>
      <c r="AI136" s="583"/>
      <c r="AJ136" s="583"/>
      <c r="AK136" s="583"/>
      <c r="AL136" s="583"/>
      <c r="AM136" s="583"/>
      <c r="AN136" s="583"/>
      <c r="AO136" s="583"/>
      <c r="AP136" s="583"/>
      <c r="AQ136" s="583"/>
      <c r="AR136" s="583"/>
      <c r="AS136" s="583"/>
      <c r="AT136" s="583"/>
      <c r="AU136" s="583"/>
      <c r="AV136" s="583"/>
      <c r="AW136" s="583"/>
      <c r="AX136" s="583"/>
      <c r="AY136" s="583"/>
      <c r="AZ136" s="208"/>
      <c r="BA136" s="2140"/>
      <c r="BB136" s="159" t="s">
        <v>43</v>
      </c>
      <c r="BC136" s="1078" t="s">
        <v>35</v>
      </c>
      <c r="BD136" s="1098" t="s">
        <v>35</v>
      </c>
      <c r="BE136" s="1098" t="s">
        <v>35</v>
      </c>
      <c r="BF136" s="1098" t="s">
        <v>35</v>
      </c>
      <c r="BG136" s="1119" t="s">
        <v>35</v>
      </c>
      <c r="BH136" s="1140" t="s">
        <v>35</v>
      </c>
      <c r="BI136" s="1098" t="s">
        <v>35</v>
      </c>
      <c r="BJ136" s="1098" t="s">
        <v>35</v>
      </c>
      <c r="BK136" s="1098" t="s">
        <v>35</v>
      </c>
      <c r="BL136" s="1119" t="s">
        <v>35</v>
      </c>
      <c r="BM136" s="1140" t="s">
        <v>35</v>
      </c>
      <c r="BN136" s="1098" t="s">
        <v>35</v>
      </c>
      <c r="BO136" s="1098" t="s">
        <v>35</v>
      </c>
      <c r="BP136" s="1098" t="s">
        <v>35</v>
      </c>
      <c r="BQ136" s="1119" t="s">
        <v>35</v>
      </c>
      <c r="BR136" s="1140" t="s">
        <v>35</v>
      </c>
      <c r="BS136" s="1098" t="s">
        <v>35</v>
      </c>
      <c r="BT136" s="1943" t="s">
        <v>35</v>
      </c>
      <c r="BU136" s="1813"/>
      <c r="BV136" s="1813"/>
      <c r="BW136" s="1813"/>
      <c r="BX136" s="1813"/>
      <c r="BY136" s="1814"/>
      <c r="BZ136" s="1814"/>
      <c r="CA136" s="1814"/>
      <c r="CB136" s="1814"/>
      <c r="CC136" s="1814"/>
      <c r="CD136" s="1814"/>
      <c r="CE136" s="1814"/>
      <c r="CF136" s="1814"/>
      <c r="CG136" s="1814"/>
      <c r="CH136" s="1814"/>
      <c r="CI136" s="1814"/>
      <c r="CJ136" s="1814"/>
      <c r="CK136" s="1814"/>
      <c r="CL136" s="1814"/>
      <c r="CM136" s="1814"/>
      <c r="CN136" s="1814"/>
      <c r="CO136" s="1814"/>
      <c r="CP136" s="1814"/>
      <c r="CQ136" s="1814"/>
      <c r="CR136" s="1814"/>
      <c r="CS136" s="1814"/>
      <c r="CT136" s="1814"/>
      <c r="CU136" s="1814"/>
      <c r="CV136" s="1814"/>
      <c r="CW136" s="1814"/>
      <c r="CX136" s="1814"/>
      <c r="CY136" s="1814"/>
      <c r="CZ136" s="1814"/>
    </row>
    <row r="137" s="378" customFormat="true" ht="15" customHeight="true" x14ac:dyDescent="0.2">
      <c r="A137" s="2328"/>
      <c r="B137" s="1620" t="s">
        <v>42</v>
      </c>
      <c r="C137" s="1541">
        <v>82.714488471440788</v>
      </c>
      <c r="D137" s="1542">
        <v>68.489184879385974</v>
      </c>
      <c r="E137" s="1542">
        <v>21.354832281862709</v>
      </c>
      <c r="F137" s="1542">
        <v>58.345198479768221</v>
      </c>
      <c r="G137" s="1543">
        <v>46.654890295944398</v>
      </c>
      <c r="H137" s="1544">
        <v>72.265706408767159</v>
      </c>
      <c r="I137" s="1542">
        <v>67.551460936586551</v>
      </c>
      <c r="J137" s="1542">
        <v>46.265350197743324</v>
      </c>
      <c r="K137" s="1542">
        <v>44.837335644361623</v>
      </c>
      <c r="L137" s="1545">
        <v>31.322887437009751</v>
      </c>
      <c r="M137" s="1546">
        <v>87.392927690343527</v>
      </c>
      <c r="N137" s="1542">
        <v>82.16757313761903</v>
      </c>
      <c r="O137" s="1542">
        <v>65.286282153058565</v>
      </c>
      <c r="P137" s="1542">
        <v>60.585336268615563</v>
      </c>
      <c r="Q137" s="1543">
        <v>52.614217840154076</v>
      </c>
      <c r="R137" s="1544">
        <v>21.354832281862709</v>
      </c>
      <c r="S137" s="1542">
        <v>52.42923372551013</v>
      </c>
      <c r="T137" s="1905">
        <v>69.6096724525231</v>
      </c>
      <c r="U137" s="583"/>
      <c r="V137" s="583"/>
      <c r="W137" s="583"/>
      <c r="X137" s="583"/>
      <c r="Y137" s="583"/>
      <c r="Z137" s="583"/>
      <c r="AA137" s="583"/>
      <c r="AB137" s="583"/>
      <c r="AC137" s="583"/>
      <c r="AD137" s="583"/>
      <c r="AE137" s="583"/>
      <c r="AF137" s="583"/>
      <c r="AG137" s="583"/>
      <c r="AH137" s="583"/>
      <c r="AI137" s="583"/>
      <c r="AJ137" s="583"/>
      <c r="AK137" s="583"/>
      <c r="AL137" s="583"/>
      <c r="AM137" s="583"/>
      <c r="AN137" s="583"/>
      <c r="AO137" s="583"/>
      <c r="AP137" s="583"/>
      <c r="AQ137" s="583"/>
      <c r="AR137" s="583"/>
      <c r="AS137" s="583"/>
      <c r="AT137" s="583"/>
      <c r="AU137" s="583"/>
      <c r="AV137" s="583"/>
      <c r="AW137" s="583"/>
      <c r="AX137" s="583"/>
      <c r="AY137" s="583"/>
      <c r="AZ137" s="208"/>
      <c r="BA137" s="2140"/>
      <c r="BB137" s="159" t="s">
        <v>42</v>
      </c>
      <c r="BC137" s="1078" t="s">
        <v>35</v>
      </c>
      <c r="BD137" s="1098" t="s">
        <v>35</v>
      </c>
      <c r="BE137" s="1098" t="s">
        <v>35</v>
      </c>
      <c r="BF137" s="1098" t="s">
        <v>35</v>
      </c>
      <c r="BG137" s="1119" t="s">
        <v>35</v>
      </c>
      <c r="BH137" s="1140" t="s">
        <v>35</v>
      </c>
      <c r="BI137" s="1098" t="s">
        <v>35</v>
      </c>
      <c r="BJ137" s="1098" t="s">
        <v>35</v>
      </c>
      <c r="BK137" s="1098" t="s">
        <v>35</v>
      </c>
      <c r="BL137" s="1119" t="s">
        <v>35</v>
      </c>
      <c r="BM137" s="1140" t="s">
        <v>35</v>
      </c>
      <c r="BN137" s="1098" t="s">
        <v>35</v>
      </c>
      <c r="BO137" s="1098" t="s">
        <v>35</v>
      </c>
      <c r="BP137" s="1098" t="s">
        <v>35</v>
      </c>
      <c r="BQ137" s="1119" t="s">
        <v>35</v>
      </c>
      <c r="BR137" s="1140" t="s">
        <v>35</v>
      </c>
      <c r="BS137" s="1098" t="s">
        <v>35</v>
      </c>
      <c r="BT137" s="1943" t="s">
        <v>35</v>
      </c>
      <c r="BU137" s="1813"/>
      <c r="BV137" s="1813"/>
      <c r="BW137" s="1813"/>
      <c r="BX137" s="1813"/>
      <c r="BY137" s="1814"/>
      <c r="BZ137" s="1814"/>
      <c r="CA137" s="1814"/>
      <c r="CB137" s="1814"/>
      <c r="CC137" s="1814"/>
      <c r="CD137" s="1814"/>
      <c r="CE137" s="1814"/>
      <c r="CF137" s="1814"/>
      <c r="CG137" s="1814"/>
      <c r="CH137" s="1814"/>
      <c r="CI137" s="1814"/>
      <c r="CJ137" s="1814"/>
      <c r="CK137" s="1814"/>
      <c r="CL137" s="1814"/>
      <c r="CM137" s="1814"/>
      <c r="CN137" s="1814"/>
      <c r="CO137" s="1814"/>
      <c r="CP137" s="1814"/>
      <c r="CQ137" s="1814"/>
      <c r="CR137" s="1814"/>
      <c r="CS137" s="1814"/>
      <c r="CT137" s="1814"/>
      <c r="CU137" s="1814"/>
      <c r="CV137" s="1814"/>
      <c r="CW137" s="1814"/>
      <c r="CX137" s="1814"/>
      <c r="CY137" s="1814"/>
      <c r="CZ137" s="1814"/>
    </row>
    <row r="138" s="378" customFormat="true" ht="15" customHeight="true" x14ac:dyDescent="0.2">
      <c r="A138" s="2328"/>
      <c r="B138" s="1620" t="s">
        <v>41</v>
      </c>
      <c r="C138" s="1541">
        <v>1.8803736816344521</v>
      </c>
      <c r="D138" s="1542">
        <v>1.128228170206699</v>
      </c>
      <c r="E138" s="1542">
        <v>0.52301688699432514</v>
      </c>
      <c r="F138" s="1542">
        <v>0.35333912722500566</v>
      </c>
      <c r="G138" s="1543">
        <v>0.30013442067996216</v>
      </c>
      <c r="H138" s="1544">
        <v>2.5581760414236845</v>
      </c>
      <c r="I138" s="1542">
        <v>1.8651616269704487</v>
      </c>
      <c r="J138" s="1542">
        <v>0.33419984245779133</v>
      </c>
      <c r="K138" s="1542">
        <v>0</v>
      </c>
      <c r="L138" s="1545">
        <v>0</v>
      </c>
      <c r="M138" s="1546">
        <v>1.9336271631231134</v>
      </c>
      <c r="N138" s="1542">
        <v>1.2400990837138131</v>
      </c>
      <c r="O138" s="1542">
        <v>0.65853564980839741</v>
      </c>
      <c r="P138" s="1542">
        <v>0.5570348439929651</v>
      </c>
      <c r="Q138" s="1543">
        <v>0.43356337489688257</v>
      </c>
      <c r="R138" s="1544">
        <v>0.52301688699432514</v>
      </c>
      <c r="S138" s="1542">
        <v>0.95027921410010385</v>
      </c>
      <c r="T138" s="1905">
        <v>0.96457954311048411</v>
      </c>
      <c r="U138" s="583"/>
      <c r="V138" s="583"/>
      <c r="W138" s="583"/>
      <c r="X138" s="583"/>
      <c r="Y138" s="583"/>
      <c r="Z138" s="583"/>
      <c r="AA138" s="583"/>
      <c r="AB138" s="583"/>
      <c r="AC138" s="583"/>
      <c r="AD138" s="583"/>
      <c r="AE138" s="583"/>
      <c r="AF138" s="583"/>
      <c r="AG138" s="583"/>
      <c r="AH138" s="583"/>
      <c r="AI138" s="583"/>
      <c r="AJ138" s="583"/>
      <c r="AK138" s="583"/>
      <c r="AL138" s="583"/>
      <c r="AM138" s="583"/>
      <c r="AN138" s="583"/>
      <c r="AO138" s="583"/>
      <c r="AP138" s="583"/>
      <c r="AQ138" s="583"/>
      <c r="AR138" s="583"/>
      <c r="AS138" s="583"/>
      <c r="AT138" s="583"/>
      <c r="AU138" s="583"/>
      <c r="AV138" s="583"/>
      <c r="AW138" s="583"/>
      <c r="AX138" s="583"/>
      <c r="AY138" s="583"/>
      <c r="AZ138" s="208"/>
      <c r="BA138" s="2140"/>
      <c r="BB138" s="159" t="s">
        <v>41</v>
      </c>
      <c r="BC138" s="1078" t="s">
        <v>35</v>
      </c>
      <c r="BD138" s="1098" t="s">
        <v>35</v>
      </c>
      <c r="BE138" s="1098" t="s">
        <v>35</v>
      </c>
      <c r="BF138" s="1098" t="s">
        <v>35</v>
      </c>
      <c r="BG138" s="1119" t="s">
        <v>35</v>
      </c>
      <c r="BH138" s="1140" t="s">
        <v>35</v>
      </c>
      <c r="BI138" s="1098" t="s">
        <v>35</v>
      </c>
      <c r="BJ138" s="1098" t="s">
        <v>35</v>
      </c>
      <c r="BK138" s="1098" t="s">
        <v>35</v>
      </c>
      <c r="BL138" s="1119" t="s">
        <v>35</v>
      </c>
      <c r="BM138" s="1140" t="s">
        <v>35</v>
      </c>
      <c r="BN138" s="1098" t="s">
        <v>35</v>
      </c>
      <c r="BO138" s="1098" t="s">
        <v>35</v>
      </c>
      <c r="BP138" s="1098" t="s">
        <v>35</v>
      </c>
      <c r="BQ138" s="1119" t="s">
        <v>35</v>
      </c>
      <c r="BR138" s="1140" t="s">
        <v>35</v>
      </c>
      <c r="BS138" s="1098" t="s">
        <v>35</v>
      </c>
      <c r="BT138" s="1943" t="s">
        <v>35</v>
      </c>
      <c r="BU138" s="1813"/>
      <c r="BV138" s="1813"/>
      <c r="BW138" s="1813"/>
      <c r="BX138" s="1813"/>
      <c r="BY138" s="1814"/>
      <c r="BZ138" s="1814"/>
      <c r="CA138" s="1814"/>
      <c r="CB138" s="1814"/>
      <c r="CC138" s="1814"/>
      <c r="CD138" s="1814"/>
      <c r="CE138" s="1814"/>
      <c r="CF138" s="1814"/>
      <c r="CG138" s="1814"/>
      <c r="CH138" s="1814"/>
      <c r="CI138" s="1814"/>
      <c r="CJ138" s="1814"/>
      <c r="CK138" s="1814"/>
      <c r="CL138" s="1814"/>
      <c r="CM138" s="1814"/>
      <c r="CN138" s="1814"/>
      <c r="CO138" s="1814"/>
      <c r="CP138" s="1814"/>
      <c r="CQ138" s="1814"/>
      <c r="CR138" s="1814"/>
      <c r="CS138" s="1814"/>
      <c r="CT138" s="1814"/>
      <c r="CU138" s="1814"/>
      <c r="CV138" s="1814"/>
      <c r="CW138" s="1814"/>
      <c r="CX138" s="1814"/>
      <c r="CY138" s="1814"/>
      <c r="CZ138" s="1814"/>
    </row>
    <row r="139" s="378" customFormat="true" ht="15" customHeight="true" x14ac:dyDescent="0.2">
      <c r="A139" s="2328"/>
      <c r="B139" s="1620" t="s">
        <v>19</v>
      </c>
      <c r="C139" s="1541">
        <v>0.99303693186206798</v>
      </c>
      <c r="D139" s="1542">
        <v>0.17060717617756574</v>
      </c>
      <c r="E139" s="1542">
        <v>0.13874192067489136</v>
      </c>
      <c r="F139" s="1542">
        <v>0</v>
      </c>
      <c r="G139" s="1543">
        <v>0</v>
      </c>
      <c r="H139" s="1544">
        <v>1.0479011784684558</v>
      </c>
      <c r="I139" s="1542">
        <v>0</v>
      </c>
      <c r="J139" s="1542">
        <v>0</v>
      </c>
      <c r="K139" s="1542">
        <v>0</v>
      </c>
      <c r="L139" s="1545">
        <v>0</v>
      </c>
      <c r="M139" s="1546">
        <v>1.5230201810603123</v>
      </c>
      <c r="N139" s="1542">
        <v>0.20083915285824505</v>
      </c>
      <c r="O139" s="1542">
        <v>0.25188271270089391</v>
      </c>
      <c r="P139" s="1542">
        <v>0</v>
      </c>
      <c r="Q139" s="1543">
        <v>0</v>
      </c>
      <c r="R139" s="1544">
        <v>0.13874192067489136</v>
      </c>
      <c r="S139" s="1542">
        <v>0.2094928323652398</v>
      </c>
      <c r="T139" s="1905">
        <v>0.3950706130843552</v>
      </c>
      <c r="U139" s="583"/>
      <c r="V139" s="583"/>
      <c r="W139" s="583"/>
      <c r="X139" s="583"/>
      <c r="Y139" s="583"/>
      <c r="Z139" s="583"/>
      <c r="AA139" s="583"/>
      <c r="AB139" s="583"/>
      <c r="AC139" s="583"/>
      <c r="AD139" s="583"/>
      <c r="AE139" s="583"/>
      <c r="AF139" s="583"/>
      <c r="AG139" s="583"/>
      <c r="AH139" s="583"/>
      <c r="AI139" s="583"/>
      <c r="AJ139" s="583"/>
      <c r="AK139" s="583"/>
      <c r="AL139" s="583"/>
      <c r="AM139" s="583"/>
      <c r="AN139" s="583"/>
      <c r="AO139" s="583"/>
      <c r="AP139" s="583"/>
      <c r="AQ139" s="583"/>
      <c r="AR139" s="583"/>
      <c r="AS139" s="583"/>
      <c r="AT139" s="583"/>
      <c r="AU139" s="583"/>
      <c r="AV139" s="583"/>
      <c r="AW139" s="583"/>
      <c r="AX139" s="583"/>
      <c r="AY139" s="583"/>
      <c r="AZ139" s="208"/>
      <c r="BA139" s="2140"/>
      <c r="BB139" s="159" t="s">
        <v>19</v>
      </c>
      <c r="BC139" s="1078" t="s">
        <v>35</v>
      </c>
      <c r="BD139" s="1098" t="s">
        <v>35</v>
      </c>
      <c r="BE139" s="1098" t="s">
        <v>35</v>
      </c>
      <c r="BF139" s="1098" t="s">
        <v>35</v>
      </c>
      <c r="BG139" s="1119" t="s">
        <v>35</v>
      </c>
      <c r="BH139" s="1140" t="s">
        <v>35</v>
      </c>
      <c r="BI139" s="1098" t="s">
        <v>35</v>
      </c>
      <c r="BJ139" s="1098" t="s">
        <v>35</v>
      </c>
      <c r="BK139" s="1098" t="s">
        <v>35</v>
      </c>
      <c r="BL139" s="1119" t="s">
        <v>35</v>
      </c>
      <c r="BM139" s="1140" t="s">
        <v>35</v>
      </c>
      <c r="BN139" s="1098" t="s">
        <v>35</v>
      </c>
      <c r="BO139" s="1098" t="s">
        <v>35</v>
      </c>
      <c r="BP139" s="1098" t="s">
        <v>35</v>
      </c>
      <c r="BQ139" s="1119" t="s">
        <v>35</v>
      </c>
      <c r="BR139" s="1140" t="s">
        <v>35</v>
      </c>
      <c r="BS139" s="1098" t="s">
        <v>35</v>
      </c>
      <c r="BT139" s="1943" t="s">
        <v>35</v>
      </c>
      <c r="BU139" s="1813"/>
      <c r="BV139" s="1813"/>
      <c r="BW139" s="1813"/>
      <c r="BX139" s="1813"/>
      <c r="BY139" s="1814"/>
      <c r="BZ139" s="1814"/>
      <c r="CA139" s="1814"/>
      <c r="CB139" s="1814"/>
      <c r="CC139" s="1814"/>
      <c r="CD139" s="1814"/>
      <c r="CE139" s="1814"/>
      <c r="CF139" s="1814"/>
      <c r="CG139" s="1814"/>
      <c r="CH139" s="1814"/>
      <c r="CI139" s="1814"/>
      <c r="CJ139" s="1814"/>
      <c r="CK139" s="1814"/>
      <c r="CL139" s="1814"/>
      <c r="CM139" s="1814"/>
      <c r="CN139" s="1814"/>
      <c r="CO139" s="1814"/>
      <c r="CP139" s="1814"/>
      <c r="CQ139" s="1814"/>
      <c r="CR139" s="1814"/>
      <c r="CS139" s="1814"/>
      <c r="CT139" s="1814"/>
      <c r="CU139" s="1814"/>
      <c r="CV139" s="1814"/>
      <c r="CW139" s="1814"/>
      <c r="CX139" s="1814"/>
      <c r="CY139" s="1814"/>
      <c r="CZ139" s="1814"/>
    </row>
    <row r="140" s="130" customFormat="true" ht="15" customHeight="true" x14ac:dyDescent="0.2">
      <c r="A140" s="2134" t="s">
        <v>106</v>
      </c>
      <c r="B140" s="244" t="s">
        <v>64</v>
      </c>
      <c r="C140" s="1013" t="s">
        <v>35</v>
      </c>
      <c r="D140" s="1025" t="s">
        <v>35</v>
      </c>
      <c r="E140" s="1025" t="s">
        <v>35</v>
      </c>
      <c r="F140" s="1025" t="s">
        <v>35</v>
      </c>
      <c r="G140" s="1037" t="s">
        <v>35</v>
      </c>
      <c r="H140" s="1049" t="s">
        <v>35</v>
      </c>
      <c r="I140" s="1025" t="s">
        <v>35</v>
      </c>
      <c r="J140" s="1025" t="s">
        <v>35</v>
      </c>
      <c r="K140" s="1025" t="s">
        <v>35</v>
      </c>
      <c r="L140" s="1061" t="s">
        <v>35</v>
      </c>
      <c r="M140" s="1067" t="s">
        <v>35</v>
      </c>
      <c r="N140" s="1025" t="s">
        <v>35</v>
      </c>
      <c r="O140" s="1025" t="s">
        <v>35</v>
      </c>
      <c r="P140" s="1025" t="s">
        <v>35</v>
      </c>
      <c r="Q140" s="1037" t="s">
        <v>35</v>
      </c>
      <c r="R140" s="1049" t="s">
        <v>35</v>
      </c>
      <c r="S140" s="1025" t="s">
        <v>35</v>
      </c>
      <c r="T140" s="1906" t="s">
        <v>35</v>
      </c>
      <c r="U140" s="1727"/>
      <c r="V140" s="1727"/>
      <c r="W140" s="1727"/>
      <c r="X140" s="1727"/>
      <c r="Y140" s="1728"/>
      <c r="Z140" s="1728"/>
      <c r="AA140" s="1728"/>
      <c r="AB140" s="1728"/>
      <c r="AC140" s="1728"/>
      <c r="AD140" s="1728"/>
      <c r="AE140" s="1728"/>
      <c r="AF140" s="1728"/>
      <c r="AG140" s="1728"/>
      <c r="AH140" s="1728"/>
      <c r="AI140" s="1728"/>
      <c r="AJ140" s="1728"/>
      <c r="AK140" s="1728"/>
      <c r="AL140" s="1728"/>
      <c r="AM140" s="1728"/>
      <c r="AN140" s="1728"/>
      <c r="AO140" s="1728"/>
      <c r="AP140" s="1728"/>
      <c r="AQ140" s="1728"/>
      <c r="AR140" s="1728"/>
      <c r="AS140" s="1728"/>
      <c r="AT140" s="1728"/>
      <c r="AU140" s="1728"/>
      <c r="AV140" s="1728"/>
      <c r="AW140" s="1728"/>
      <c r="AX140" s="1728"/>
      <c r="AY140" s="1728"/>
      <c r="AZ140" s="207"/>
      <c r="BA140" s="2140" t="s">
        <v>106</v>
      </c>
      <c r="BB140" s="159" t="s">
        <v>64</v>
      </c>
      <c r="BC140" s="1078" t="s">
        <v>35</v>
      </c>
      <c r="BD140" s="1098" t="s">
        <v>35</v>
      </c>
      <c r="BE140" s="1098" t="s">
        <v>35</v>
      </c>
      <c r="BF140" s="1098" t="s">
        <v>35</v>
      </c>
      <c r="BG140" s="1119" t="s">
        <v>35</v>
      </c>
      <c r="BH140" s="1140" t="s">
        <v>35</v>
      </c>
      <c r="BI140" s="1098" t="s">
        <v>35</v>
      </c>
      <c r="BJ140" s="1098" t="s">
        <v>35</v>
      </c>
      <c r="BK140" s="1098" t="s">
        <v>35</v>
      </c>
      <c r="BL140" s="1119" t="s">
        <v>35</v>
      </c>
      <c r="BM140" s="1140" t="s">
        <v>35</v>
      </c>
      <c r="BN140" s="1098" t="s">
        <v>35</v>
      </c>
      <c r="BO140" s="1098" t="s">
        <v>35</v>
      </c>
      <c r="BP140" s="1098" t="s">
        <v>35</v>
      </c>
      <c r="BQ140" s="1119" t="s">
        <v>35</v>
      </c>
      <c r="BR140" s="1140" t="s">
        <v>35</v>
      </c>
      <c r="BS140" s="1098" t="s">
        <v>35</v>
      </c>
      <c r="BT140" s="1943" t="s">
        <v>35</v>
      </c>
      <c r="BU140" s="1813"/>
      <c r="BV140" s="1813"/>
      <c r="BW140" s="1813"/>
      <c r="BX140" s="1813"/>
      <c r="BY140" s="1814"/>
      <c r="BZ140" s="1814"/>
      <c r="CA140" s="1814"/>
      <c r="CB140" s="1814"/>
      <c r="CC140" s="1814"/>
      <c r="CD140" s="1814"/>
      <c r="CE140" s="1814"/>
      <c r="CF140" s="1814"/>
      <c r="CG140" s="1814"/>
      <c r="CH140" s="1814"/>
      <c r="CI140" s="1814"/>
      <c r="CJ140" s="1814"/>
      <c r="CK140" s="1814"/>
      <c r="CL140" s="1814"/>
      <c r="CM140" s="1814"/>
      <c r="CN140" s="1814"/>
      <c r="CO140" s="1814"/>
      <c r="CP140" s="1814"/>
      <c r="CQ140" s="1814"/>
      <c r="CR140" s="1814"/>
      <c r="CS140" s="1814"/>
      <c r="CT140" s="1814"/>
      <c r="CU140" s="1814"/>
      <c r="CV140" s="1814"/>
      <c r="CW140" s="1814"/>
      <c r="CX140" s="1814"/>
      <c r="CY140" s="1814"/>
      <c r="CZ140" s="1814"/>
    </row>
    <row r="141" s="130" customFormat="true" ht="15" customHeight="true" x14ac:dyDescent="0.2">
      <c r="A141" s="2134"/>
      <c r="B141" s="244" t="s">
        <v>65</v>
      </c>
      <c r="C141" s="1013" t="s">
        <v>35</v>
      </c>
      <c r="D141" s="1025" t="s">
        <v>35</v>
      </c>
      <c r="E141" s="1025" t="s">
        <v>35</v>
      </c>
      <c r="F141" s="1025" t="s">
        <v>35</v>
      </c>
      <c r="G141" s="1037" t="s">
        <v>35</v>
      </c>
      <c r="H141" s="1049" t="s">
        <v>35</v>
      </c>
      <c r="I141" s="1025" t="s">
        <v>35</v>
      </c>
      <c r="J141" s="1025" t="s">
        <v>35</v>
      </c>
      <c r="K141" s="1025" t="s">
        <v>35</v>
      </c>
      <c r="L141" s="1061" t="s">
        <v>35</v>
      </c>
      <c r="M141" s="1067" t="s">
        <v>35</v>
      </c>
      <c r="N141" s="1025" t="s">
        <v>35</v>
      </c>
      <c r="O141" s="1025" t="s">
        <v>35</v>
      </c>
      <c r="P141" s="1025" t="s">
        <v>35</v>
      </c>
      <c r="Q141" s="1037" t="s">
        <v>35</v>
      </c>
      <c r="R141" s="1049" t="s">
        <v>35</v>
      </c>
      <c r="S141" s="1025" t="s">
        <v>35</v>
      </c>
      <c r="T141" s="1906" t="s">
        <v>35</v>
      </c>
      <c r="U141" s="1727"/>
      <c r="V141" s="1727"/>
      <c r="W141" s="1727"/>
      <c r="X141" s="1727"/>
      <c r="Y141" s="1728"/>
      <c r="Z141" s="1728"/>
      <c r="AA141" s="1728"/>
      <c r="AB141" s="1728"/>
      <c r="AC141" s="1728"/>
      <c r="AD141" s="1728"/>
      <c r="AE141" s="1728"/>
      <c r="AF141" s="1728"/>
      <c r="AG141" s="1728"/>
      <c r="AH141" s="1728"/>
      <c r="AI141" s="1728"/>
      <c r="AJ141" s="1728"/>
      <c r="AK141" s="1728"/>
      <c r="AL141" s="1728"/>
      <c r="AM141" s="1728"/>
      <c r="AN141" s="1728"/>
      <c r="AO141" s="1728"/>
      <c r="AP141" s="1728"/>
      <c r="AQ141" s="1728"/>
      <c r="AR141" s="1728"/>
      <c r="AS141" s="1728"/>
      <c r="AT141" s="1728"/>
      <c r="AU141" s="1728"/>
      <c r="AV141" s="1728"/>
      <c r="AW141" s="1728"/>
      <c r="AX141" s="1728"/>
      <c r="AY141" s="1728"/>
      <c r="AZ141" s="207"/>
      <c r="BA141" s="2140"/>
      <c r="BB141" s="159" t="s">
        <v>65</v>
      </c>
      <c r="BC141" s="1078" t="s">
        <v>35</v>
      </c>
      <c r="BD141" s="1098" t="s">
        <v>35</v>
      </c>
      <c r="BE141" s="1098" t="s">
        <v>35</v>
      </c>
      <c r="BF141" s="1098" t="s">
        <v>35</v>
      </c>
      <c r="BG141" s="1119" t="s">
        <v>35</v>
      </c>
      <c r="BH141" s="1140" t="s">
        <v>35</v>
      </c>
      <c r="BI141" s="1098" t="s">
        <v>35</v>
      </c>
      <c r="BJ141" s="1098" t="s">
        <v>35</v>
      </c>
      <c r="BK141" s="1098" t="s">
        <v>35</v>
      </c>
      <c r="BL141" s="1119" t="s">
        <v>35</v>
      </c>
      <c r="BM141" s="1140" t="s">
        <v>35</v>
      </c>
      <c r="BN141" s="1098" t="s">
        <v>35</v>
      </c>
      <c r="BO141" s="1098" t="s">
        <v>35</v>
      </c>
      <c r="BP141" s="1098" t="s">
        <v>35</v>
      </c>
      <c r="BQ141" s="1119" t="s">
        <v>35</v>
      </c>
      <c r="BR141" s="1140" t="s">
        <v>35</v>
      </c>
      <c r="BS141" s="1098" t="s">
        <v>35</v>
      </c>
      <c r="BT141" s="1943" t="s">
        <v>35</v>
      </c>
      <c r="BU141" s="1813"/>
      <c r="BV141" s="1813"/>
      <c r="BW141" s="1813"/>
      <c r="BX141" s="1813"/>
      <c r="BY141" s="1814"/>
      <c r="BZ141" s="1814"/>
      <c r="CA141" s="1814"/>
      <c r="CB141" s="1814"/>
      <c r="CC141" s="1814"/>
      <c r="CD141" s="1814"/>
      <c r="CE141" s="1814"/>
      <c r="CF141" s="1814"/>
      <c r="CG141" s="1814"/>
      <c r="CH141" s="1814"/>
      <c r="CI141" s="1814"/>
      <c r="CJ141" s="1814"/>
      <c r="CK141" s="1814"/>
      <c r="CL141" s="1814"/>
      <c r="CM141" s="1814"/>
      <c r="CN141" s="1814"/>
      <c r="CO141" s="1814"/>
      <c r="CP141" s="1814"/>
      <c r="CQ141" s="1814"/>
      <c r="CR141" s="1814"/>
      <c r="CS141" s="1814"/>
      <c r="CT141" s="1814"/>
      <c r="CU141" s="1814"/>
      <c r="CV141" s="1814"/>
      <c r="CW141" s="1814"/>
      <c r="CX141" s="1814"/>
      <c r="CY141" s="1814"/>
      <c r="CZ141" s="1814"/>
    </row>
    <row r="142" s="130" customFormat="true" ht="15" customHeight="true" x14ac:dyDescent="0.2">
      <c r="A142" s="2134"/>
      <c r="B142" s="244" t="s">
        <v>66</v>
      </c>
      <c r="C142" s="1013" t="s">
        <v>35</v>
      </c>
      <c r="D142" s="1025" t="s">
        <v>35</v>
      </c>
      <c r="E142" s="1025" t="s">
        <v>35</v>
      </c>
      <c r="F142" s="1025" t="s">
        <v>35</v>
      </c>
      <c r="G142" s="1037" t="s">
        <v>35</v>
      </c>
      <c r="H142" s="1049" t="s">
        <v>35</v>
      </c>
      <c r="I142" s="1025" t="s">
        <v>35</v>
      </c>
      <c r="J142" s="1025" t="s">
        <v>35</v>
      </c>
      <c r="K142" s="1025" t="s">
        <v>35</v>
      </c>
      <c r="L142" s="1061" t="s">
        <v>35</v>
      </c>
      <c r="M142" s="1067" t="s">
        <v>35</v>
      </c>
      <c r="N142" s="1025" t="s">
        <v>35</v>
      </c>
      <c r="O142" s="1025" t="s">
        <v>35</v>
      </c>
      <c r="P142" s="1025" t="s">
        <v>35</v>
      </c>
      <c r="Q142" s="1037" t="s">
        <v>35</v>
      </c>
      <c r="R142" s="1049" t="s">
        <v>35</v>
      </c>
      <c r="S142" s="1025" t="s">
        <v>35</v>
      </c>
      <c r="T142" s="1906" t="s">
        <v>35</v>
      </c>
      <c r="U142" s="1727"/>
      <c r="V142" s="1727"/>
      <c r="W142" s="1727"/>
      <c r="X142" s="1727"/>
      <c r="Y142" s="1728"/>
      <c r="Z142" s="1728"/>
      <c r="AA142" s="1728"/>
      <c r="AB142" s="1728"/>
      <c r="AC142" s="1728"/>
      <c r="AD142" s="1728"/>
      <c r="AE142" s="1728"/>
      <c r="AF142" s="1728"/>
      <c r="AG142" s="1728"/>
      <c r="AH142" s="1728"/>
      <c r="AI142" s="1728"/>
      <c r="AJ142" s="1728"/>
      <c r="AK142" s="1728"/>
      <c r="AL142" s="1728"/>
      <c r="AM142" s="1728"/>
      <c r="AN142" s="1728"/>
      <c r="AO142" s="1728"/>
      <c r="AP142" s="1728"/>
      <c r="AQ142" s="1728"/>
      <c r="AR142" s="1728"/>
      <c r="AS142" s="1728"/>
      <c r="AT142" s="1728"/>
      <c r="AU142" s="1728"/>
      <c r="AV142" s="1728"/>
      <c r="AW142" s="1728"/>
      <c r="AX142" s="1728"/>
      <c r="AY142" s="1728"/>
      <c r="AZ142" s="207"/>
      <c r="BA142" s="2140"/>
      <c r="BB142" s="159" t="s">
        <v>66</v>
      </c>
      <c r="BC142" s="1078" t="s">
        <v>35</v>
      </c>
      <c r="BD142" s="1098" t="s">
        <v>35</v>
      </c>
      <c r="BE142" s="1098" t="s">
        <v>35</v>
      </c>
      <c r="BF142" s="1098" t="s">
        <v>35</v>
      </c>
      <c r="BG142" s="1119" t="s">
        <v>35</v>
      </c>
      <c r="BH142" s="1140" t="s">
        <v>35</v>
      </c>
      <c r="BI142" s="1098" t="s">
        <v>35</v>
      </c>
      <c r="BJ142" s="1098" t="s">
        <v>35</v>
      </c>
      <c r="BK142" s="1098" t="s">
        <v>35</v>
      </c>
      <c r="BL142" s="1119" t="s">
        <v>35</v>
      </c>
      <c r="BM142" s="1140" t="s">
        <v>35</v>
      </c>
      <c r="BN142" s="1098" t="s">
        <v>35</v>
      </c>
      <c r="BO142" s="1098" t="s">
        <v>35</v>
      </c>
      <c r="BP142" s="1098" t="s">
        <v>35</v>
      </c>
      <c r="BQ142" s="1119" t="s">
        <v>35</v>
      </c>
      <c r="BR142" s="1140" t="s">
        <v>35</v>
      </c>
      <c r="BS142" s="1098" t="s">
        <v>35</v>
      </c>
      <c r="BT142" s="1943" t="s">
        <v>35</v>
      </c>
      <c r="BU142" s="1813"/>
      <c r="BV142" s="1813"/>
      <c r="BW142" s="1813"/>
      <c r="BX142" s="1813"/>
      <c r="BY142" s="1814"/>
      <c r="BZ142" s="1814"/>
      <c r="CA142" s="1814"/>
      <c r="CB142" s="1814"/>
      <c r="CC142" s="1814"/>
      <c r="CD142" s="1814"/>
      <c r="CE142" s="1814"/>
      <c r="CF142" s="1814"/>
      <c r="CG142" s="1814"/>
      <c r="CH142" s="1814"/>
      <c r="CI142" s="1814"/>
      <c r="CJ142" s="1814"/>
      <c r="CK142" s="1814"/>
      <c r="CL142" s="1814"/>
      <c r="CM142" s="1814"/>
      <c r="CN142" s="1814"/>
      <c r="CO142" s="1814"/>
      <c r="CP142" s="1814"/>
      <c r="CQ142" s="1814"/>
      <c r="CR142" s="1814"/>
      <c r="CS142" s="1814"/>
      <c r="CT142" s="1814"/>
      <c r="CU142" s="1814"/>
      <c r="CV142" s="1814"/>
      <c r="CW142" s="1814"/>
      <c r="CX142" s="1814"/>
      <c r="CY142" s="1814"/>
      <c r="CZ142" s="1814"/>
    </row>
    <row r="143" s="130" customFormat="true" ht="15" customHeight="true" x14ac:dyDescent="0.2">
      <c r="A143" s="2134"/>
      <c r="B143" s="244" t="s">
        <v>67</v>
      </c>
      <c r="C143" s="1013" t="s">
        <v>35</v>
      </c>
      <c r="D143" s="1025" t="s">
        <v>35</v>
      </c>
      <c r="E143" s="1025" t="s">
        <v>35</v>
      </c>
      <c r="F143" s="1025" t="s">
        <v>35</v>
      </c>
      <c r="G143" s="1037" t="s">
        <v>35</v>
      </c>
      <c r="H143" s="1049" t="s">
        <v>35</v>
      </c>
      <c r="I143" s="1025" t="s">
        <v>35</v>
      </c>
      <c r="J143" s="1025" t="s">
        <v>35</v>
      </c>
      <c r="K143" s="1025" t="s">
        <v>35</v>
      </c>
      <c r="L143" s="1061" t="s">
        <v>35</v>
      </c>
      <c r="M143" s="1067" t="s">
        <v>35</v>
      </c>
      <c r="N143" s="1025" t="s">
        <v>35</v>
      </c>
      <c r="O143" s="1025" t="s">
        <v>35</v>
      </c>
      <c r="P143" s="1025" t="s">
        <v>35</v>
      </c>
      <c r="Q143" s="1037" t="s">
        <v>35</v>
      </c>
      <c r="R143" s="1049" t="s">
        <v>35</v>
      </c>
      <c r="S143" s="1025" t="s">
        <v>35</v>
      </c>
      <c r="T143" s="1906" t="s">
        <v>35</v>
      </c>
      <c r="U143" s="1727"/>
      <c r="V143" s="1727"/>
      <c r="W143" s="1727"/>
      <c r="X143" s="1727"/>
      <c r="Y143" s="1728"/>
      <c r="Z143" s="1728"/>
      <c r="AA143" s="1728"/>
      <c r="AB143" s="1728"/>
      <c r="AC143" s="1728"/>
      <c r="AD143" s="1728"/>
      <c r="AE143" s="1728"/>
      <c r="AF143" s="1728"/>
      <c r="AG143" s="1728"/>
      <c r="AH143" s="1728"/>
      <c r="AI143" s="1728"/>
      <c r="AJ143" s="1728"/>
      <c r="AK143" s="1728"/>
      <c r="AL143" s="1728"/>
      <c r="AM143" s="1728"/>
      <c r="AN143" s="1728"/>
      <c r="AO143" s="1728"/>
      <c r="AP143" s="1728"/>
      <c r="AQ143" s="1728"/>
      <c r="AR143" s="1728"/>
      <c r="AS143" s="1728"/>
      <c r="AT143" s="1728"/>
      <c r="AU143" s="1728"/>
      <c r="AV143" s="1728"/>
      <c r="AW143" s="1728"/>
      <c r="AX143" s="1728"/>
      <c r="AY143" s="1728"/>
      <c r="AZ143" s="207"/>
      <c r="BA143" s="2140"/>
      <c r="BB143" s="159" t="s">
        <v>67</v>
      </c>
      <c r="BC143" s="1078" t="s">
        <v>35</v>
      </c>
      <c r="BD143" s="1098" t="s">
        <v>35</v>
      </c>
      <c r="BE143" s="1098" t="s">
        <v>35</v>
      </c>
      <c r="BF143" s="1098" t="s">
        <v>35</v>
      </c>
      <c r="BG143" s="1119" t="s">
        <v>35</v>
      </c>
      <c r="BH143" s="1140" t="s">
        <v>35</v>
      </c>
      <c r="BI143" s="1098" t="s">
        <v>35</v>
      </c>
      <c r="BJ143" s="1098" t="s">
        <v>35</v>
      </c>
      <c r="BK143" s="1098" t="s">
        <v>35</v>
      </c>
      <c r="BL143" s="1119" t="s">
        <v>35</v>
      </c>
      <c r="BM143" s="1140" t="s">
        <v>35</v>
      </c>
      <c r="BN143" s="1098" t="s">
        <v>35</v>
      </c>
      <c r="BO143" s="1098" t="s">
        <v>35</v>
      </c>
      <c r="BP143" s="1098" t="s">
        <v>35</v>
      </c>
      <c r="BQ143" s="1119" t="s">
        <v>35</v>
      </c>
      <c r="BR143" s="1140" t="s">
        <v>35</v>
      </c>
      <c r="BS143" s="1098" t="s">
        <v>35</v>
      </c>
      <c r="BT143" s="1943" t="s">
        <v>35</v>
      </c>
      <c r="BU143" s="1813"/>
      <c r="BV143" s="1813"/>
      <c r="BW143" s="1813"/>
      <c r="BX143" s="1813"/>
      <c r="BY143" s="1814"/>
      <c r="BZ143" s="1814"/>
      <c r="CA143" s="1814"/>
      <c r="CB143" s="1814"/>
      <c r="CC143" s="1814"/>
      <c r="CD143" s="1814"/>
      <c r="CE143" s="1814"/>
      <c r="CF143" s="1814"/>
      <c r="CG143" s="1814"/>
      <c r="CH143" s="1814"/>
      <c r="CI143" s="1814"/>
      <c r="CJ143" s="1814"/>
      <c r="CK143" s="1814"/>
      <c r="CL143" s="1814"/>
      <c r="CM143" s="1814"/>
      <c r="CN143" s="1814"/>
      <c r="CO143" s="1814"/>
      <c r="CP143" s="1814"/>
      <c r="CQ143" s="1814"/>
      <c r="CR143" s="1814"/>
      <c r="CS143" s="1814"/>
      <c r="CT143" s="1814"/>
      <c r="CU143" s="1814"/>
      <c r="CV143" s="1814"/>
      <c r="CW143" s="1814"/>
      <c r="CX143" s="1814"/>
      <c r="CY143" s="1814"/>
      <c r="CZ143" s="1814"/>
    </row>
    <row r="144" s="130" customFormat="true" ht="15" customHeight="true" x14ac:dyDescent="0.2">
      <c r="A144" s="2134" t="s">
        <v>107</v>
      </c>
      <c r="B144" s="244" t="s">
        <v>64</v>
      </c>
      <c r="C144" s="1013" t="s">
        <v>35</v>
      </c>
      <c r="D144" s="1025" t="s">
        <v>35</v>
      </c>
      <c r="E144" s="1025" t="s">
        <v>35</v>
      </c>
      <c r="F144" s="1025" t="s">
        <v>35</v>
      </c>
      <c r="G144" s="1037" t="s">
        <v>35</v>
      </c>
      <c r="H144" s="1049" t="s">
        <v>35</v>
      </c>
      <c r="I144" s="1025" t="s">
        <v>35</v>
      </c>
      <c r="J144" s="1025" t="s">
        <v>35</v>
      </c>
      <c r="K144" s="1025" t="s">
        <v>35</v>
      </c>
      <c r="L144" s="1061" t="s">
        <v>35</v>
      </c>
      <c r="M144" s="1067" t="s">
        <v>35</v>
      </c>
      <c r="N144" s="1025" t="s">
        <v>35</v>
      </c>
      <c r="O144" s="1025" t="s">
        <v>35</v>
      </c>
      <c r="P144" s="1025" t="s">
        <v>35</v>
      </c>
      <c r="Q144" s="1037" t="s">
        <v>35</v>
      </c>
      <c r="R144" s="1049" t="s">
        <v>35</v>
      </c>
      <c r="S144" s="1025" t="s">
        <v>35</v>
      </c>
      <c r="T144" s="1906" t="s">
        <v>35</v>
      </c>
      <c r="U144" s="1727"/>
      <c r="V144" s="1727"/>
      <c r="W144" s="1727"/>
      <c r="X144" s="1727"/>
      <c r="Y144" s="1728"/>
      <c r="Z144" s="1728"/>
      <c r="AA144" s="1728"/>
      <c r="AB144" s="1728"/>
      <c r="AC144" s="1728"/>
      <c r="AD144" s="1728"/>
      <c r="AE144" s="1728"/>
      <c r="AF144" s="1728"/>
      <c r="AG144" s="1728"/>
      <c r="AH144" s="1728"/>
      <c r="AI144" s="1728"/>
      <c r="AJ144" s="1728"/>
      <c r="AK144" s="1728"/>
      <c r="AL144" s="1728"/>
      <c r="AM144" s="1728"/>
      <c r="AN144" s="1728"/>
      <c r="AO144" s="1728"/>
      <c r="AP144" s="1728"/>
      <c r="AQ144" s="1728"/>
      <c r="AR144" s="1728"/>
      <c r="AS144" s="1728"/>
      <c r="AT144" s="1728"/>
      <c r="AU144" s="1728"/>
      <c r="AV144" s="1728"/>
      <c r="AW144" s="1728"/>
      <c r="AX144" s="1728"/>
      <c r="AY144" s="1728"/>
      <c r="AZ144" s="207"/>
      <c r="BA144" s="2140" t="s">
        <v>107</v>
      </c>
      <c r="BB144" s="159" t="s">
        <v>64</v>
      </c>
      <c r="BC144" s="1078" t="s">
        <v>35</v>
      </c>
      <c r="BD144" s="1098" t="s">
        <v>35</v>
      </c>
      <c r="BE144" s="1098" t="s">
        <v>35</v>
      </c>
      <c r="BF144" s="1098" t="s">
        <v>35</v>
      </c>
      <c r="BG144" s="1119" t="s">
        <v>35</v>
      </c>
      <c r="BH144" s="1140" t="s">
        <v>35</v>
      </c>
      <c r="BI144" s="1098" t="s">
        <v>35</v>
      </c>
      <c r="BJ144" s="1098" t="s">
        <v>35</v>
      </c>
      <c r="BK144" s="1098" t="s">
        <v>35</v>
      </c>
      <c r="BL144" s="1119" t="s">
        <v>35</v>
      </c>
      <c r="BM144" s="1140" t="s">
        <v>35</v>
      </c>
      <c r="BN144" s="1098" t="s">
        <v>35</v>
      </c>
      <c r="BO144" s="1098" t="s">
        <v>35</v>
      </c>
      <c r="BP144" s="1098" t="s">
        <v>35</v>
      </c>
      <c r="BQ144" s="1119" t="s">
        <v>35</v>
      </c>
      <c r="BR144" s="1140" t="s">
        <v>35</v>
      </c>
      <c r="BS144" s="1098" t="s">
        <v>35</v>
      </c>
      <c r="BT144" s="1943" t="s">
        <v>35</v>
      </c>
      <c r="BU144" s="1813"/>
      <c r="BV144" s="1813"/>
      <c r="BW144" s="1813"/>
      <c r="BX144" s="1813"/>
      <c r="BY144" s="1814"/>
      <c r="BZ144" s="1814"/>
      <c r="CA144" s="1814"/>
      <c r="CB144" s="1814"/>
      <c r="CC144" s="1814"/>
      <c r="CD144" s="1814"/>
      <c r="CE144" s="1814"/>
      <c r="CF144" s="1814"/>
      <c r="CG144" s="1814"/>
      <c r="CH144" s="1814"/>
      <c r="CI144" s="1814"/>
      <c r="CJ144" s="1814"/>
      <c r="CK144" s="1814"/>
      <c r="CL144" s="1814"/>
      <c r="CM144" s="1814"/>
      <c r="CN144" s="1814"/>
      <c r="CO144" s="1814"/>
      <c r="CP144" s="1814"/>
      <c r="CQ144" s="1814"/>
      <c r="CR144" s="1814"/>
      <c r="CS144" s="1814"/>
      <c r="CT144" s="1814"/>
      <c r="CU144" s="1814"/>
      <c r="CV144" s="1814"/>
      <c r="CW144" s="1814"/>
      <c r="CX144" s="1814"/>
      <c r="CY144" s="1814"/>
      <c r="CZ144" s="1814"/>
    </row>
    <row r="145" s="130" customFormat="true" ht="15" customHeight="true" x14ac:dyDescent="0.2">
      <c r="A145" s="2134"/>
      <c r="B145" s="244" t="s">
        <v>65</v>
      </c>
      <c r="C145" s="1013" t="s">
        <v>35</v>
      </c>
      <c r="D145" s="1025" t="s">
        <v>35</v>
      </c>
      <c r="E145" s="1025" t="s">
        <v>35</v>
      </c>
      <c r="F145" s="1025" t="s">
        <v>35</v>
      </c>
      <c r="G145" s="1037" t="s">
        <v>35</v>
      </c>
      <c r="H145" s="1049" t="s">
        <v>35</v>
      </c>
      <c r="I145" s="1025" t="s">
        <v>35</v>
      </c>
      <c r="J145" s="1025" t="s">
        <v>35</v>
      </c>
      <c r="K145" s="1025" t="s">
        <v>35</v>
      </c>
      <c r="L145" s="1061" t="s">
        <v>35</v>
      </c>
      <c r="M145" s="1067" t="s">
        <v>35</v>
      </c>
      <c r="N145" s="1025" t="s">
        <v>35</v>
      </c>
      <c r="O145" s="1025" t="s">
        <v>35</v>
      </c>
      <c r="P145" s="1025" t="s">
        <v>35</v>
      </c>
      <c r="Q145" s="1037" t="s">
        <v>35</v>
      </c>
      <c r="R145" s="1049" t="s">
        <v>35</v>
      </c>
      <c r="S145" s="1025" t="s">
        <v>35</v>
      </c>
      <c r="T145" s="1906" t="s">
        <v>35</v>
      </c>
      <c r="U145" s="1727"/>
      <c r="V145" s="1727"/>
      <c r="W145" s="1727"/>
      <c r="X145" s="1727"/>
      <c r="Y145" s="1728"/>
      <c r="Z145" s="1728"/>
      <c r="AA145" s="1728"/>
      <c r="AB145" s="1728"/>
      <c r="AC145" s="1728"/>
      <c r="AD145" s="1728"/>
      <c r="AE145" s="1728"/>
      <c r="AF145" s="1728"/>
      <c r="AG145" s="1728"/>
      <c r="AH145" s="1728"/>
      <c r="AI145" s="1728"/>
      <c r="AJ145" s="1728"/>
      <c r="AK145" s="1728"/>
      <c r="AL145" s="1728"/>
      <c r="AM145" s="1728"/>
      <c r="AN145" s="1728"/>
      <c r="AO145" s="1728"/>
      <c r="AP145" s="1728"/>
      <c r="AQ145" s="1728"/>
      <c r="AR145" s="1728"/>
      <c r="AS145" s="1728"/>
      <c r="AT145" s="1728"/>
      <c r="AU145" s="1728"/>
      <c r="AV145" s="1728"/>
      <c r="AW145" s="1728"/>
      <c r="AX145" s="1728"/>
      <c r="AY145" s="1728"/>
      <c r="AZ145" s="207"/>
      <c r="BA145" s="2140"/>
      <c r="BB145" s="159" t="s">
        <v>65</v>
      </c>
      <c r="BC145" s="1078" t="s">
        <v>35</v>
      </c>
      <c r="BD145" s="1098" t="s">
        <v>35</v>
      </c>
      <c r="BE145" s="1098" t="s">
        <v>35</v>
      </c>
      <c r="BF145" s="1098" t="s">
        <v>35</v>
      </c>
      <c r="BG145" s="1119" t="s">
        <v>35</v>
      </c>
      <c r="BH145" s="1140" t="s">
        <v>35</v>
      </c>
      <c r="BI145" s="1098" t="s">
        <v>35</v>
      </c>
      <c r="BJ145" s="1098" t="s">
        <v>35</v>
      </c>
      <c r="BK145" s="1098" t="s">
        <v>35</v>
      </c>
      <c r="BL145" s="1119" t="s">
        <v>35</v>
      </c>
      <c r="BM145" s="1140" t="s">
        <v>35</v>
      </c>
      <c r="BN145" s="1098" t="s">
        <v>35</v>
      </c>
      <c r="BO145" s="1098" t="s">
        <v>35</v>
      </c>
      <c r="BP145" s="1098" t="s">
        <v>35</v>
      </c>
      <c r="BQ145" s="1119" t="s">
        <v>35</v>
      </c>
      <c r="BR145" s="1140" t="s">
        <v>35</v>
      </c>
      <c r="BS145" s="1098" t="s">
        <v>35</v>
      </c>
      <c r="BT145" s="1943" t="s">
        <v>35</v>
      </c>
      <c r="BU145" s="1813"/>
      <c r="BV145" s="1813"/>
      <c r="BW145" s="1813"/>
      <c r="BX145" s="1813"/>
      <c r="BY145" s="1814"/>
      <c r="BZ145" s="1814"/>
      <c r="CA145" s="1814"/>
      <c r="CB145" s="1814"/>
      <c r="CC145" s="1814"/>
      <c r="CD145" s="1814"/>
      <c r="CE145" s="1814"/>
      <c r="CF145" s="1814"/>
      <c r="CG145" s="1814"/>
      <c r="CH145" s="1814"/>
      <c r="CI145" s="1814"/>
      <c r="CJ145" s="1814"/>
      <c r="CK145" s="1814"/>
      <c r="CL145" s="1814"/>
      <c r="CM145" s="1814"/>
      <c r="CN145" s="1814"/>
      <c r="CO145" s="1814"/>
      <c r="CP145" s="1814"/>
      <c r="CQ145" s="1814"/>
      <c r="CR145" s="1814"/>
      <c r="CS145" s="1814"/>
      <c r="CT145" s="1814"/>
      <c r="CU145" s="1814"/>
      <c r="CV145" s="1814"/>
      <c r="CW145" s="1814"/>
      <c r="CX145" s="1814"/>
      <c r="CY145" s="1814"/>
      <c r="CZ145" s="1814"/>
    </row>
    <row r="146" s="130" customFormat="true" ht="15" customHeight="true" x14ac:dyDescent="0.2">
      <c r="A146" s="2134"/>
      <c r="B146" s="244" t="s">
        <v>66</v>
      </c>
      <c r="C146" s="1013" t="s">
        <v>35</v>
      </c>
      <c r="D146" s="1025" t="s">
        <v>35</v>
      </c>
      <c r="E146" s="1025" t="s">
        <v>35</v>
      </c>
      <c r="F146" s="1025" t="s">
        <v>35</v>
      </c>
      <c r="G146" s="1037" t="s">
        <v>35</v>
      </c>
      <c r="H146" s="1049" t="s">
        <v>35</v>
      </c>
      <c r="I146" s="1025" t="s">
        <v>35</v>
      </c>
      <c r="J146" s="1025" t="s">
        <v>35</v>
      </c>
      <c r="K146" s="1025" t="s">
        <v>35</v>
      </c>
      <c r="L146" s="1061" t="s">
        <v>35</v>
      </c>
      <c r="M146" s="1067" t="s">
        <v>35</v>
      </c>
      <c r="N146" s="1025" t="s">
        <v>35</v>
      </c>
      <c r="O146" s="1025" t="s">
        <v>35</v>
      </c>
      <c r="P146" s="1025" t="s">
        <v>35</v>
      </c>
      <c r="Q146" s="1037" t="s">
        <v>35</v>
      </c>
      <c r="R146" s="1049" t="s">
        <v>35</v>
      </c>
      <c r="S146" s="1025" t="s">
        <v>35</v>
      </c>
      <c r="T146" s="1906" t="s">
        <v>35</v>
      </c>
      <c r="U146" s="1727"/>
      <c r="V146" s="1727"/>
      <c r="W146" s="1727"/>
      <c r="X146" s="1727"/>
      <c r="Y146" s="1728"/>
      <c r="Z146" s="1728"/>
      <c r="AA146" s="1728"/>
      <c r="AB146" s="1728"/>
      <c r="AC146" s="1728"/>
      <c r="AD146" s="1728"/>
      <c r="AE146" s="1728"/>
      <c r="AF146" s="1728"/>
      <c r="AG146" s="1728"/>
      <c r="AH146" s="1728"/>
      <c r="AI146" s="1728"/>
      <c r="AJ146" s="1728"/>
      <c r="AK146" s="1728"/>
      <c r="AL146" s="1728"/>
      <c r="AM146" s="1728"/>
      <c r="AN146" s="1728"/>
      <c r="AO146" s="1728"/>
      <c r="AP146" s="1728"/>
      <c r="AQ146" s="1728"/>
      <c r="AR146" s="1728"/>
      <c r="AS146" s="1728"/>
      <c r="AT146" s="1728"/>
      <c r="AU146" s="1728"/>
      <c r="AV146" s="1728"/>
      <c r="AW146" s="1728"/>
      <c r="AX146" s="1728"/>
      <c r="AY146" s="1728"/>
      <c r="AZ146" s="207"/>
      <c r="BA146" s="2140"/>
      <c r="BB146" s="159" t="s">
        <v>66</v>
      </c>
      <c r="BC146" s="1078" t="s">
        <v>35</v>
      </c>
      <c r="BD146" s="1098" t="s">
        <v>35</v>
      </c>
      <c r="BE146" s="1098" t="s">
        <v>35</v>
      </c>
      <c r="BF146" s="1098" t="s">
        <v>35</v>
      </c>
      <c r="BG146" s="1119" t="s">
        <v>35</v>
      </c>
      <c r="BH146" s="1140" t="s">
        <v>35</v>
      </c>
      <c r="BI146" s="1098" t="s">
        <v>35</v>
      </c>
      <c r="BJ146" s="1098" t="s">
        <v>35</v>
      </c>
      <c r="BK146" s="1098" t="s">
        <v>35</v>
      </c>
      <c r="BL146" s="1119" t="s">
        <v>35</v>
      </c>
      <c r="BM146" s="1140" t="s">
        <v>35</v>
      </c>
      <c r="BN146" s="1098" t="s">
        <v>35</v>
      </c>
      <c r="BO146" s="1098" t="s">
        <v>35</v>
      </c>
      <c r="BP146" s="1098" t="s">
        <v>35</v>
      </c>
      <c r="BQ146" s="1119" t="s">
        <v>35</v>
      </c>
      <c r="BR146" s="1140" t="s">
        <v>35</v>
      </c>
      <c r="BS146" s="1098" t="s">
        <v>35</v>
      </c>
      <c r="BT146" s="1943" t="s">
        <v>35</v>
      </c>
      <c r="BU146" s="1813"/>
      <c r="BV146" s="1813"/>
      <c r="BW146" s="1813"/>
      <c r="BX146" s="1813"/>
      <c r="BY146" s="1814"/>
      <c r="BZ146" s="1814"/>
      <c r="CA146" s="1814"/>
      <c r="CB146" s="1814"/>
      <c r="CC146" s="1814"/>
      <c r="CD146" s="1814"/>
      <c r="CE146" s="1814"/>
      <c r="CF146" s="1814"/>
      <c r="CG146" s="1814"/>
      <c r="CH146" s="1814"/>
      <c r="CI146" s="1814"/>
      <c r="CJ146" s="1814"/>
      <c r="CK146" s="1814"/>
      <c r="CL146" s="1814"/>
      <c r="CM146" s="1814"/>
      <c r="CN146" s="1814"/>
      <c r="CO146" s="1814"/>
      <c r="CP146" s="1814"/>
      <c r="CQ146" s="1814"/>
      <c r="CR146" s="1814"/>
      <c r="CS146" s="1814"/>
      <c r="CT146" s="1814"/>
      <c r="CU146" s="1814"/>
      <c r="CV146" s="1814"/>
      <c r="CW146" s="1814"/>
      <c r="CX146" s="1814"/>
      <c r="CY146" s="1814"/>
      <c r="CZ146" s="1814"/>
    </row>
    <row r="147" s="130" customFormat="true" ht="15" customHeight="true" x14ac:dyDescent="0.2">
      <c r="A147" s="2134"/>
      <c r="B147" s="244" t="s">
        <v>67</v>
      </c>
      <c r="C147" s="1013" t="s">
        <v>35</v>
      </c>
      <c r="D147" s="1025" t="s">
        <v>35</v>
      </c>
      <c r="E147" s="1025" t="s">
        <v>35</v>
      </c>
      <c r="F147" s="1025" t="s">
        <v>35</v>
      </c>
      <c r="G147" s="1037" t="s">
        <v>35</v>
      </c>
      <c r="H147" s="1049" t="s">
        <v>35</v>
      </c>
      <c r="I147" s="1025" t="s">
        <v>35</v>
      </c>
      <c r="J147" s="1025" t="s">
        <v>35</v>
      </c>
      <c r="K147" s="1025" t="s">
        <v>35</v>
      </c>
      <c r="L147" s="1061" t="s">
        <v>35</v>
      </c>
      <c r="M147" s="1067" t="s">
        <v>35</v>
      </c>
      <c r="N147" s="1025" t="s">
        <v>35</v>
      </c>
      <c r="O147" s="1025" t="s">
        <v>35</v>
      </c>
      <c r="P147" s="1025" t="s">
        <v>35</v>
      </c>
      <c r="Q147" s="1037" t="s">
        <v>35</v>
      </c>
      <c r="R147" s="1049" t="s">
        <v>35</v>
      </c>
      <c r="S147" s="1025" t="s">
        <v>35</v>
      </c>
      <c r="T147" s="1906" t="s">
        <v>35</v>
      </c>
      <c r="U147" s="1727"/>
      <c r="V147" s="1727"/>
      <c r="W147" s="1727"/>
      <c r="X147" s="1727"/>
      <c r="Y147" s="1728"/>
      <c r="Z147" s="1728"/>
      <c r="AA147" s="1728"/>
      <c r="AB147" s="1728"/>
      <c r="AC147" s="1728"/>
      <c r="AD147" s="1728"/>
      <c r="AE147" s="1728"/>
      <c r="AF147" s="1728"/>
      <c r="AG147" s="1728"/>
      <c r="AH147" s="1728"/>
      <c r="AI147" s="1728"/>
      <c r="AJ147" s="1728"/>
      <c r="AK147" s="1728"/>
      <c r="AL147" s="1728"/>
      <c r="AM147" s="1728"/>
      <c r="AN147" s="1728"/>
      <c r="AO147" s="1728"/>
      <c r="AP147" s="1728"/>
      <c r="AQ147" s="1728"/>
      <c r="AR147" s="1728"/>
      <c r="AS147" s="1728"/>
      <c r="AT147" s="1728"/>
      <c r="AU147" s="1728"/>
      <c r="AV147" s="1728"/>
      <c r="AW147" s="1728"/>
      <c r="AX147" s="1728"/>
      <c r="AY147" s="1728"/>
      <c r="AZ147" s="207"/>
      <c r="BA147" s="2140"/>
      <c r="BB147" s="159" t="s">
        <v>67</v>
      </c>
      <c r="BC147" s="1078" t="s">
        <v>35</v>
      </c>
      <c r="BD147" s="1098" t="s">
        <v>35</v>
      </c>
      <c r="BE147" s="1098" t="s">
        <v>35</v>
      </c>
      <c r="BF147" s="1098" t="s">
        <v>35</v>
      </c>
      <c r="BG147" s="1119" t="s">
        <v>35</v>
      </c>
      <c r="BH147" s="1140" t="s">
        <v>35</v>
      </c>
      <c r="BI147" s="1098" t="s">
        <v>35</v>
      </c>
      <c r="BJ147" s="1098" t="s">
        <v>35</v>
      </c>
      <c r="BK147" s="1098" t="s">
        <v>35</v>
      </c>
      <c r="BL147" s="1119" t="s">
        <v>35</v>
      </c>
      <c r="BM147" s="1140" t="s">
        <v>35</v>
      </c>
      <c r="BN147" s="1098" t="s">
        <v>35</v>
      </c>
      <c r="BO147" s="1098" t="s">
        <v>35</v>
      </c>
      <c r="BP147" s="1098" t="s">
        <v>35</v>
      </c>
      <c r="BQ147" s="1119" t="s">
        <v>35</v>
      </c>
      <c r="BR147" s="1140" t="s">
        <v>35</v>
      </c>
      <c r="BS147" s="1098" t="s">
        <v>35</v>
      </c>
      <c r="BT147" s="1943" t="s">
        <v>35</v>
      </c>
      <c r="BU147" s="1813"/>
      <c r="BV147" s="1813"/>
      <c r="BW147" s="1813"/>
      <c r="BX147" s="1813"/>
      <c r="BY147" s="1814"/>
      <c r="BZ147" s="1814"/>
      <c r="CA147" s="1814"/>
      <c r="CB147" s="1814"/>
      <c r="CC147" s="1814"/>
      <c r="CD147" s="1814"/>
      <c r="CE147" s="1814"/>
      <c r="CF147" s="1814"/>
      <c r="CG147" s="1814"/>
      <c r="CH147" s="1814"/>
      <c r="CI147" s="1814"/>
      <c r="CJ147" s="1814"/>
      <c r="CK147" s="1814"/>
      <c r="CL147" s="1814"/>
      <c r="CM147" s="1814"/>
      <c r="CN147" s="1814"/>
      <c r="CO147" s="1814"/>
      <c r="CP147" s="1814"/>
      <c r="CQ147" s="1814"/>
      <c r="CR147" s="1814"/>
      <c r="CS147" s="1814"/>
      <c r="CT147" s="1814"/>
      <c r="CU147" s="1814"/>
      <c r="CV147" s="1814"/>
      <c r="CW147" s="1814"/>
      <c r="CX147" s="1814"/>
      <c r="CY147" s="1814"/>
      <c r="CZ147" s="1814"/>
    </row>
    <row r="148" s="130" customFormat="true" ht="15" customHeight="true" x14ac:dyDescent="0.2">
      <c r="A148" s="2134" t="s">
        <v>108</v>
      </c>
      <c r="B148" s="244" t="s">
        <v>49</v>
      </c>
      <c r="C148" s="684">
        <v>21.359322458625826</v>
      </c>
      <c r="D148" s="685">
        <v>15.756152817270197</v>
      </c>
      <c r="E148" s="685">
        <v>15.433347833403763</v>
      </c>
      <c r="F148" s="685">
        <v>5.1156266926531124</v>
      </c>
      <c r="G148" s="750">
        <v>0.81902523744934297</v>
      </c>
      <c r="H148" s="733">
        <v>30.484731062352267</v>
      </c>
      <c r="I148" s="685">
        <v>15.873492719941487</v>
      </c>
      <c r="J148" s="685">
        <v>7.2872031782616311</v>
      </c>
      <c r="K148" s="685">
        <v>0.73077861332239924</v>
      </c>
      <c r="L148" s="702">
        <v>0.22734382190085115</v>
      </c>
      <c r="M148" s="715">
        <v>21.475651865210928</v>
      </c>
      <c r="N148" s="685">
        <v>18.458686516473133</v>
      </c>
      <c r="O148" s="685">
        <v>11.03823858362257</v>
      </c>
      <c r="P148" s="685">
        <v>2.6693209906448643</v>
      </c>
      <c r="Q148" s="750">
        <v>0.97753254160893843</v>
      </c>
      <c r="R148" s="733">
        <v>15.433347833403763</v>
      </c>
      <c r="S148" s="685">
        <v>10.915559751095776</v>
      </c>
      <c r="T148" s="1907">
        <v>10.922312692271637</v>
      </c>
      <c r="U148" s="1729"/>
      <c r="V148" s="1729"/>
      <c r="W148" s="1729"/>
      <c r="X148" s="1729"/>
      <c r="Y148" s="1730"/>
      <c r="Z148" s="1730"/>
      <c r="AA148" s="1730"/>
      <c r="AB148" s="1730"/>
      <c r="AC148" s="1730"/>
      <c r="AD148" s="1730"/>
      <c r="AE148" s="1730"/>
      <c r="AF148" s="1730"/>
      <c r="AG148" s="1730"/>
      <c r="AH148" s="1730"/>
      <c r="AI148" s="1730"/>
      <c r="AJ148" s="1730"/>
      <c r="AK148" s="1730"/>
      <c r="AL148" s="1730"/>
      <c r="AM148" s="1730"/>
      <c r="AN148" s="1730"/>
      <c r="AO148" s="1730"/>
      <c r="AP148" s="1730"/>
      <c r="AQ148" s="1730"/>
      <c r="AR148" s="1730"/>
      <c r="AS148" s="1730"/>
      <c r="AT148" s="1730"/>
      <c r="AU148" s="1730"/>
      <c r="AV148" s="1730"/>
      <c r="AW148" s="1730"/>
      <c r="AX148" s="1730"/>
      <c r="AY148" s="1730"/>
      <c r="AZ148" s="207"/>
      <c r="BA148" s="2140" t="s">
        <v>108</v>
      </c>
      <c r="BB148" s="159" t="s">
        <v>49</v>
      </c>
      <c r="BC148" s="1078" t="s">
        <v>35</v>
      </c>
      <c r="BD148" s="1098" t="s">
        <v>35</v>
      </c>
      <c r="BE148" s="1098" t="s">
        <v>35</v>
      </c>
      <c r="BF148" s="1098" t="s">
        <v>35</v>
      </c>
      <c r="BG148" s="1119" t="s">
        <v>35</v>
      </c>
      <c r="BH148" s="1140" t="s">
        <v>35</v>
      </c>
      <c r="BI148" s="1098" t="s">
        <v>35</v>
      </c>
      <c r="BJ148" s="1098" t="s">
        <v>35</v>
      </c>
      <c r="BK148" s="1098" t="s">
        <v>35</v>
      </c>
      <c r="BL148" s="1119" t="s">
        <v>35</v>
      </c>
      <c r="BM148" s="1140" t="s">
        <v>35</v>
      </c>
      <c r="BN148" s="1098" t="s">
        <v>35</v>
      </c>
      <c r="BO148" s="1098" t="s">
        <v>35</v>
      </c>
      <c r="BP148" s="1098" t="s">
        <v>35</v>
      </c>
      <c r="BQ148" s="1119" t="s">
        <v>35</v>
      </c>
      <c r="BR148" s="1140" t="s">
        <v>35</v>
      </c>
      <c r="BS148" s="1098" t="s">
        <v>35</v>
      </c>
      <c r="BT148" s="1943" t="s">
        <v>35</v>
      </c>
      <c r="BU148" s="1813"/>
      <c r="BV148" s="1813"/>
      <c r="BW148" s="1813"/>
      <c r="BX148" s="1813"/>
      <c r="BY148" s="1814"/>
      <c r="BZ148" s="1814"/>
      <c r="CA148" s="1814"/>
      <c r="CB148" s="1814"/>
      <c r="CC148" s="1814"/>
      <c r="CD148" s="1814"/>
      <c r="CE148" s="1814"/>
      <c r="CF148" s="1814"/>
      <c r="CG148" s="1814"/>
      <c r="CH148" s="1814"/>
      <c r="CI148" s="1814"/>
      <c r="CJ148" s="1814"/>
      <c r="CK148" s="1814"/>
      <c r="CL148" s="1814"/>
      <c r="CM148" s="1814"/>
      <c r="CN148" s="1814"/>
      <c r="CO148" s="1814"/>
      <c r="CP148" s="1814"/>
      <c r="CQ148" s="1814"/>
      <c r="CR148" s="1814"/>
      <c r="CS148" s="1814"/>
      <c r="CT148" s="1814"/>
      <c r="CU148" s="1814"/>
      <c r="CV148" s="1814"/>
      <c r="CW148" s="1814"/>
      <c r="CX148" s="1814"/>
      <c r="CY148" s="1814"/>
      <c r="CZ148" s="1814"/>
    </row>
    <row r="149" s="130" customFormat="true" ht="15" customHeight="true" x14ac:dyDescent="0.2">
      <c r="A149" s="2134"/>
      <c r="B149" s="244" t="s">
        <v>48</v>
      </c>
      <c r="C149" s="684">
        <v>75.749209551058698</v>
      </c>
      <c r="D149" s="685">
        <v>82.803131242980768</v>
      </c>
      <c r="E149" s="685">
        <v>83.874670733369825</v>
      </c>
      <c r="F149" s="685">
        <v>94.531034180121935</v>
      </c>
      <c r="G149" s="750">
        <v>98.666357907888241</v>
      </c>
      <c r="H149" s="733">
        <v>65.909191717755576</v>
      </c>
      <c r="I149" s="685">
        <v>81.795428434375296</v>
      </c>
      <c r="J149" s="685">
        <v>92.378596979280545</v>
      </c>
      <c r="K149" s="685">
        <v>99.269221386677572</v>
      </c>
      <c r="L149" s="702">
        <v>99.772656178099169</v>
      </c>
      <c r="M149" s="715">
        <v>75.067700790605542</v>
      </c>
      <c r="N149" s="685">
        <v>80.060454668603683</v>
      </c>
      <c r="O149" s="685">
        <v>88.051343053868166</v>
      </c>
      <c r="P149" s="685">
        <v>96.773644165362199</v>
      </c>
      <c r="Q149" s="750">
        <v>98.114288528286011</v>
      </c>
      <c r="R149" s="733">
        <v>83.874670733369825</v>
      </c>
      <c r="S149" s="685">
        <v>87.83185996999444</v>
      </c>
      <c r="T149" s="1907">
        <v>87.615178194706871</v>
      </c>
      <c r="U149" s="1729"/>
      <c r="V149" s="1729"/>
      <c r="W149" s="1729"/>
      <c r="X149" s="1729"/>
      <c r="Y149" s="1730"/>
      <c r="Z149" s="1730"/>
      <c r="AA149" s="1730"/>
      <c r="AB149" s="1730"/>
      <c r="AC149" s="1730"/>
      <c r="AD149" s="1730"/>
      <c r="AE149" s="1730"/>
      <c r="AF149" s="1730"/>
      <c r="AG149" s="1730"/>
      <c r="AH149" s="1730"/>
      <c r="AI149" s="1730"/>
      <c r="AJ149" s="1730"/>
      <c r="AK149" s="1730"/>
      <c r="AL149" s="1730"/>
      <c r="AM149" s="1730"/>
      <c r="AN149" s="1730"/>
      <c r="AO149" s="1730"/>
      <c r="AP149" s="1730"/>
      <c r="AQ149" s="1730"/>
      <c r="AR149" s="1730"/>
      <c r="AS149" s="1730"/>
      <c r="AT149" s="1730"/>
      <c r="AU149" s="1730"/>
      <c r="AV149" s="1730"/>
      <c r="AW149" s="1730"/>
      <c r="AX149" s="1730"/>
      <c r="AY149" s="1730"/>
      <c r="AZ149" s="207"/>
      <c r="BA149" s="2140"/>
      <c r="BB149" s="159" t="s">
        <v>48</v>
      </c>
      <c r="BC149" s="1078" t="s">
        <v>35</v>
      </c>
      <c r="BD149" s="1098" t="s">
        <v>35</v>
      </c>
      <c r="BE149" s="1098" t="s">
        <v>35</v>
      </c>
      <c r="BF149" s="1098" t="s">
        <v>35</v>
      </c>
      <c r="BG149" s="1119" t="s">
        <v>35</v>
      </c>
      <c r="BH149" s="1140" t="s">
        <v>35</v>
      </c>
      <c r="BI149" s="1098" t="s">
        <v>35</v>
      </c>
      <c r="BJ149" s="1098" t="s">
        <v>35</v>
      </c>
      <c r="BK149" s="1098" t="s">
        <v>35</v>
      </c>
      <c r="BL149" s="1119" t="s">
        <v>35</v>
      </c>
      <c r="BM149" s="1140" t="s">
        <v>35</v>
      </c>
      <c r="BN149" s="1098" t="s">
        <v>35</v>
      </c>
      <c r="BO149" s="1098" t="s">
        <v>35</v>
      </c>
      <c r="BP149" s="1098" t="s">
        <v>35</v>
      </c>
      <c r="BQ149" s="1119" t="s">
        <v>35</v>
      </c>
      <c r="BR149" s="1140" t="s">
        <v>35</v>
      </c>
      <c r="BS149" s="1098" t="s">
        <v>35</v>
      </c>
      <c r="BT149" s="1943" t="s">
        <v>35</v>
      </c>
      <c r="BU149" s="1813"/>
      <c r="BV149" s="1813"/>
      <c r="BW149" s="1813"/>
      <c r="BX149" s="1813"/>
      <c r="BY149" s="1814"/>
      <c r="BZ149" s="1814"/>
      <c r="CA149" s="1814"/>
      <c r="CB149" s="1814"/>
      <c r="CC149" s="1814"/>
      <c r="CD149" s="1814"/>
      <c r="CE149" s="1814"/>
      <c r="CF149" s="1814"/>
      <c r="CG149" s="1814"/>
      <c r="CH149" s="1814"/>
      <c r="CI149" s="1814"/>
      <c r="CJ149" s="1814"/>
      <c r="CK149" s="1814"/>
      <c r="CL149" s="1814"/>
      <c r="CM149" s="1814"/>
      <c r="CN149" s="1814"/>
      <c r="CO149" s="1814"/>
      <c r="CP149" s="1814"/>
      <c r="CQ149" s="1814"/>
      <c r="CR149" s="1814"/>
      <c r="CS149" s="1814"/>
      <c r="CT149" s="1814"/>
      <c r="CU149" s="1814"/>
      <c r="CV149" s="1814"/>
      <c r="CW149" s="1814"/>
      <c r="CX149" s="1814"/>
      <c r="CY149" s="1814"/>
      <c r="CZ149" s="1814"/>
    </row>
    <row r="150" s="130" customFormat="true" ht="15" customHeight="true" x14ac:dyDescent="0.2">
      <c r="A150" s="2134"/>
      <c r="B150" s="244" t="s">
        <v>110</v>
      </c>
      <c r="C150" s="684">
        <v>2.8914679903155021</v>
      </c>
      <c r="D150" s="685">
        <v>1.4407159397490517</v>
      </c>
      <c r="E150" s="685">
        <v>0.69198143322644434</v>
      </c>
      <c r="F150" s="685">
        <v>0.35333912722500566</v>
      </c>
      <c r="G150" s="750">
        <v>0.51461685466238249</v>
      </c>
      <c r="H150" s="733">
        <v>3.6060772198921405</v>
      </c>
      <c r="I150" s="685">
        <v>2.3310788456832077</v>
      </c>
      <c r="J150" s="685">
        <v>0.33419984245779133</v>
      </c>
      <c r="K150" s="685">
        <v>0</v>
      </c>
      <c r="L150" s="702">
        <v>0</v>
      </c>
      <c r="M150" s="715">
        <v>3.4566473441834265</v>
      </c>
      <c r="N150" s="685">
        <v>1.4808588149232003</v>
      </c>
      <c r="O150" s="685">
        <v>0.9104183625092912</v>
      </c>
      <c r="P150" s="685">
        <v>0.5570348439929651</v>
      </c>
      <c r="Q150" s="750">
        <v>0.90817893010506823</v>
      </c>
      <c r="R150" s="733">
        <v>0.69198143322644434</v>
      </c>
      <c r="S150" s="685">
        <v>1.252580278909726</v>
      </c>
      <c r="T150" s="1907">
        <v>1.4625091130214483</v>
      </c>
      <c r="U150" s="1729"/>
      <c r="V150" s="1729"/>
      <c r="W150" s="1729"/>
      <c r="X150" s="1729"/>
      <c r="Y150" s="1730"/>
      <c r="Z150" s="1730"/>
      <c r="AA150" s="1730"/>
      <c r="AB150" s="1730"/>
      <c r="AC150" s="1730"/>
      <c r="AD150" s="1730"/>
      <c r="AE150" s="1730"/>
      <c r="AF150" s="1730"/>
      <c r="AG150" s="1730"/>
      <c r="AH150" s="1730"/>
      <c r="AI150" s="1730"/>
      <c r="AJ150" s="1730"/>
      <c r="AK150" s="1730"/>
      <c r="AL150" s="1730"/>
      <c r="AM150" s="1730"/>
      <c r="AN150" s="1730"/>
      <c r="AO150" s="1730"/>
      <c r="AP150" s="1730"/>
      <c r="AQ150" s="1730"/>
      <c r="AR150" s="1730"/>
      <c r="AS150" s="1730"/>
      <c r="AT150" s="1730"/>
      <c r="AU150" s="1730"/>
      <c r="AV150" s="1730"/>
      <c r="AW150" s="1730"/>
      <c r="AX150" s="1730"/>
      <c r="AY150" s="1730"/>
      <c r="AZ150" s="207"/>
      <c r="BA150" s="2140"/>
      <c r="BB150" s="159" t="s">
        <v>110</v>
      </c>
      <c r="BC150" s="1078" t="s">
        <v>35</v>
      </c>
      <c r="BD150" s="1098" t="s">
        <v>35</v>
      </c>
      <c r="BE150" s="1098" t="s">
        <v>35</v>
      </c>
      <c r="BF150" s="1098" t="s">
        <v>35</v>
      </c>
      <c r="BG150" s="1119" t="s">
        <v>35</v>
      </c>
      <c r="BH150" s="1140" t="s">
        <v>35</v>
      </c>
      <c r="BI150" s="1098" t="s">
        <v>35</v>
      </c>
      <c r="BJ150" s="1098" t="s">
        <v>35</v>
      </c>
      <c r="BK150" s="1098" t="s">
        <v>35</v>
      </c>
      <c r="BL150" s="1119" t="s">
        <v>35</v>
      </c>
      <c r="BM150" s="1140" t="s">
        <v>35</v>
      </c>
      <c r="BN150" s="1098" t="s">
        <v>35</v>
      </c>
      <c r="BO150" s="1098" t="s">
        <v>35</v>
      </c>
      <c r="BP150" s="1098" t="s">
        <v>35</v>
      </c>
      <c r="BQ150" s="1119" t="s">
        <v>35</v>
      </c>
      <c r="BR150" s="1140" t="s">
        <v>35</v>
      </c>
      <c r="BS150" s="1098" t="s">
        <v>35</v>
      </c>
      <c r="BT150" s="1943" t="s">
        <v>35</v>
      </c>
      <c r="BU150" s="1813"/>
      <c r="BV150" s="1813"/>
      <c r="BW150" s="1813"/>
      <c r="BX150" s="1813"/>
      <c r="BY150" s="1814"/>
      <c r="BZ150" s="1814"/>
      <c r="CA150" s="1814"/>
      <c r="CB150" s="1814"/>
      <c r="CC150" s="1814"/>
      <c r="CD150" s="1814"/>
      <c r="CE150" s="1814"/>
      <c r="CF150" s="1814"/>
      <c r="CG150" s="1814"/>
      <c r="CH150" s="1814"/>
      <c r="CI150" s="1814"/>
      <c r="CJ150" s="1814"/>
      <c r="CK150" s="1814"/>
      <c r="CL150" s="1814"/>
      <c r="CM150" s="1814"/>
      <c r="CN150" s="1814"/>
      <c r="CO150" s="1814"/>
      <c r="CP150" s="1814"/>
      <c r="CQ150" s="1814"/>
      <c r="CR150" s="1814"/>
      <c r="CS150" s="1814"/>
      <c r="CT150" s="1814"/>
      <c r="CU150" s="1814"/>
      <c r="CV150" s="1814"/>
      <c r="CW150" s="1814"/>
      <c r="CX150" s="1814"/>
      <c r="CY150" s="1814"/>
      <c r="CZ150" s="1814"/>
    </row>
    <row r="151" s="130" customFormat="true" ht="15" customHeight="true" x14ac:dyDescent="0.2">
      <c r="A151" s="2134" t="s">
        <v>109</v>
      </c>
      <c r="B151" s="244" t="s">
        <v>49</v>
      </c>
      <c r="C151" s="684">
        <v>22.313432342707422</v>
      </c>
      <c r="D151" s="685">
        <v>16.139573823481928</v>
      </c>
      <c r="E151" s="685">
        <v>15.48505334707759</v>
      </c>
      <c r="F151" s="685">
        <v>5.1156266926531124</v>
      </c>
      <c r="G151" s="750">
        <v>0.81902523744934297</v>
      </c>
      <c r="H151" s="733">
        <v>33.014694815624075</v>
      </c>
      <c r="I151" s="685">
        <v>16.667134936147352</v>
      </c>
      <c r="J151" s="685">
        <v>7.2872031782616311</v>
      </c>
      <c r="K151" s="685">
        <v>0.73077861332239924</v>
      </c>
      <c r="L151" s="702">
        <v>0.22734382190085115</v>
      </c>
      <c r="M151" s="715">
        <v>22.044698400710519</v>
      </c>
      <c r="N151" s="685">
        <v>19.067776357891393</v>
      </c>
      <c r="O151" s="685">
        <v>11.066112207240693</v>
      </c>
      <c r="P151" s="685">
        <v>2.6693209906448643</v>
      </c>
      <c r="Q151" s="750">
        <v>0.97753254160893843</v>
      </c>
      <c r="R151" s="733">
        <v>15.48505334707759</v>
      </c>
      <c r="S151" s="685">
        <v>11.534431179134721</v>
      </c>
      <c r="T151" s="1907">
        <v>11.127121187950987</v>
      </c>
      <c r="U151" s="1729"/>
      <c r="V151" s="1729"/>
      <c r="W151" s="1729"/>
      <c r="X151" s="1729"/>
      <c r="Y151" s="1730"/>
      <c r="Z151" s="1730"/>
      <c r="AA151" s="1730"/>
      <c r="AB151" s="1730"/>
      <c r="AC151" s="1730"/>
      <c r="AD151" s="1730"/>
      <c r="AE151" s="1730"/>
      <c r="AF151" s="1730"/>
      <c r="AG151" s="1730"/>
      <c r="AH151" s="1730"/>
      <c r="AI151" s="1730"/>
      <c r="AJ151" s="1730"/>
      <c r="AK151" s="1730"/>
      <c r="AL151" s="1730"/>
      <c r="AM151" s="1730"/>
      <c r="AN151" s="1730"/>
      <c r="AO151" s="1730"/>
      <c r="AP151" s="1730"/>
      <c r="AQ151" s="1730"/>
      <c r="AR151" s="1730"/>
      <c r="AS151" s="1730"/>
      <c r="AT151" s="1730"/>
      <c r="AU151" s="1730"/>
      <c r="AV151" s="1730"/>
      <c r="AW151" s="1730"/>
      <c r="AX151" s="1730"/>
      <c r="AY151" s="1730"/>
      <c r="AZ151" s="207"/>
      <c r="BA151" s="2140" t="s">
        <v>109</v>
      </c>
      <c r="BB151" s="159" t="s">
        <v>49</v>
      </c>
      <c r="BC151" s="1078" t="s">
        <v>35</v>
      </c>
      <c r="BD151" s="1098" t="s">
        <v>35</v>
      </c>
      <c r="BE151" s="1098" t="s">
        <v>35</v>
      </c>
      <c r="BF151" s="1098" t="s">
        <v>35</v>
      </c>
      <c r="BG151" s="1119" t="s">
        <v>35</v>
      </c>
      <c r="BH151" s="1140" t="s">
        <v>35</v>
      </c>
      <c r="BI151" s="1098" t="s">
        <v>35</v>
      </c>
      <c r="BJ151" s="1098" t="s">
        <v>35</v>
      </c>
      <c r="BK151" s="1098" t="s">
        <v>35</v>
      </c>
      <c r="BL151" s="1119" t="s">
        <v>35</v>
      </c>
      <c r="BM151" s="1140" t="s">
        <v>35</v>
      </c>
      <c r="BN151" s="1098" t="s">
        <v>35</v>
      </c>
      <c r="BO151" s="1098" t="s">
        <v>35</v>
      </c>
      <c r="BP151" s="1098" t="s">
        <v>35</v>
      </c>
      <c r="BQ151" s="1119" t="s">
        <v>35</v>
      </c>
      <c r="BR151" s="1140" t="s">
        <v>35</v>
      </c>
      <c r="BS151" s="1098" t="s">
        <v>35</v>
      </c>
      <c r="BT151" s="1943" t="s">
        <v>35</v>
      </c>
      <c r="BU151" s="1813"/>
      <c r="BV151" s="1813"/>
      <c r="BW151" s="1813"/>
      <c r="BX151" s="1813"/>
      <c r="BY151" s="1814"/>
      <c r="BZ151" s="1814"/>
      <c r="CA151" s="1814"/>
      <c r="CB151" s="1814"/>
      <c r="CC151" s="1814"/>
      <c r="CD151" s="1814"/>
      <c r="CE151" s="1814"/>
      <c r="CF151" s="1814"/>
      <c r="CG151" s="1814"/>
      <c r="CH151" s="1814"/>
      <c r="CI151" s="1814"/>
      <c r="CJ151" s="1814"/>
      <c r="CK151" s="1814"/>
      <c r="CL151" s="1814"/>
      <c r="CM151" s="1814"/>
      <c r="CN151" s="1814"/>
      <c r="CO151" s="1814"/>
      <c r="CP151" s="1814"/>
      <c r="CQ151" s="1814"/>
      <c r="CR151" s="1814"/>
      <c r="CS151" s="1814"/>
      <c r="CT151" s="1814"/>
      <c r="CU151" s="1814"/>
      <c r="CV151" s="1814"/>
      <c r="CW151" s="1814"/>
      <c r="CX151" s="1814"/>
      <c r="CY151" s="1814"/>
      <c r="CZ151" s="1814"/>
    </row>
    <row r="152" s="130" customFormat="true" ht="15" customHeight="true" x14ac:dyDescent="0.2">
      <c r="A152" s="2376"/>
      <c r="B152" s="1449" t="s">
        <v>48</v>
      </c>
      <c r="C152" s="686">
        <v>77.482875462026755</v>
      </c>
      <c r="D152" s="687">
        <v>83.718303111004502</v>
      </c>
      <c r="E152" s="687">
        <v>84.484682037656711</v>
      </c>
      <c r="F152" s="687">
        <v>94.884373307346948</v>
      </c>
      <c r="G152" s="751">
        <v>98.966492328568208</v>
      </c>
      <c r="H152" s="734">
        <v>66.736205159143836</v>
      </c>
      <c r="I152" s="687">
        <v>82.866947845139876</v>
      </c>
      <c r="J152" s="687">
        <v>92.712796821738351</v>
      </c>
      <c r="K152" s="687">
        <v>99.269221386677572</v>
      </c>
      <c r="L152" s="703">
        <v>99.772656178099169</v>
      </c>
      <c r="M152" s="716">
        <v>77.655746993465897</v>
      </c>
      <c r="N152" s="687">
        <v>80.892222726256918</v>
      </c>
      <c r="O152" s="687">
        <v>88.933887792759322</v>
      </c>
      <c r="P152" s="687">
        <v>97.330679009355165</v>
      </c>
      <c r="Q152" s="751">
        <v>98.54785190318286</v>
      </c>
      <c r="R152" s="734">
        <v>84.484682037656711</v>
      </c>
      <c r="S152" s="687">
        <v>88.323184922943923</v>
      </c>
      <c r="T152" s="1908">
        <v>88.710382420701535</v>
      </c>
      <c r="U152" s="1731"/>
      <c r="V152" s="1731"/>
      <c r="W152" s="1731"/>
      <c r="X152" s="1731"/>
      <c r="Y152" s="1732"/>
      <c r="Z152" s="1732"/>
      <c r="AA152" s="1732"/>
      <c r="AB152" s="1732"/>
      <c r="AC152" s="1732"/>
      <c r="AD152" s="1732"/>
      <c r="AE152" s="1732"/>
      <c r="AF152" s="1732"/>
      <c r="AG152" s="1732"/>
      <c r="AH152" s="1732"/>
      <c r="AI152" s="1732"/>
      <c r="AJ152" s="1732"/>
      <c r="AK152" s="1732"/>
      <c r="AL152" s="1732"/>
      <c r="AM152" s="1732"/>
      <c r="AN152" s="1732"/>
      <c r="AO152" s="1732"/>
      <c r="AP152" s="1732"/>
      <c r="AQ152" s="1732"/>
      <c r="AR152" s="1732"/>
      <c r="AS152" s="1732"/>
      <c r="AT152" s="1732"/>
      <c r="AU152" s="1732"/>
      <c r="AV152" s="1732"/>
      <c r="AW152" s="1732"/>
      <c r="AX152" s="1732"/>
      <c r="AY152" s="1732"/>
      <c r="AZ152" s="207"/>
      <c r="BA152" s="2157"/>
      <c r="BB152" s="227" t="s">
        <v>48</v>
      </c>
      <c r="BC152" s="1079" t="s">
        <v>35</v>
      </c>
      <c r="BD152" s="1099" t="s">
        <v>35</v>
      </c>
      <c r="BE152" s="1099" t="s">
        <v>35</v>
      </c>
      <c r="BF152" s="1099" t="s">
        <v>35</v>
      </c>
      <c r="BG152" s="1120" t="s">
        <v>35</v>
      </c>
      <c r="BH152" s="1141" t="s">
        <v>35</v>
      </c>
      <c r="BI152" s="1099" t="s">
        <v>35</v>
      </c>
      <c r="BJ152" s="1099" t="s">
        <v>35</v>
      </c>
      <c r="BK152" s="1099" t="s">
        <v>35</v>
      </c>
      <c r="BL152" s="1120" t="s">
        <v>35</v>
      </c>
      <c r="BM152" s="1141" t="s">
        <v>35</v>
      </c>
      <c r="BN152" s="1099" t="s">
        <v>35</v>
      </c>
      <c r="BO152" s="1099" t="s">
        <v>35</v>
      </c>
      <c r="BP152" s="1099" t="s">
        <v>35</v>
      </c>
      <c r="BQ152" s="1120" t="s">
        <v>35</v>
      </c>
      <c r="BR152" s="1141" t="s">
        <v>35</v>
      </c>
      <c r="BS152" s="1099" t="s">
        <v>35</v>
      </c>
      <c r="BT152" s="1944" t="s">
        <v>35</v>
      </c>
      <c r="BU152" s="1815"/>
      <c r="BV152" s="1815"/>
      <c r="BW152" s="1815"/>
      <c r="BX152" s="1815"/>
      <c r="BY152" s="1816"/>
      <c r="BZ152" s="1816"/>
      <c r="CA152" s="1816"/>
      <c r="CB152" s="1816"/>
      <c r="CC152" s="1816"/>
      <c r="CD152" s="1816"/>
      <c r="CE152" s="1816"/>
      <c r="CF152" s="1816"/>
      <c r="CG152" s="1816"/>
      <c r="CH152" s="1816"/>
      <c r="CI152" s="1816"/>
      <c r="CJ152" s="1816"/>
      <c r="CK152" s="1816"/>
      <c r="CL152" s="1816"/>
      <c r="CM152" s="1816"/>
      <c r="CN152" s="1816"/>
      <c r="CO152" s="1816"/>
      <c r="CP152" s="1816"/>
      <c r="CQ152" s="1816"/>
      <c r="CR152" s="1816"/>
      <c r="CS152" s="1816"/>
      <c r="CT152" s="1816"/>
      <c r="CU152" s="1816"/>
      <c r="CV152" s="1816"/>
      <c r="CW152" s="1816"/>
      <c r="CX152" s="1816"/>
      <c r="CY152" s="1816"/>
      <c r="CZ152" s="1816"/>
    </row>
    <row r="153" s="378" customFormat="true" ht="15" customHeight="true" x14ac:dyDescent="0.2">
      <c r="A153" s="2327" t="s">
        <v>62</v>
      </c>
      <c r="B153" s="1621" t="s">
        <v>254</v>
      </c>
      <c r="C153" s="1541">
        <v>2.7329840003225492</v>
      </c>
      <c r="D153" s="1542">
        <v>6.0756862103928677</v>
      </c>
      <c r="E153" s="1542">
        <v>46.191594784351622</v>
      </c>
      <c r="F153" s="1542">
        <v>10.280295809229303</v>
      </c>
      <c r="G153" s="1543">
        <v>18.170021386166514</v>
      </c>
      <c r="H153" s="1544">
        <v>3.6442289225103099</v>
      </c>
      <c r="I153" s="1542">
        <v>7.6300893464376918</v>
      </c>
      <c r="J153" s="1542">
        <v>13.131073135142273</v>
      </c>
      <c r="K153" s="1542">
        <v>17.657221328571421</v>
      </c>
      <c r="L153" s="1545">
        <v>30.393641265892736</v>
      </c>
      <c r="M153" s="1546">
        <v>1.3588733657250422</v>
      </c>
      <c r="N153" s="1542">
        <v>3.7091715351060754</v>
      </c>
      <c r="O153" s="1542">
        <v>7.2124725884918428</v>
      </c>
      <c r="P153" s="1542">
        <v>9.654834950134477</v>
      </c>
      <c r="Q153" s="1543">
        <v>14.529163652870999</v>
      </c>
      <c r="R153" s="1544">
        <v>46.191594784351622</v>
      </c>
      <c r="S153" s="1542">
        <v>14.494666354058896</v>
      </c>
      <c r="T153" s="1905">
        <v>7.2928505404548956</v>
      </c>
      <c r="U153" s="583"/>
      <c r="V153" s="583"/>
      <c r="W153" s="583"/>
      <c r="X153" s="583"/>
      <c r="Y153" s="583"/>
      <c r="Z153" s="583"/>
      <c r="AA153" s="583"/>
      <c r="AB153" s="583"/>
      <c r="AC153" s="583"/>
      <c r="AD153" s="583"/>
      <c r="AE153" s="583"/>
      <c r="AF153" s="583"/>
      <c r="AG153" s="583"/>
      <c r="AH153" s="583"/>
      <c r="AI153" s="583"/>
      <c r="AJ153" s="583"/>
      <c r="AK153" s="583"/>
      <c r="AL153" s="583"/>
      <c r="AM153" s="583"/>
      <c r="AN153" s="583"/>
      <c r="AO153" s="583"/>
      <c r="AP153" s="583"/>
      <c r="AQ153" s="583"/>
      <c r="AR153" s="583"/>
      <c r="AS153" s="583"/>
      <c r="AT153" s="583"/>
      <c r="AU153" s="583"/>
      <c r="AV153" s="583"/>
      <c r="AW153" s="583"/>
      <c r="AX153" s="583"/>
      <c r="AY153" s="583"/>
      <c r="AZ153" s="208"/>
      <c r="BA153" s="2377" t="s">
        <v>62</v>
      </c>
      <c r="BB153" s="226" t="s">
        <v>254</v>
      </c>
      <c r="BC153" s="323">
        <v>103.55845592212476</v>
      </c>
      <c r="BD153" s="294">
        <v>153.47873721271603</v>
      </c>
      <c r="BE153" s="294">
        <v>3010.4099404879671</v>
      </c>
      <c r="BF153" s="294">
        <v>238.94524843664919</v>
      </c>
      <c r="BG153" s="324">
        <v>688.58901504716584</v>
      </c>
      <c r="BH153" s="335">
        <v>28.134802206441112</v>
      </c>
      <c r="BI153" s="294">
        <v>58.694409830448066</v>
      </c>
      <c r="BJ153" s="294">
        <v>102.15820752789426</v>
      </c>
      <c r="BK153" s="294">
        <v>135.94810213739294</v>
      </c>
      <c r="BL153" s="324">
        <v>234.8189851408718</v>
      </c>
      <c r="BM153" s="335">
        <v>23.283182266524118</v>
      </c>
      <c r="BN153" s="294">
        <v>63.574540787761521</v>
      </c>
      <c r="BO153" s="294">
        <v>123.40591881284406</v>
      </c>
      <c r="BP153" s="294">
        <v>165.72772569847726</v>
      </c>
      <c r="BQ153" s="324">
        <v>248.82558221000028</v>
      </c>
      <c r="BR153" s="335">
        <v>3010.4099404879671</v>
      </c>
      <c r="BS153" s="294">
        <v>559.75450684304883</v>
      </c>
      <c r="BT153" s="1945">
        <v>624.8169497756071</v>
      </c>
      <c r="BU153" s="1817"/>
      <c r="BV153" s="1817"/>
      <c r="BW153" s="1817"/>
      <c r="BX153" s="1817"/>
      <c r="BY153" s="1818"/>
      <c r="BZ153" s="1818"/>
      <c r="CA153" s="1818"/>
      <c r="CB153" s="1818"/>
      <c r="CC153" s="1818"/>
      <c r="CD153" s="1818"/>
      <c r="CE153" s="1818"/>
      <c r="CF153" s="1818"/>
      <c r="CG153" s="1818"/>
      <c r="CH153" s="1818"/>
      <c r="CI153" s="1818"/>
      <c r="CJ153" s="1818"/>
      <c r="CK153" s="1818"/>
      <c r="CL153" s="1818"/>
      <c r="CM153" s="1818"/>
      <c r="CN153" s="1818"/>
      <c r="CO153" s="1818"/>
      <c r="CP153" s="1818"/>
      <c r="CQ153" s="1818"/>
      <c r="CR153" s="1818"/>
      <c r="CS153" s="1818"/>
      <c r="CT153" s="1818"/>
      <c r="CU153" s="1818"/>
      <c r="CV153" s="1818"/>
      <c r="CW153" s="1818"/>
      <c r="CX153" s="1818"/>
      <c r="CY153" s="1818"/>
      <c r="CZ153" s="1818"/>
    </row>
    <row r="154" s="378" customFormat="true" ht="15" customHeight="true" x14ac:dyDescent="0.2">
      <c r="A154" s="2328"/>
      <c r="B154" s="1620" t="s">
        <v>255</v>
      </c>
      <c r="C154" s="1541">
        <v>11.679116914740122</v>
      </c>
      <c r="D154" s="1542">
        <v>24.136293563836951</v>
      </c>
      <c r="E154" s="1542">
        <v>31.791814126116314</v>
      </c>
      <c r="F154" s="1542">
        <v>31.021166583777536</v>
      </c>
      <c r="G154" s="1543">
        <v>34.874953897209046</v>
      </c>
      <c r="H154" s="1544">
        <v>20.483987448830327</v>
      </c>
      <c r="I154" s="1542">
        <v>22.953288090005284</v>
      </c>
      <c r="J154" s="1542">
        <v>40.269376824656597</v>
      </c>
      <c r="K154" s="1542">
        <v>37.505443027066917</v>
      </c>
      <c r="L154" s="1545">
        <v>38.283471297097464</v>
      </c>
      <c r="M154" s="1546">
        <v>7.7915515997478817</v>
      </c>
      <c r="N154" s="1542">
        <v>12.682317090702849</v>
      </c>
      <c r="O154" s="1542">
        <v>26.590826895940367</v>
      </c>
      <c r="P154" s="1542">
        <v>29.202793937256981</v>
      </c>
      <c r="Q154" s="1543">
        <v>32.423055132078076</v>
      </c>
      <c r="R154" s="1544">
        <v>31.791814126116314</v>
      </c>
      <c r="S154" s="1542">
        <v>31.916327873965667</v>
      </c>
      <c r="T154" s="1905">
        <v>21.737826850827112</v>
      </c>
      <c r="U154" s="583"/>
      <c r="V154" s="583"/>
      <c r="W154" s="583"/>
      <c r="X154" s="583"/>
      <c r="Y154" s="583"/>
      <c r="Z154" s="583"/>
      <c r="AA154" s="583"/>
      <c r="AB154" s="583"/>
      <c r="AC154" s="583"/>
      <c r="AD154" s="583"/>
      <c r="AE154" s="583"/>
      <c r="AF154" s="583"/>
      <c r="AG154" s="583"/>
      <c r="AH154" s="583"/>
      <c r="AI154" s="583"/>
      <c r="AJ154" s="583"/>
      <c r="AK154" s="583"/>
      <c r="AL154" s="583"/>
      <c r="AM154" s="583"/>
      <c r="AN154" s="583"/>
      <c r="AO154" s="583"/>
      <c r="AP154" s="583"/>
      <c r="AQ154" s="583"/>
      <c r="AR154" s="583"/>
      <c r="AS154" s="583"/>
      <c r="AT154" s="583"/>
      <c r="AU154" s="583"/>
      <c r="AV154" s="583"/>
      <c r="AW154" s="583"/>
      <c r="AX154" s="583"/>
      <c r="AY154" s="583"/>
      <c r="AZ154" s="208"/>
      <c r="BA154" s="2377"/>
      <c r="BB154" s="159" t="s">
        <v>255</v>
      </c>
      <c r="BC154" s="325">
        <v>442.54606469767617</v>
      </c>
      <c r="BD154" s="295">
        <v>609.7102004439372</v>
      </c>
      <c r="BE154" s="295">
        <v>2071.9439049077578</v>
      </c>
      <c r="BF154" s="295">
        <v>721.02597957354863</v>
      </c>
      <c r="BG154" s="326">
        <v>1321.6555800081553</v>
      </c>
      <c r="BH154" s="336">
        <v>158.14399905346042</v>
      </c>
      <c r="BI154" s="295">
        <v>176.56801079794724</v>
      </c>
      <c r="BJ154" s="295">
        <v>313.29102445271479</v>
      </c>
      <c r="BK154" s="295">
        <v>288.76535579816448</v>
      </c>
      <c r="BL154" s="326">
        <v>295.77521821125805</v>
      </c>
      <c r="BM154" s="336">
        <v>133.5018557370598</v>
      </c>
      <c r="BN154" s="295">
        <v>217.37266058878978</v>
      </c>
      <c r="BO154" s="295">
        <v>454.97093885981411</v>
      </c>
      <c r="BP154" s="295">
        <v>501.27347057294548</v>
      </c>
      <c r="BQ154" s="326">
        <v>555.27529065116346</v>
      </c>
      <c r="BR154" s="336">
        <v>2071.9439049077578</v>
      </c>
      <c r="BS154" s="295">
        <v>1232.5436083135462</v>
      </c>
      <c r="BT154" s="1946">
        <v>1862.3942164097732</v>
      </c>
      <c r="BU154" s="1817"/>
      <c r="BV154" s="1817"/>
      <c r="BW154" s="1817"/>
      <c r="BX154" s="1817"/>
      <c r="BY154" s="1818"/>
      <c r="BZ154" s="1818"/>
      <c r="CA154" s="1818"/>
      <c r="CB154" s="1818"/>
      <c r="CC154" s="1818"/>
      <c r="CD154" s="1818"/>
      <c r="CE154" s="1818"/>
      <c r="CF154" s="1818"/>
      <c r="CG154" s="1818"/>
      <c r="CH154" s="1818"/>
      <c r="CI154" s="1818"/>
      <c r="CJ154" s="1818"/>
      <c r="CK154" s="1818"/>
      <c r="CL154" s="1818"/>
      <c r="CM154" s="1818"/>
      <c r="CN154" s="1818"/>
      <c r="CO154" s="1818"/>
      <c r="CP154" s="1818"/>
      <c r="CQ154" s="1818"/>
      <c r="CR154" s="1818"/>
      <c r="CS154" s="1818"/>
      <c r="CT154" s="1818"/>
      <c r="CU154" s="1818"/>
      <c r="CV154" s="1818"/>
      <c r="CW154" s="1818"/>
      <c r="CX154" s="1818"/>
      <c r="CY154" s="1818"/>
      <c r="CZ154" s="1818"/>
    </row>
    <row r="155" s="378" customFormat="true" ht="15" customHeight="true" x14ac:dyDescent="0.2">
      <c r="A155" s="2328"/>
      <c r="B155" s="1620" t="s">
        <v>256</v>
      </c>
      <c r="C155" s="1541">
        <v>16.221576852096817</v>
      </c>
      <c r="D155" s="1542">
        <v>29.400753814154818</v>
      </c>
      <c r="E155" s="1542">
        <v>19.925880157333236</v>
      </c>
      <c r="F155" s="1542">
        <v>44.790024962193783</v>
      </c>
      <c r="G155" s="1543">
        <v>45.153461096533157</v>
      </c>
      <c r="H155" s="1544">
        <v>19.045633616318245</v>
      </c>
      <c r="I155" s="1542">
        <v>32.780516789579281</v>
      </c>
      <c r="J155" s="1542">
        <v>37.216799064550663</v>
      </c>
      <c r="K155" s="1542">
        <v>42.451537023308575</v>
      </c>
      <c r="L155" s="1545">
        <v>31.322887437009751</v>
      </c>
      <c r="M155" s="1546">
        <v>9.7170951739905735</v>
      </c>
      <c r="N155" s="1542">
        <v>22.674214179332814</v>
      </c>
      <c r="O155" s="1542">
        <v>32.978500321036073</v>
      </c>
      <c r="P155" s="1542">
        <v>50.485160260103555</v>
      </c>
      <c r="Q155" s="1543">
        <v>50.568285911510443</v>
      </c>
      <c r="R155" s="1544">
        <v>19.925880157333236</v>
      </c>
      <c r="S155" s="1542">
        <v>32.564913094113159</v>
      </c>
      <c r="T155" s="1905">
        <v>33.288615135028778</v>
      </c>
      <c r="U155" s="583"/>
      <c r="V155" s="583"/>
      <c r="W155" s="583"/>
      <c r="X155" s="583"/>
      <c r="Y155" s="583"/>
      <c r="Z155" s="583"/>
      <c r="AA155" s="583"/>
      <c r="AB155" s="583"/>
      <c r="AC155" s="583"/>
      <c r="AD155" s="583"/>
      <c r="AE155" s="583"/>
      <c r="AF155" s="583"/>
      <c r="AG155" s="583"/>
      <c r="AH155" s="583"/>
      <c r="AI155" s="583"/>
      <c r="AJ155" s="583"/>
      <c r="AK155" s="583"/>
      <c r="AL155" s="583"/>
      <c r="AM155" s="583"/>
      <c r="AN155" s="583"/>
      <c r="AO155" s="583"/>
      <c r="AP155" s="583"/>
      <c r="AQ155" s="583"/>
      <c r="AR155" s="583"/>
      <c r="AS155" s="583"/>
      <c r="AT155" s="583"/>
      <c r="AU155" s="583"/>
      <c r="AV155" s="583"/>
      <c r="AW155" s="583"/>
      <c r="AX155" s="583"/>
      <c r="AY155" s="583"/>
      <c r="AZ155" s="208"/>
      <c r="BA155" s="2377"/>
      <c r="BB155" s="159" t="s">
        <v>256</v>
      </c>
      <c r="BC155" s="325">
        <v>614.66933257822461</v>
      </c>
      <c r="BD155" s="295">
        <v>742.69644814435605</v>
      </c>
      <c r="BE155" s="295">
        <v>1298.614347018153</v>
      </c>
      <c r="BF155" s="295">
        <v>1041.0560007881186</v>
      </c>
      <c r="BG155" s="326">
        <v>1711.1800058806682</v>
      </c>
      <c r="BH155" s="336">
        <v>147.0393726863748</v>
      </c>
      <c r="BI155" s="295">
        <v>252.16389999413772</v>
      </c>
      <c r="BJ155" s="295">
        <v>289.54232782278336</v>
      </c>
      <c r="BK155" s="295">
        <v>326.84677751621058</v>
      </c>
      <c r="BL155" s="326">
        <v>241.99827112831957</v>
      </c>
      <c r="BM155" s="336">
        <v>166.49446794953471</v>
      </c>
      <c r="BN155" s="295">
        <v>388.63200057778135</v>
      </c>
      <c r="BO155" s="295">
        <v>564.26448534179167</v>
      </c>
      <c r="BP155" s="295">
        <v>866.59076355454124</v>
      </c>
      <c r="BQ155" s="326">
        <v>866.02942081989488</v>
      </c>
      <c r="BR155" s="336">
        <v>1298.614347018153</v>
      </c>
      <c r="BS155" s="295">
        <v>1257.5906491478243</v>
      </c>
      <c r="BT155" s="1946">
        <v>2852.0111382435412</v>
      </c>
      <c r="BU155" s="1817"/>
      <c r="BV155" s="1817"/>
      <c r="BW155" s="1817"/>
      <c r="BX155" s="1817"/>
      <c r="BY155" s="1818"/>
      <c r="BZ155" s="1818"/>
      <c r="CA155" s="1818"/>
      <c r="CB155" s="1818"/>
      <c r="CC155" s="1818"/>
      <c r="CD155" s="1818"/>
      <c r="CE155" s="1818"/>
      <c r="CF155" s="1818"/>
      <c r="CG155" s="1818"/>
      <c r="CH155" s="1818"/>
      <c r="CI155" s="1818"/>
      <c r="CJ155" s="1818"/>
      <c r="CK155" s="1818"/>
      <c r="CL155" s="1818"/>
      <c r="CM155" s="1818"/>
      <c r="CN155" s="1818"/>
      <c r="CO155" s="1818"/>
      <c r="CP155" s="1818"/>
      <c r="CQ155" s="1818"/>
      <c r="CR155" s="1818"/>
      <c r="CS155" s="1818"/>
      <c r="CT155" s="1818"/>
      <c r="CU155" s="1818"/>
      <c r="CV155" s="1818"/>
      <c r="CW155" s="1818"/>
      <c r="CX155" s="1818"/>
      <c r="CY155" s="1818"/>
      <c r="CZ155" s="1818"/>
    </row>
    <row r="156" s="378" customFormat="true" ht="15" customHeight="true" x14ac:dyDescent="0.2">
      <c r="A156" s="2328"/>
      <c r="B156" s="1620" t="s">
        <v>257</v>
      </c>
      <c r="C156" s="1541">
        <v>0.33403871592761253</v>
      </c>
      <c r="D156" s="1542">
        <v>0.21361133488452727</v>
      </c>
      <c r="E156" s="1542">
        <v>5.3189679170937101E-2</v>
      </c>
      <c r="F156" s="1542">
        <v>0.21586325895478595</v>
      </c>
      <c r="G156" s="1543">
        <v>9.5900540760932546E-2</v>
      </c>
      <c r="H156" s="1544">
        <v>0</v>
      </c>
      <c r="I156" s="1542">
        <v>0</v>
      </c>
      <c r="J156" s="1542">
        <v>0.33419984245779133</v>
      </c>
      <c r="K156" s="1542">
        <v>0</v>
      </c>
      <c r="L156" s="1545">
        <v>0</v>
      </c>
      <c r="M156" s="1546">
        <v>0.20766866411713078</v>
      </c>
      <c r="N156" s="1542">
        <v>0.53088007859396669</v>
      </c>
      <c r="O156" s="1542">
        <v>0.31537361850696288</v>
      </c>
      <c r="P156" s="1542">
        <v>0.14082405758558467</v>
      </c>
      <c r="Q156" s="1543">
        <v>0.21221266260781935</v>
      </c>
      <c r="R156" s="1544">
        <v>5.3189679170937101E-2</v>
      </c>
      <c r="S156" s="1542">
        <v>6.7327100068810763E-2</v>
      </c>
      <c r="T156" s="1905">
        <v>0.28135434831726203</v>
      </c>
      <c r="U156" s="583"/>
      <c r="V156" s="583"/>
      <c r="W156" s="583"/>
      <c r="X156" s="583"/>
      <c r="Y156" s="583"/>
      <c r="Z156" s="583"/>
      <c r="AA156" s="583"/>
      <c r="AB156" s="583"/>
      <c r="AC156" s="583"/>
      <c r="AD156" s="583"/>
      <c r="AE156" s="583"/>
      <c r="AF156" s="583"/>
      <c r="AG156" s="583"/>
      <c r="AH156" s="583"/>
      <c r="AI156" s="583"/>
      <c r="AJ156" s="583"/>
      <c r="AK156" s="583"/>
      <c r="AL156" s="583"/>
      <c r="AM156" s="583"/>
      <c r="AN156" s="583"/>
      <c r="AO156" s="583"/>
      <c r="AP156" s="583"/>
      <c r="AQ156" s="583"/>
      <c r="AR156" s="583"/>
      <c r="AS156" s="583"/>
      <c r="AT156" s="583"/>
      <c r="AU156" s="583"/>
      <c r="AV156" s="583"/>
      <c r="AW156" s="583"/>
      <c r="AX156" s="583"/>
      <c r="AY156" s="583"/>
      <c r="AZ156" s="208"/>
      <c r="BA156" s="2377"/>
      <c r="BB156" s="159" t="s">
        <v>257</v>
      </c>
      <c r="BC156" s="325">
        <v>12.657422668991176</v>
      </c>
      <c r="BD156" s="295">
        <v>5.3960650364594631</v>
      </c>
      <c r="BE156" s="295">
        <v>3.4664908119128155</v>
      </c>
      <c r="BF156" s="295">
        <v>5.017316718940104</v>
      </c>
      <c r="BG156" s="326">
        <v>3.6343412867602196</v>
      </c>
      <c r="BH156" s="336">
        <v>0</v>
      </c>
      <c r="BI156" s="295">
        <v>0</v>
      </c>
      <c r="BJ156" s="295">
        <v>2.6000355424280941</v>
      </c>
      <c r="BK156" s="295">
        <v>0</v>
      </c>
      <c r="BL156" s="326">
        <v>0</v>
      </c>
      <c r="BM156" s="336">
        <v>3.5582324885033447</v>
      </c>
      <c r="BN156" s="295">
        <v>9.099190180487831</v>
      </c>
      <c r="BO156" s="295">
        <v>5.3960650364594631</v>
      </c>
      <c r="BP156" s="295">
        <v>2.4172811765120099</v>
      </c>
      <c r="BQ156" s="326">
        <v>3.6343412867602196</v>
      </c>
      <c r="BR156" s="336">
        <v>3.4664908119128155</v>
      </c>
      <c r="BS156" s="295">
        <v>2.6000355424280941</v>
      </c>
      <c r="BT156" s="1946">
        <v>24.10511016872287</v>
      </c>
      <c r="BU156" s="1817"/>
      <c r="BV156" s="1817"/>
      <c r="BW156" s="1817"/>
      <c r="BX156" s="1817"/>
      <c r="BY156" s="1818"/>
      <c r="BZ156" s="1818"/>
      <c r="CA156" s="1818"/>
      <c r="CB156" s="1818"/>
      <c r="CC156" s="1818"/>
      <c r="CD156" s="1818"/>
      <c r="CE156" s="1818"/>
      <c r="CF156" s="1818"/>
      <c r="CG156" s="1818"/>
      <c r="CH156" s="1818"/>
      <c r="CI156" s="1818"/>
      <c r="CJ156" s="1818"/>
      <c r="CK156" s="1818"/>
      <c r="CL156" s="1818"/>
      <c r="CM156" s="1818"/>
      <c r="CN156" s="1818"/>
      <c r="CO156" s="1818"/>
      <c r="CP156" s="1818"/>
      <c r="CQ156" s="1818"/>
      <c r="CR156" s="1818"/>
      <c r="CS156" s="1818"/>
      <c r="CT156" s="1818"/>
      <c r="CU156" s="1818"/>
      <c r="CV156" s="1818"/>
      <c r="CW156" s="1818"/>
      <c r="CX156" s="1818"/>
      <c r="CY156" s="1818"/>
      <c r="CZ156" s="1818"/>
    </row>
    <row r="157" s="378" customFormat="true" ht="15" customHeight="true" x14ac:dyDescent="0.2">
      <c r="A157" s="2328"/>
      <c r="B157" s="1620" t="s">
        <v>258</v>
      </c>
      <c r="C157" s="1541">
        <v>0</v>
      </c>
      <c r="D157" s="1542">
        <v>0</v>
      </c>
      <c r="E157" s="1542">
        <v>0.24409523822988138</v>
      </c>
      <c r="F157" s="1542">
        <v>0.32928726670097724</v>
      </c>
      <c r="G157" s="1543">
        <v>0.21889150540181793</v>
      </c>
      <c r="H157" s="1544">
        <v>0</v>
      </c>
      <c r="I157" s="1542">
        <v>0</v>
      </c>
      <c r="J157" s="1542">
        <v>0.98377250513590386</v>
      </c>
      <c r="K157" s="1542">
        <v>0.33135664284880739</v>
      </c>
      <c r="L157" s="1545">
        <v>0</v>
      </c>
      <c r="M157" s="1546">
        <v>0</v>
      </c>
      <c r="N157" s="1542">
        <v>0</v>
      </c>
      <c r="O157" s="1542">
        <v>0</v>
      </c>
      <c r="P157" s="1542">
        <v>0</v>
      </c>
      <c r="Q157" s="1543">
        <v>0.33540444907831668</v>
      </c>
      <c r="R157" s="1544">
        <v>0.24409523822988138</v>
      </c>
      <c r="S157" s="1542">
        <v>0.26425127118003722</v>
      </c>
      <c r="T157" s="1905">
        <v>6.7045208133221998E-2</v>
      </c>
      <c r="U157" s="583"/>
      <c r="V157" s="583"/>
      <c r="W157" s="583"/>
      <c r="X157" s="583"/>
      <c r="Y157" s="583"/>
      <c r="Z157" s="583"/>
      <c r="AA157" s="583"/>
      <c r="AB157" s="583"/>
      <c r="AC157" s="583"/>
      <c r="AD157" s="583"/>
      <c r="AE157" s="583"/>
      <c r="AF157" s="583"/>
      <c r="AG157" s="583"/>
      <c r="AH157" s="583"/>
      <c r="AI157" s="583"/>
      <c r="AJ157" s="583"/>
      <c r="AK157" s="583"/>
      <c r="AL157" s="583"/>
      <c r="AM157" s="583"/>
      <c r="AN157" s="583"/>
      <c r="AO157" s="583"/>
      <c r="AP157" s="583"/>
      <c r="AQ157" s="583"/>
      <c r="AR157" s="583"/>
      <c r="AS157" s="583"/>
      <c r="AT157" s="583"/>
      <c r="AU157" s="583"/>
      <c r="AV157" s="583"/>
      <c r="AW157" s="583"/>
      <c r="AX157" s="583"/>
      <c r="AY157" s="583"/>
      <c r="AZ157" s="208"/>
      <c r="BA157" s="2377"/>
      <c r="BB157" s="159" t="s">
        <v>258</v>
      </c>
      <c r="BC157" s="325">
        <v>0</v>
      </c>
      <c r="BD157" s="295">
        <v>0</v>
      </c>
      <c r="BE157" s="295">
        <v>15.908234712908232</v>
      </c>
      <c r="BF157" s="295">
        <v>7.6536346043907084</v>
      </c>
      <c r="BG157" s="326">
        <v>8.2953279417481856</v>
      </c>
      <c r="BH157" s="336">
        <v>0</v>
      </c>
      <c r="BI157" s="295">
        <v>0</v>
      </c>
      <c r="BJ157" s="295">
        <v>7.6536346043907084</v>
      </c>
      <c r="BK157" s="295">
        <v>2.5512115347969027</v>
      </c>
      <c r="BL157" s="326">
        <v>0</v>
      </c>
      <c r="BM157" s="336">
        <v>0</v>
      </c>
      <c r="BN157" s="295">
        <v>0</v>
      </c>
      <c r="BO157" s="295">
        <v>0</v>
      </c>
      <c r="BP157" s="295">
        <v>0</v>
      </c>
      <c r="BQ157" s="326">
        <v>5.7441164069512824</v>
      </c>
      <c r="BR157" s="336">
        <v>15.908234712908232</v>
      </c>
      <c r="BS157" s="295">
        <v>10.204846139187611</v>
      </c>
      <c r="BT157" s="1946">
        <v>5.7441164069512824</v>
      </c>
      <c r="BU157" s="1817"/>
      <c r="BV157" s="1817"/>
      <c r="BW157" s="1817"/>
      <c r="BX157" s="1817"/>
      <c r="BY157" s="1818"/>
      <c r="BZ157" s="1818"/>
      <c r="CA157" s="1818"/>
      <c r="CB157" s="1818"/>
      <c r="CC157" s="1818"/>
      <c r="CD157" s="1818"/>
      <c r="CE157" s="1818"/>
      <c r="CF157" s="1818"/>
      <c r="CG157" s="1818"/>
      <c r="CH157" s="1818"/>
      <c r="CI157" s="1818"/>
      <c r="CJ157" s="1818"/>
      <c r="CK157" s="1818"/>
      <c r="CL157" s="1818"/>
      <c r="CM157" s="1818"/>
      <c r="CN157" s="1818"/>
      <c r="CO157" s="1818"/>
      <c r="CP157" s="1818"/>
      <c r="CQ157" s="1818"/>
      <c r="CR157" s="1818"/>
      <c r="CS157" s="1818"/>
      <c r="CT157" s="1818"/>
      <c r="CU157" s="1818"/>
      <c r="CV157" s="1818"/>
      <c r="CW157" s="1818"/>
      <c r="CX157" s="1818"/>
      <c r="CY157" s="1818"/>
      <c r="CZ157" s="1818"/>
    </row>
    <row r="158" s="378" customFormat="true" ht="15" customHeight="true" x14ac:dyDescent="0.2">
      <c r="A158" s="2328"/>
      <c r="B158" s="1620" t="s">
        <v>259</v>
      </c>
      <c r="C158" s="1541">
        <v>3.740568021557948</v>
      </c>
      <c r="D158" s="1542">
        <v>2.5426421125163459</v>
      </c>
      <c r="E158" s="1542">
        <v>6.8976640231434988E-2</v>
      </c>
      <c r="F158" s="1542">
        <v>0.74734779443824595</v>
      </c>
      <c r="G158" s="1543">
        <v>0.30969839207780969</v>
      </c>
      <c r="H158" s="1544">
        <v>1.6935071932855266</v>
      </c>
      <c r="I158" s="1542">
        <v>2.5354830122599026</v>
      </c>
      <c r="J158" s="1542">
        <v>0.2745130563393508</v>
      </c>
      <c r="K158" s="1542">
        <v>0</v>
      </c>
      <c r="L158" s="1545">
        <v>0</v>
      </c>
      <c r="M158" s="1546">
        <v>4.7189672487625707</v>
      </c>
      <c r="N158" s="1542">
        <v>2.8441568031675502</v>
      </c>
      <c r="O158" s="1542">
        <v>2.5590349443340461</v>
      </c>
      <c r="P158" s="1542">
        <v>0.88754566321984851</v>
      </c>
      <c r="Q158" s="1543">
        <v>0.68531334512522191</v>
      </c>
      <c r="R158" s="1544">
        <v>6.8976640231434988E-2</v>
      </c>
      <c r="S158" s="1542">
        <v>0.8989176632444954</v>
      </c>
      <c r="T158" s="1905">
        <v>2.3386075398866</v>
      </c>
      <c r="U158" s="583"/>
      <c r="V158" s="583"/>
      <c r="W158" s="583"/>
      <c r="X158" s="583"/>
      <c r="Y158" s="583"/>
      <c r="Z158" s="583"/>
      <c r="AA158" s="583"/>
      <c r="AB158" s="583"/>
      <c r="AC158" s="583"/>
      <c r="AD158" s="583"/>
      <c r="AE158" s="583"/>
      <c r="AF158" s="583"/>
      <c r="AG158" s="583"/>
      <c r="AH158" s="583"/>
      <c r="AI158" s="583"/>
      <c r="AJ158" s="583"/>
      <c r="AK158" s="583"/>
      <c r="AL158" s="583"/>
      <c r="AM158" s="583"/>
      <c r="AN158" s="583"/>
      <c r="AO158" s="583"/>
      <c r="AP158" s="583"/>
      <c r="AQ158" s="583"/>
      <c r="AR158" s="583"/>
      <c r="AS158" s="583"/>
      <c r="AT158" s="583"/>
      <c r="AU158" s="583"/>
      <c r="AV158" s="583"/>
      <c r="AW158" s="583"/>
      <c r="AX158" s="583"/>
      <c r="AY158" s="583"/>
      <c r="AZ158" s="208"/>
      <c r="BA158" s="2377"/>
      <c r="BB158" s="159" t="s">
        <v>259</v>
      </c>
      <c r="BC158" s="325">
        <v>141.73791304248425</v>
      </c>
      <c r="BD158" s="295">
        <v>64.2300288558924</v>
      </c>
      <c r="BE158" s="295">
        <v>4.4953625087765801</v>
      </c>
      <c r="BF158" s="295">
        <v>17.370628990102574</v>
      </c>
      <c r="BG158" s="326">
        <v>11.736635099665239</v>
      </c>
      <c r="BH158" s="336">
        <v>13.074505178300507</v>
      </c>
      <c r="BI158" s="295">
        <v>19.504185636987543</v>
      </c>
      <c r="BJ158" s="295">
        <v>2.1356793530895279</v>
      </c>
      <c r="BK158" s="295">
        <v>0</v>
      </c>
      <c r="BL158" s="326">
        <v>0</v>
      </c>
      <c r="BM158" s="336">
        <v>80.855639189066764</v>
      </c>
      <c r="BN158" s="295">
        <v>48.748342043068604</v>
      </c>
      <c r="BO158" s="295">
        <v>43.785269850953192</v>
      </c>
      <c r="BP158" s="295">
        <v>15.234949637013047</v>
      </c>
      <c r="BQ158" s="326">
        <v>11.736635099665239</v>
      </c>
      <c r="BR158" s="336">
        <v>4.4953625087765801</v>
      </c>
      <c r="BS158" s="295">
        <v>34.714370168377577</v>
      </c>
      <c r="BT158" s="1946">
        <v>200.36083581976692</v>
      </c>
      <c r="BU158" s="1817"/>
      <c r="BV158" s="1817"/>
      <c r="BW158" s="1817"/>
      <c r="BX158" s="1817"/>
      <c r="BY158" s="1818"/>
      <c r="BZ158" s="1818"/>
      <c r="CA158" s="1818"/>
      <c r="CB158" s="1818"/>
      <c r="CC158" s="1818"/>
      <c r="CD158" s="1818"/>
      <c r="CE158" s="1818"/>
      <c r="CF158" s="1818"/>
      <c r="CG158" s="1818"/>
      <c r="CH158" s="1818"/>
      <c r="CI158" s="1818"/>
      <c r="CJ158" s="1818"/>
      <c r="CK158" s="1818"/>
      <c r="CL158" s="1818"/>
      <c r="CM158" s="1818"/>
      <c r="CN158" s="1818"/>
      <c r="CO158" s="1818"/>
      <c r="CP158" s="1818"/>
      <c r="CQ158" s="1818"/>
      <c r="CR158" s="1818"/>
      <c r="CS158" s="1818"/>
      <c r="CT158" s="1818"/>
      <c r="CU158" s="1818"/>
      <c r="CV158" s="1818"/>
      <c r="CW158" s="1818"/>
      <c r="CX158" s="1818"/>
      <c r="CY158" s="1818"/>
      <c r="CZ158" s="1818"/>
    </row>
    <row r="159" s="378" customFormat="true" ht="15" customHeight="true" x14ac:dyDescent="0.2">
      <c r="A159" s="2328"/>
      <c r="B159" s="1620" t="s">
        <v>260</v>
      </c>
      <c r="C159" s="1541">
        <v>62.752343597785988</v>
      </c>
      <c r="D159" s="1542">
        <v>36.545788952714908</v>
      </c>
      <c r="E159" s="1542">
        <v>1.1158802460681623</v>
      </c>
      <c r="F159" s="1542">
        <v>12.478538456435285</v>
      </c>
      <c r="G159" s="1543">
        <v>0.97283930193161239</v>
      </c>
      <c r="H159" s="1544">
        <v>51.526565599163455</v>
      </c>
      <c r="I159" s="1542">
        <v>32.235461134747425</v>
      </c>
      <c r="J159" s="1542">
        <v>7.7902655717173959</v>
      </c>
      <c r="K159" s="1542">
        <v>2.0544419782042667</v>
      </c>
      <c r="L159" s="1545">
        <v>0</v>
      </c>
      <c r="M159" s="1546">
        <v>72.956865267590402</v>
      </c>
      <c r="N159" s="1542">
        <v>56.649202155118736</v>
      </c>
      <c r="O159" s="1542">
        <v>29.748746887688444</v>
      </c>
      <c r="P159" s="1542">
        <v>9.2126303452921778</v>
      </c>
      <c r="Q159" s="1543">
        <v>1.0252141344400811</v>
      </c>
      <c r="R159" s="1544">
        <v>1.1158802460681623</v>
      </c>
      <c r="S159" s="1542">
        <v>18.70115169697247</v>
      </c>
      <c r="T159" s="1905">
        <v>33.915404569474461</v>
      </c>
      <c r="U159" s="583"/>
      <c r="V159" s="583"/>
      <c r="W159" s="583"/>
      <c r="X159" s="583"/>
      <c r="Y159" s="583"/>
      <c r="Z159" s="583"/>
      <c r="AA159" s="583"/>
      <c r="AB159" s="583"/>
      <c r="AC159" s="583"/>
      <c r="AD159" s="583"/>
      <c r="AE159" s="583"/>
      <c r="AF159" s="583"/>
      <c r="AG159" s="583"/>
      <c r="AH159" s="583"/>
      <c r="AI159" s="583"/>
      <c r="AJ159" s="583"/>
      <c r="AK159" s="583"/>
      <c r="AL159" s="583"/>
      <c r="AM159" s="583"/>
      <c r="AN159" s="583"/>
      <c r="AO159" s="583"/>
      <c r="AP159" s="583"/>
      <c r="AQ159" s="583"/>
      <c r="AR159" s="583"/>
      <c r="AS159" s="583"/>
      <c r="AT159" s="583"/>
      <c r="AU159" s="583"/>
      <c r="AV159" s="583"/>
      <c r="AW159" s="583"/>
      <c r="AX159" s="583"/>
      <c r="AY159" s="583"/>
      <c r="AZ159" s="208"/>
      <c r="BA159" s="2377"/>
      <c r="BB159" s="159" t="s">
        <v>260</v>
      </c>
      <c r="BC159" s="325">
        <v>2377.8169969946352</v>
      </c>
      <c r="BD159" s="295">
        <v>923.18815433728946</v>
      </c>
      <c r="BE159" s="295">
        <v>72.724420986992499</v>
      </c>
      <c r="BF159" s="295">
        <v>290.03907347902884</v>
      </c>
      <c r="BG159" s="326">
        <v>36.86767574342371</v>
      </c>
      <c r="BH159" s="336">
        <v>397.80424400755396</v>
      </c>
      <c r="BI159" s="295">
        <v>247.97106311732708</v>
      </c>
      <c r="BJ159" s="295">
        <v>60.607351644629524</v>
      </c>
      <c r="BK159" s="295">
        <v>15.817748596509103</v>
      </c>
      <c r="BL159" s="326">
        <v>0</v>
      </c>
      <c r="BM159" s="336">
        <v>1250.0561380222553</v>
      </c>
      <c r="BN159" s="295">
        <v>970.95725525720377</v>
      </c>
      <c r="BO159" s="295">
        <v>509.00317445415544</v>
      </c>
      <c r="BP159" s="295">
        <v>158.13716989587525</v>
      </c>
      <c r="BQ159" s="326">
        <v>17.557755558873229</v>
      </c>
      <c r="BR159" s="336">
        <v>72.724420986992499</v>
      </c>
      <c r="BS159" s="295">
        <v>722.20040736601948</v>
      </c>
      <c r="BT159" s="1946">
        <v>2905.7114931883584</v>
      </c>
      <c r="BU159" s="1817"/>
      <c r="BV159" s="1817"/>
      <c r="BW159" s="1817"/>
      <c r="BX159" s="1817"/>
      <c r="BY159" s="1818"/>
      <c r="BZ159" s="1818"/>
      <c r="CA159" s="1818"/>
      <c r="CB159" s="1818"/>
      <c r="CC159" s="1818"/>
      <c r="CD159" s="1818"/>
      <c r="CE159" s="1818"/>
      <c r="CF159" s="1818"/>
      <c r="CG159" s="1818"/>
      <c r="CH159" s="1818"/>
      <c r="CI159" s="1818"/>
      <c r="CJ159" s="1818"/>
      <c r="CK159" s="1818"/>
      <c r="CL159" s="1818"/>
      <c r="CM159" s="1818"/>
      <c r="CN159" s="1818"/>
      <c r="CO159" s="1818"/>
      <c r="CP159" s="1818"/>
      <c r="CQ159" s="1818"/>
      <c r="CR159" s="1818"/>
      <c r="CS159" s="1818"/>
      <c r="CT159" s="1818"/>
      <c r="CU159" s="1818"/>
      <c r="CV159" s="1818"/>
      <c r="CW159" s="1818"/>
      <c r="CX159" s="1818"/>
      <c r="CY159" s="1818"/>
      <c r="CZ159" s="1818"/>
    </row>
    <row r="160" s="378" customFormat="true" ht="15" customHeight="true" x14ac:dyDescent="0.2">
      <c r="A160" s="2328"/>
      <c r="B160" s="1620" t="s">
        <v>261</v>
      </c>
      <c r="C160" s="1541">
        <v>0.93477000546203448</v>
      </c>
      <c r="D160" s="1542">
        <v>0.80836846733159506</v>
      </c>
      <c r="E160" s="1542">
        <v>1.0073751080853092E-2</v>
      </c>
      <c r="F160" s="1542">
        <v>0</v>
      </c>
      <c r="G160" s="1543">
        <v>0</v>
      </c>
      <c r="H160" s="1544">
        <v>1.1919498439879526</v>
      </c>
      <c r="I160" s="1542">
        <v>1.5162559526076202</v>
      </c>
      <c r="J160" s="1542">
        <v>0</v>
      </c>
      <c r="K160" s="1542">
        <v>0</v>
      </c>
      <c r="L160" s="1545">
        <v>0</v>
      </c>
      <c r="M160" s="1546">
        <v>1.2968454977059543</v>
      </c>
      <c r="N160" s="1542">
        <v>0.40156143721706528</v>
      </c>
      <c r="O160" s="1542">
        <v>0.34316203130143447</v>
      </c>
      <c r="P160" s="1542">
        <v>0</v>
      </c>
      <c r="Q160" s="1543">
        <v>0</v>
      </c>
      <c r="R160" s="1544">
        <v>1.0073751080853092E-2</v>
      </c>
      <c r="S160" s="1542">
        <v>0.5403206737009485</v>
      </c>
      <c r="T160" s="1905">
        <v>0.40822285543130149</v>
      </c>
      <c r="U160" s="583"/>
      <c r="V160" s="583"/>
      <c r="W160" s="583"/>
      <c r="X160" s="583"/>
      <c r="Y160" s="583"/>
      <c r="Z160" s="583"/>
      <c r="AA160" s="583"/>
      <c r="AB160" s="583"/>
      <c r="AC160" s="583"/>
      <c r="AD160" s="583"/>
      <c r="AE160" s="583"/>
      <c r="AF160" s="583"/>
      <c r="AG160" s="583"/>
      <c r="AH160" s="583"/>
      <c r="AI160" s="583"/>
      <c r="AJ160" s="583"/>
      <c r="AK160" s="583"/>
      <c r="AL160" s="583"/>
      <c r="AM160" s="583"/>
      <c r="AN160" s="583"/>
      <c r="AO160" s="583"/>
      <c r="AP160" s="583"/>
      <c r="AQ160" s="583"/>
      <c r="AR160" s="583"/>
      <c r="AS160" s="583"/>
      <c r="AT160" s="583"/>
      <c r="AU160" s="583"/>
      <c r="AV160" s="583"/>
      <c r="AW160" s="583"/>
      <c r="AX160" s="583"/>
      <c r="AY160" s="583"/>
      <c r="AZ160" s="208"/>
      <c r="BA160" s="2377"/>
      <c r="BB160" s="159" t="s">
        <v>261</v>
      </c>
      <c r="BC160" s="325">
        <v>35.420382408583301</v>
      </c>
      <c r="BD160" s="295">
        <v>20.420305998753914</v>
      </c>
      <c r="BE160" s="295">
        <v>0.65652897531208787</v>
      </c>
      <c r="BF160" s="295">
        <v>0</v>
      </c>
      <c r="BG160" s="326">
        <v>0</v>
      </c>
      <c r="BH160" s="336">
        <v>9.2022959626528547</v>
      </c>
      <c r="BI160" s="295">
        <v>11.663788489155518</v>
      </c>
      <c r="BJ160" s="295">
        <v>0</v>
      </c>
      <c r="BK160" s="295">
        <v>0</v>
      </c>
      <c r="BL160" s="326">
        <v>0</v>
      </c>
      <c r="BM160" s="336">
        <v>22.220385546005751</v>
      </c>
      <c r="BN160" s="295">
        <v>6.8826916543287791</v>
      </c>
      <c r="BO160" s="295">
        <v>5.871526755194318</v>
      </c>
      <c r="BP160" s="295">
        <v>0</v>
      </c>
      <c r="BQ160" s="326">
        <v>0</v>
      </c>
      <c r="BR160" s="336">
        <v>0.65652897531208787</v>
      </c>
      <c r="BS160" s="295">
        <v>20.866084451808373</v>
      </c>
      <c r="BT160" s="1946">
        <v>34.974603955528842</v>
      </c>
      <c r="BU160" s="1817"/>
      <c r="BV160" s="1817"/>
      <c r="BW160" s="1817"/>
      <c r="BX160" s="1817"/>
      <c r="BY160" s="1818"/>
      <c r="BZ160" s="1818"/>
      <c r="CA160" s="1818"/>
      <c r="CB160" s="1818"/>
      <c r="CC160" s="1818"/>
      <c r="CD160" s="1818"/>
      <c r="CE160" s="1818"/>
      <c r="CF160" s="1818"/>
      <c r="CG160" s="1818"/>
      <c r="CH160" s="1818"/>
      <c r="CI160" s="1818"/>
      <c r="CJ160" s="1818"/>
      <c r="CK160" s="1818"/>
      <c r="CL160" s="1818"/>
      <c r="CM160" s="1818"/>
      <c r="CN160" s="1818"/>
      <c r="CO160" s="1818"/>
      <c r="CP160" s="1818"/>
      <c r="CQ160" s="1818"/>
      <c r="CR160" s="1818"/>
      <c r="CS160" s="1818"/>
      <c r="CT160" s="1818"/>
      <c r="CU160" s="1818"/>
      <c r="CV160" s="1818"/>
      <c r="CW160" s="1818"/>
      <c r="CX160" s="1818"/>
      <c r="CY160" s="1818"/>
      <c r="CZ160" s="1818"/>
    </row>
    <row r="161" s="378" customFormat="true" ht="15" customHeight="true" x14ac:dyDescent="0.2">
      <c r="A161" s="2328"/>
      <c r="B161" s="1620" t="s">
        <v>262</v>
      </c>
      <c r="C161" s="1541">
        <v>1.8837520197974637E-2</v>
      </c>
      <c r="D161" s="1542">
        <v>0</v>
      </c>
      <c r="E161" s="1542">
        <v>1.2438379653508658E-2</v>
      </c>
      <c r="F161" s="1542">
        <v>0</v>
      </c>
      <c r="G161" s="1543">
        <v>0</v>
      </c>
      <c r="H161" s="1544">
        <v>0</v>
      </c>
      <c r="I161" s="1542">
        <v>0</v>
      </c>
      <c r="J161" s="1542">
        <v>0</v>
      </c>
      <c r="K161" s="1542">
        <v>0</v>
      </c>
      <c r="L161" s="1545">
        <v>0</v>
      </c>
      <c r="M161" s="1546">
        <v>4.1659001526344851E-2</v>
      </c>
      <c r="N161" s="1542">
        <v>0</v>
      </c>
      <c r="O161" s="1542">
        <v>0</v>
      </c>
      <c r="P161" s="1542">
        <v>0</v>
      </c>
      <c r="Q161" s="1543">
        <v>0</v>
      </c>
      <c r="R161" s="1544">
        <v>1.2438379653508658E-2</v>
      </c>
      <c r="S161" s="1542">
        <v>0</v>
      </c>
      <c r="T161" s="1905">
        <v>8.331375695301603E-3</v>
      </c>
      <c r="U161" s="583"/>
      <c r="V161" s="583"/>
      <c r="W161" s="583"/>
      <c r="X161" s="583"/>
      <c r="Y161" s="583"/>
      <c r="Z161" s="583"/>
      <c r="AA161" s="583"/>
      <c r="AB161" s="583"/>
      <c r="AC161" s="583"/>
      <c r="AD161" s="583"/>
      <c r="AE161" s="583"/>
      <c r="AF161" s="583"/>
      <c r="AG161" s="583"/>
      <c r="AH161" s="583"/>
      <c r="AI161" s="583"/>
      <c r="AJ161" s="583"/>
      <c r="AK161" s="583"/>
      <c r="AL161" s="583"/>
      <c r="AM161" s="583"/>
      <c r="AN161" s="583"/>
      <c r="AO161" s="583"/>
      <c r="AP161" s="583"/>
      <c r="AQ161" s="583"/>
      <c r="AR161" s="583"/>
      <c r="AS161" s="583"/>
      <c r="AT161" s="583"/>
      <c r="AU161" s="583"/>
      <c r="AV161" s="583"/>
      <c r="AW161" s="583"/>
      <c r="AX161" s="583"/>
      <c r="AY161" s="583"/>
      <c r="AZ161" s="208"/>
      <c r="BA161" s="2377"/>
      <c r="BB161" s="159" t="s">
        <v>262</v>
      </c>
      <c r="BC161" s="325">
        <v>0.71379287433583882</v>
      </c>
      <c r="BD161" s="295">
        <v>0</v>
      </c>
      <c r="BE161" s="295">
        <v>0.81063712840611635</v>
      </c>
      <c r="BF161" s="295">
        <v>0</v>
      </c>
      <c r="BG161" s="326">
        <v>0</v>
      </c>
      <c r="BH161" s="336">
        <v>0</v>
      </c>
      <c r="BI161" s="295">
        <v>0</v>
      </c>
      <c r="BJ161" s="295">
        <v>0</v>
      </c>
      <c r="BK161" s="295">
        <v>0</v>
      </c>
      <c r="BL161" s="326">
        <v>0</v>
      </c>
      <c r="BM161" s="336">
        <v>0.71379287433583882</v>
      </c>
      <c r="BN161" s="295">
        <v>0</v>
      </c>
      <c r="BO161" s="295">
        <v>0</v>
      </c>
      <c r="BP161" s="295">
        <v>0</v>
      </c>
      <c r="BQ161" s="326">
        <v>0</v>
      </c>
      <c r="BR161" s="336">
        <v>0.81063712840611635</v>
      </c>
      <c r="BS161" s="295">
        <v>0</v>
      </c>
      <c r="BT161" s="1946">
        <v>0.71379287433583882</v>
      </c>
      <c r="BU161" s="1817"/>
      <c r="BV161" s="1817"/>
      <c r="BW161" s="1817"/>
      <c r="BX161" s="1817"/>
      <c r="BY161" s="1818"/>
      <c r="BZ161" s="1818"/>
      <c r="CA161" s="1818"/>
      <c r="CB161" s="1818"/>
      <c r="CC161" s="1818"/>
      <c r="CD161" s="1818"/>
      <c r="CE161" s="1818"/>
      <c r="CF161" s="1818"/>
      <c r="CG161" s="1818"/>
      <c r="CH161" s="1818"/>
      <c r="CI161" s="1818"/>
      <c r="CJ161" s="1818"/>
      <c r="CK161" s="1818"/>
      <c r="CL161" s="1818"/>
      <c r="CM161" s="1818"/>
      <c r="CN161" s="1818"/>
      <c r="CO161" s="1818"/>
      <c r="CP161" s="1818"/>
      <c r="CQ161" s="1818"/>
      <c r="CR161" s="1818"/>
      <c r="CS161" s="1818"/>
      <c r="CT161" s="1818"/>
      <c r="CU161" s="1818"/>
      <c r="CV161" s="1818"/>
      <c r="CW161" s="1818"/>
      <c r="CX161" s="1818"/>
      <c r="CY161" s="1818"/>
      <c r="CZ161" s="1818"/>
    </row>
    <row r="162" s="378" customFormat="true" ht="15" customHeight="true" x14ac:dyDescent="0.2">
      <c r="A162" s="2328"/>
      <c r="B162" s="1620" t="s">
        <v>263</v>
      </c>
      <c r="C162" s="1541">
        <v>0.99303693186206798</v>
      </c>
      <c r="D162" s="1542">
        <v>0.17060717617756574</v>
      </c>
      <c r="E162" s="1542">
        <v>0.13874192067489136</v>
      </c>
      <c r="F162" s="1542">
        <v>0</v>
      </c>
      <c r="G162" s="1543">
        <v>0</v>
      </c>
      <c r="H162" s="1544">
        <v>1.0479011784684558</v>
      </c>
      <c r="I162" s="1542">
        <v>0</v>
      </c>
      <c r="J162" s="1542">
        <v>0</v>
      </c>
      <c r="K162" s="1542">
        <v>0</v>
      </c>
      <c r="L162" s="1545">
        <v>0</v>
      </c>
      <c r="M162" s="1546">
        <v>1.5230201810603123</v>
      </c>
      <c r="N162" s="1542">
        <v>0.20083915285824505</v>
      </c>
      <c r="O162" s="1542">
        <v>0.25188271270089391</v>
      </c>
      <c r="P162" s="1542">
        <v>0</v>
      </c>
      <c r="Q162" s="1543">
        <v>0</v>
      </c>
      <c r="R162" s="1544">
        <v>0.13874192067489136</v>
      </c>
      <c r="S162" s="1542">
        <v>0.2094928323652398</v>
      </c>
      <c r="T162" s="1905">
        <v>0.3950706130843552</v>
      </c>
      <c r="U162" s="583"/>
      <c r="V162" s="583"/>
      <c r="W162" s="583"/>
      <c r="X162" s="583"/>
      <c r="Y162" s="583"/>
      <c r="Z162" s="583"/>
      <c r="AA162" s="583"/>
      <c r="AB162" s="583"/>
      <c r="AC162" s="583"/>
      <c r="AD162" s="583"/>
      <c r="AE162" s="583"/>
      <c r="AF162" s="583"/>
      <c r="AG162" s="583"/>
      <c r="AH162" s="583"/>
      <c r="AI162" s="583"/>
      <c r="AJ162" s="583"/>
      <c r="AK162" s="583"/>
      <c r="AL162" s="583"/>
      <c r="AM162" s="583"/>
      <c r="AN162" s="583"/>
      <c r="AO162" s="583"/>
      <c r="AP162" s="583"/>
      <c r="AQ162" s="583"/>
      <c r="AR162" s="583"/>
      <c r="AS162" s="583"/>
      <c r="AT162" s="583"/>
      <c r="AU162" s="583"/>
      <c r="AV162" s="583"/>
      <c r="AW162" s="583"/>
      <c r="AX162" s="583"/>
      <c r="AY162" s="583"/>
      <c r="AZ162" s="208"/>
      <c r="BA162" s="2377"/>
      <c r="BB162" s="159" t="s">
        <v>263</v>
      </c>
      <c r="BC162" s="325">
        <v>37.62823760590733</v>
      </c>
      <c r="BD162" s="295">
        <v>4.3097311237650322</v>
      </c>
      <c r="BE162" s="295">
        <v>9.0421224708089198</v>
      </c>
      <c r="BF162" s="295">
        <v>0</v>
      </c>
      <c r="BG162" s="326">
        <v>0</v>
      </c>
      <c r="BH162" s="336">
        <v>8.0901867075347393</v>
      </c>
      <c r="BI162" s="295">
        <v>0</v>
      </c>
      <c r="BJ162" s="295">
        <v>0</v>
      </c>
      <c r="BK162" s="295">
        <v>0</v>
      </c>
      <c r="BL162" s="326">
        <v>0</v>
      </c>
      <c r="BM162" s="336">
        <v>26.095703518555112</v>
      </c>
      <c r="BN162" s="295">
        <v>3.4423473798174773</v>
      </c>
      <c r="BO162" s="295">
        <v>4.3097311237650322</v>
      </c>
      <c r="BP162" s="295">
        <v>0</v>
      </c>
      <c r="BQ162" s="326">
        <v>0</v>
      </c>
      <c r="BR162" s="336">
        <v>9.0421224708089198</v>
      </c>
      <c r="BS162" s="295">
        <v>8.0901867075347393</v>
      </c>
      <c r="BT162" s="1946">
        <v>33.847782022137622</v>
      </c>
      <c r="BU162" s="1817"/>
      <c r="BV162" s="1817"/>
      <c r="BW162" s="1817"/>
      <c r="BX162" s="1817"/>
      <c r="BY162" s="1818"/>
      <c r="BZ162" s="1818"/>
      <c r="CA162" s="1818"/>
      <c r="CB162" s="1818"/>
      <c r="CC162" s="1818"/>
      <c r="CD162" s="1818"/>
      <c r="CE162" s="1818"/>
      <c r="CF162" s="1818"/>
      <c r="CG162" s="1818"/>
      <c r="CH162" s="1818"/>
      <c r="CI162" s="1818"/>
      <c r="CJ162" s="1818"/>
      <c r="CK162" s="1818"/>
      <c r="CL162" s="1818"/>
      <c r="CM162" s="1818"/>
      <c r="CN162" s="1818"/>
      <c r="CO162" s="1818"/>
      <c r="CP162" s="1818"/>
      <c r="CQ162" s="1818"/>
      <c r="CR162" s="1818"/>
      <c r="CS162" s="1818"/>
      <c r="CT162" s="1818"/>
      <c r="CU162" s="1818"/>
      <c r="CV162" s="1818"/>
      <c r="CW162" s="1818"/>
      <c r="CX162" s="1818"/>
      <c r="CY162" s="1818"/>
      <c r="CZ162" s="1818"/>
    </row>
    <row r="163" s="378" customFormat="true" ht="15" customHeight="true" x14ac:dyDescent="0.2">
      <c r="A163" s="2328"/>
      <c r="B163" s="1620" t="s">
        <v>46</v>
      </c>
      <c r="C163" s="1541">
        <v>0.40911536032622287</v>
      </c>
      <c r="D163" s="1542">
        <v>0.10624836799057663</v>
      </c>
      <c r="E163" s="1542">
        <v>3.0221253242559282E-2</v>
      </c>
      <c r="F163" s="1542">
        <v>0</v>
      </c>
      <c r="G163" s="1543">
        <v>0</v>
      </c>
      <c r="H163" s="1544">
        <v>1.1197364943036141</v>
      </c>
      <c r="I163" s="1542">
        <v>0.34890567436282838</v>
      </c>
      <c r="J163" s="1542">
        <v>0</v>
      </c>
      <c r="K163" s="1542">
        <v>0</v>
      </c>
      <c r="L163" s="1545">
        <v>0</v>
      </c>
      <c r="M163" s="1546">
        <v>9.246167105017529E-2</v>
      </c>
      <c r="N163" s="1542">
        <v>0.30765756790278093</v>
      </c>
      <c r="O163" s="1542">
        <v>0</v>
      </c>
      <c r="P163" s="1542">
        <v>0</v>
      </c>
      <c r="Q163" s="1543">
        <v>0</v>
      </c>
      <c r="R163" s="1544">
        <v>3.0221253242559282E-2</v>
      </c>
      <c r="S163" s="1542">
        <v>0.29335405891401234</v>
      </c>
      <c r="T163" s="1905">
        <v>8.0040026962488589E-2</v>
      </c>
      <c r="U163" s="583"/>
      <c r="V163" s="583"/>
      <c r="W163" s="583"/>
      <c r="X163" s="583"/>
      <c r="Y163" s="583"/>
      <c r="Z163" s="583"/>
      <c r="AA163" s="583"/>
      <c r="AB163" s="583"/>
      <c r="AC163" s="583"/>
      <c r="AD163" s="583"/>
      <c r="AE163" s="583"/>
      <c r="AF163" s="583"/>
      <c r="AG163" s="583"/>
      <c r="AH163" s="583"/>
      <c r="AI163" s="583"/>
      <c r="AJ163" s="583"/>
      <c r="AK163" s="583"/>
      <c r="AL163" s="583"/>
      <c r="AM163" s="583"/>
      <c r="AN163" s="583"/>
      <c r="AO163" s="583"/>
      <c r="AP163" s="583"/>
      <c r="AQ163" s="583"/>
      <c r="AR163" s="583"/>
      <c r="AS163" s="583"/>
      <c r="AT163" s="583"/>
      <c r="AU163" s="583"/>
      <c r="AV163" s="583"/>
      <c r="AW163" s="583"/>
      <c r="AX163" s="583"/>
      <c r="AY163" s="583"/>
      <c r="AZ163" s="208"/>
      <c r="BA163" s="2377"/>
      <c r="BB163" s="159" t="s">
        <v>46</v>
      </c>
      <c r="BC163" s="325">
        <v>15.502233091890444</v>
      </c>
      <c r="BD163" s="295">
        <v>2.6839545008449708</v>
      </c>
      <c r="BE163" s="295">
        <v>1.9695869259362637</v>
      </c>
      <c r="BF163" s="295">
        <v>0</v>
      </c>
      <c r="BG163" s="326">
        <v>0</v>
      </c>
      <c r="BH163" s="336">
        <v>8.6447820541594496</v>
      </c>
      <c r="BI163" s="295">
        <v>2.6839545008449708</v>
      </c>
      <c r="BJ163" s="295">
        <v>0</v>
      </c>
      <c r="BK163" s="295">
        <v>0</v>
      </c>
      <c r="BL163" s="326">
        <v>0</v>
      </c>
      <c r="BM163" s="336">
        <v>1.5842550115624465</v>
      </c>
      <c r="BN163" s="295">
        <v>5.2731960261685487</v>
      </c>
      <c r="BO163" s="295">
        <v>0</v>
      </c>
      <c r="BP163" s="295">
        <v>0</v>
      </c>
      <c r="BQ163" s="326">
        <v>0</v>
      </c>
      <c r="BR163" s="336">
        <v>1.9695869259362637</v>
      </c>
      <c r="BS163" s="295">
        <v>11.32873655500442</v>
      </c>
      <c r="BT163" s="1946">
        <v>6.8574510377309954</v>
      </c>
      <c r="BU163" s="1817"/>
      <c r="BV163" s="1817"/>
      <c r="BW163" s="1817"/>
      <c r="BX163" s="1817"/>
      <c r="BY163" s="1818"/>
      <c r="BZ163" s="1818"/>
      <c r="CA163" s="1818"/>
      <c r="CB163" s="1818"/>
      <c r="CC163" s="1818"/>
      <c r="CD163" s="1818"/>
      <c r="CE163" s="1818"/>
      <c r="CF163" s="1818"/>
      <c r="CG163" s="1818"/>
      <c r="CH163" s="1818"/>
      <c r="CI163" s="1818"/>
      <c r="CJ163" s="1818"/>
      <c r="CK163" s="1818"/>
      <c r="CL163" s="1818"/>
      <c r="CM163" s="1818"/>
      <c r="CN163" s="1818"/>
      <c r="CO163" s="1818"/>
      <c r="CP163" s="1818"/>
      <c r="CQ163" s="1818"/>
      <c r="CR163" s="1818"/>
      <c r="CS163" s="1818"/>
      <c r="CT163" s="1818"/>
      <c r="CU163" s="1818"/>
      <c r="CV163" s="1818"/>
      <c r="CW163" s="1818"/>
      <c r="CX163" s="1818"/>
      <c r="CY163" s="1818"/>
      <c r="CZ163" s="1818"/>
    </row>
    <row r="164" s="378" customFormat="true" ht="15" customHeight="true" x14ac:dyDescent="0.2">
      <c r="A164" s="2329"/>
      <c r="B164" s="1622" t="s">
        <v>176</v>
      </c>
      <c r="C164" s="1541">
        <v>0.18361207972060792</v>
      </c>
      <c r="D164" s="1542">
        <v>0</v>
      </c>
      <c r="E164" s="1542">
        <v>0.41709382384646709</v>
      </c>
      <c r="F164" s="1542">
        <v>0.13747586827021971</v>
      </c>
      <c r="G164" s="1543">
        <v>0.20423387991902958</v>
      </c>
      <c r="H164" s="1544">
        <v>0.24648970313211802</v>
      </c>
      <c r="I164" s="1542">
        <v>0</v>
      </c>
      <c r="J164" s="1542">
        <v>0</v>
      </c>
      <c r="K164" s="1542">
        <v>0</v>
      </c>
      <c r="L164" s="1545">
        <v>0</v>
      </c>
      <c r="M164" s="1546">
        <v>0.29499232872350795</v>
      </c>
      <c r="N164" s="1542">
        <v>0</v>
      </c>
      <c r="O164" s="1542">
        <v>0</v>
      </c>
      <c r="P164" s="1542">
        <v>0.41621078640738046</v>
      </c>
      <c r="Q164" s="1543">
        <v>0.22135071228906317</v>
      </c>
      <c r="R164" s="1544">
        <v>0.41709382384646709</v>
      </c>
      <c r="S164" s="1542">
        <v>4.9277381416332602E-2</v>
      </c>
      <c r="T164" s="1905">
        <v>0.18663093670413033</v>
      </c>
      <c r="U164" s="583"/>
      <c r="V164" s="583"/>
      <c r="W164" s="583"/>
      <c r="X164" s="583"/>
      <c r="Y164" s="583"/>
      <c r="Z164" s="583"/>
      <c r="AA164" s="583"/>
      <c r="AB164" s="583"/>
      <c r="AC164" s="583"/>
      <c r="AD164" s="583"/>
      <c r="AE164" s="583"/>
      <c r="AF164" s="583"/>
      <c r="AG164" s="583"/>
      <c r="AH164" s="583"/>
      <c r="AI164" s="583"/>
      <c r="AJ164" s="583"/>
      <c r="AK164" s="583"/>
      <c r="AL164" s="583"/>
      <c r="AM164" s="583"/>
      <c r="AN164" s="583"/>
      <c r="AO164" s="583"/>
      <c r="AP164" s="583"/>
      <c r="AQ164" s="583"/>
      <c r="AR164" s="583"/>
      <c r="AS164" s="583"/>
      <c r="AT164" s="583"/>
      <c r="AU164" s="583"/>
      <c r="AV164" s="583"/>
      <c r="AW164" s="583"/>
      <c r="AX164" s="583"/>
      <c r="AY164" s="583"/>
      <c r="AZ164" s="208"/>
      <c r="BA164" s="2377"/>
      <c r="BB164" s="159" t="s">
        <v>176</v>
      </c>
      <c r="BC164" s="325">
        <v>6.9574441205188604</v>
      </c>
      <c r="BD164" s="295">
        <v>0</v>
      </c>
      <c r="BE164" s="295">
        <v>27.182940950307056</v>
      </c>
      <c r="BF164" s="295">
        <v>3.195356058566019</v>
      </c>
      <c r="BG164" s="326">
        <v>7.739848139076754</v>
      </c>
      <c r="BH164" s="336">
        <v>1.9029921530751226</v>
      </c>
      <c r="BI164" s="295">
        <v>0</v>
      </c>
      <c r="BJ164" s="295">
        <v>0</v>
      </c>
      <c r="BK164" s="295">
        <v>0</v>
      </c>
      <c r="BL164" s="326">
        <v>0</v>
      </c>
      <c r="BM164" s="336">
        <v>5.0544519674437378</v>
      </c>
      <c r="BN164" s="295">
        <v>0</v>
      </c>
      <c r="BO164" s="295">
        <v>0</v>
      </c>
      <c r="BP164" s="295">
        <v>7.14436522205997</v>
      </c>
      <c r="BQ164" s="326">
        <v>3.7908389755828034</v>
      </c>
      <c r="BR164" s="336">
        <v>27.182940950307056</v>
      </c>
      <c r="BS164" s="295">
        <v>1.9029921530751226</v>
      </c>
      <c r="BT164" s="1946">
        <v>15.989656165086512</v>
      </c>
      <c r="BU164" s="1817"/>
      <c r="BV164" s="1817"/>
      <c r="BW164" s="1817"/>
      <c r="BX164" s="1817"/>
      <c r="BY164" s="1818"/>
      <c r="BZ164" s="1818"/>
      <c r="CA164" s="1818"/>
      <c r="CB164" s="1818"/>
      <c r="CC164" s="1818"/>
      <c r="CD164" s="1818"/>
      <c r="CE164" s="1818"/>
      <c r="CF164" s="1818"/>
      <c r="CG164" s="1818"/>
      <c r="CH164" s="1818"/>
      <c r="CI164" s="1818"/>
      <c r="CJ164" s="1818"/>
      <c r="CK164" s="1818"/>
      <c r="CL164" s="1818"/>
      <c r="CM164" s="1818"/>
      <c r="CN164" s="1818"/>
      <c r="CO164" s="1818"/>
      <c r="CP164" s="1818"/>
      <c r="CQ164" s="1818"/>
      <c r="CR164" s="1818"/>
      <c r="CS164" s="1818"/>
      <c r="CT164" s="1818"/>
      <c r="CU164" s="1818"/>
      <c r="CV164" s="1818"/>
      <c r="CW164" s="1818"/>
      <c r="CX164" s="1818"/>
      <c r="CY164" s="1818"/>
      <c r="CZ164" s="1818"/>
    </row>
    <row r="165" s="231" customFormat="true" ht="15" customHeight="true" x14ac:dyDescent="0.2">
      <c r="A165" s="1447"/>
      <c r="B165" s="1623"/>
      <c r="C165" s="859"/>
      <c r="D165" s="851"/>
      <c r="E165" s="851"/>
      <c r="F165" s="851"/>
      <c r="G165" s="852"/>
      <c r="H165" s="860"/>
      <c r="I165" s="851"/>
      <c r="J165" s="851"/>
      <c r="K165" s="851"/>
      <c r="L165" s="861"/>
      <c r="M165" s="859"/>
      <c r="N165" s="851"/>
      <c r="O165" s="851"/>
      <c r="P165" s="851"/>
      <c r="Q165" s="852"/>
      <c r="R165" s="860"/>
      <c r="S165" s="851"/>
      <c r="T165" s="861"/>
      <c r="U165" s="583"/>
      <c r="V165" s="583"/>
      <c r="W165" s="583"/>
      <c r="X165" s="583"/>
      <c r="Y165" s="583"/>
      <c r="Z165" s="583"/>
      <c r="AA165" s="583"/>
      <c r="AB165" s="583"/>
      <c r="AC165" s="583"/>
      <c r="AD165" s="583"/>
      <c r="AE165" s="583"/>
      <c r="AF165" s="583"/>
      <c r="AG165" s="583"/>
      <c r="AH165" s="583"/>
      <c r="AI165" s="583"/>
      <c r="AJ165" s="583"/>
      <c r="AK165" s="583"/>
      <c r="AL165" s="583"/>
      <c r="AM165" s="583"/>
      <c r="AN165" s="583"/>
      <c r="AO165" s="583"/>
      <c r="AP165" s="583"/>
      <c r="AQ165" s="583"/>
      <c r="AR165" s="583"/>
      <c r="AS165" s="583"/>
      <c r="AT165" s="583"/>
      <c r="AU165" s="583"/>
      <c r="AV165" s="583"/>
      <c r="AW165" s="583"/>
      <c r="AX165" s="583"/>
      <c r="AY165" s="583"/>
      <c r="AZ165" s="208"/>
      <c r="BA165" s="2378"/>
      <c r="BB165" s="159" t="s">
        <v>161</v>
      </c>
      <c r="BC165" s="325">
        <v>3789.208276005374</v>
      </c>
      <c r="BD165" s="295">
        <v>2526.1136256540108</v>
      </c>
      <c r="BE165" s="295">
        <v>6517.2245178852472</v>
      </c>
      <c r="BF165" s="295">
        <v>2324.3032386493414</v>
      </c>
      <c r="BG165" s="326">
        <v>3789.6984291466665</v>
      </c>
      <c r="BH165" s="336">
        <v>772.03718000955291</v>
      </c>
      <c r="BI165" s="295">
        <v>769.2493123668479</v>
      </c>
      <c r="BJ165" s="295">
        <v>777.98826094793048</v>
      </c>
      <c r="BK165" s="295">
        <v>769.92919558307415</v>
      </c>
      <c r="BL165" s="326">
        <v>772.59247448044982</v>
      </c>
      <c r="BM165" s="336">
        <v>1713.4181045708488</v>
      </c>
      <c r="BN165" s="295">
        <v>1713.9822244954062</v>
      </c>
      <c r="BO165" s="295">
        <v>1711.0071102349762</v>
      </c>
      <c r="BP165" s="295">
        <v>1716.5257257574242</v>
      </c>
      <c r="BQ165" s="326">
        <v>1712.593981008891</v>
      </c>
      <c r="BR165" s="336">
        <v>6517.2245178852472</v>
      </c>
      <c r="BS165" s="295">
        <v>3861.796423387852</v>
      </c>
      <c r="BT165" s="1946">
        <v>8567.5271460675485</v>
      </c>
      <c r="BU165" s="1817"/>
      <c r="BV165" s="1817"/>
      <c r="BW165" s="1817"/>
      <c r="BX165" s="1817"/>
      <c r="BY165" s="1818"/>
      <c r="BZ165" s="1818"/>
      <c r="CA165" s="1818"/>
      <c r="CB165" s="1818"/>
      <c r="CC165" s="1818"/>
      <c r="CD165" s="1818"/>
      <c r="CE165" s="1818"/>
      <c r="CF165" s="1818"/>
      <c r="CG165" s="1818"/>
      <c r="CH165" s="1818"/>
      <c r="CI165" s="1818"/>
      <c r="CJ165" s="1818"/>
      <c r="CK165" s="1818"/>
      <c r="CL165" s="1818"/>
      <c r="CM165" s="1818"/>
      <c r="CN165" s="1818"/>
      <c r="CO165" s="1818"/>
      <c r="CP165" s="1818"/>
      <c r="CQ165" s="1818"/>
      <c r="CR165" s="1818"/>
      <c r="CS165" s="1818"/>
      <c r="CT165" s="1818"/>
      <c r="CU165" s="1818"/>
      <c r="CV165" s="1818"/>
      <c r="CW165" s="1818"/>
      <c r="CX165" s="1818"/>
      <c r="CY165" s="1818"/>
      <c r="CZ165" s="1818"/>
    </row>
    <row r="166" s="231" customFormat="true" ht="15" customHeight="true" x14ac:dyDescent="0.2">
      <c r="A166" s="677"/>
      <c r="B166" s="1624"/>
      <c r="C166" s="859"/>
      <c r="D166" s="851"/>
      <c r="E166" s="851"/>
      <c r="F166" s="851"/>
      <c r="G166" s="852"/>
      <c r="H166" s="860"/>
      <c r="I166" s="851"/>
      <c r="J166" s="851"/>
      <c r="K166" s="851"/>
      <c r="L166" s="861"/>
      <c r="M166" s="859"/>
      <c r="N166" s="851"/>
      <c r="O166" s="851"/>
      <c r="P166" s="851"/>
      <c r="Q166" s="852"/>
      <c r="R166" s="860"/>
      <c r="S166" s="851"/>
      <c r="T166" s="861"/>
      <c r="U166" s="583"/>
      <c r="V166" s="583"/>
      <c r="W166" s="583"/>
      <c r="X166" s="583"/>
      <c r="Y166" s="583"/>
      <c r="Z166" s="583"/>
      <c r="AA166" s="583"/>
      <c r="AB166" s="583"/>
      <c r="AC166" s="583"/>
      <c r="AD166" s="583"/>
      <c r="AE166" s="583"/>
      <c r="AF166" s="583"/>
      <c r="AG166" s="583"/>
      <c r="AH166" s="583"/>
      <c r="AI166" s="583"/>
      <c r="AJ166" s="583"/>
      <c r="AK166" s="583"/>
      <c r="AL166" s="583"/>
      <c r="AM166" s="583"/>
      <c r="AN166" s="583"/>
      <c r="AO166" s="583"/>
      <c r="AP166" s="583"/>
      <c r="AQ166" s="583"/>
      <c r="AR166" s="583"/>
      <c r="AS166" s="583"/>
      <c r="AT166" s="583"/>
      <c r="AU166" s="583"/>
      <c r="AV166" s="583"/>
      <c r="AW166" s="583"/>
      <c r="AX166" s="583"/>
      <c r="AY166" s="583"/>
      <c r="AZ166" s="208"/>
      <c r="BA166" s="371"/>
      <c r="BB166" s="159"/>
      <c r="BC166" s="325"/>
      <c r="BD166" s="295"/>
      <c r="BE166" s="295"/>
      <c r="BF166" s="295"/>
      <c r="BG166" s="326"/>
      <c r="BH166" s="336"/>
      <c r="BI166" s="295"/>
      <c r="BJ166" s="295"/>
      <c r="BK166" s="295"/>
      <c r="BL166" s="326"/>
      <c r="BM166" s="336"/>
      <c r="BN166" s="295"/>
      <c r="BO166" s="295"/>
      <c r="BP166" s="295"/>
      <c r="BQ166" s="326"/>
      <c r="BR166" s="336"/>
      <c r="BS166" s="295"/>
      <c r="BT166" s="1946"/>
      <c r="BU166" s="1817"/>
      <c r="BV166" s="1817"/>
      <c r="BW166" s="1817"/>
      <c r="BX166" s="1817"/>
      <c r="BY166" s="1818"/>
      <c r="BZ166" s="1818"/>
      <c r="CA166" s="1818"/>
      <c r="CB166" s="1818"/>
      <c r="CC166" s="1818"/>
      <c r="CD166" s="1818"/>
      <c r="CE166" s="1818"/>
      <c r="CF166" s="1818"/>
      <c r="CG166" s="1818"/>
      <c r="CH166" s="1818"/>
      <c r="CI166" s="1818"/>
      <c r="CJ166" s="1818"/>
      <c r="CK166" s="1818"/>
      <c r="CL166" s="1818"/>
      <c r="CM166" s="1818"/>
      <c r="CN166" s="1818"/>
      <c r="CO166" s="1818"/>
      <c r="CP166" s="1818"/>
      <c r="CQ166" s="1818"/>
      <c r="CR166" s="1818"/>
      <c r="CS166" s="1818"/>
      <c r="CT166" s="1818"/>
      <c r="CU166" s="1818"/>
      <c r="CV166" s="1818"/>
      <c r="CW166" s="1818"/>
      <c r="CX166" s="1818"/>
      <c r="CY166" s="1818"/>
      <c r="CZ166" s="1818"/>
    </row>
    <row r="167" s="231" customFormat="true" ht="15" customHeight="true" x14ac:dyDescent="0.2">
      <c r="A167" s="677"/>
      <c r="B167" s="1624"/>
      <c r="C167" s="859"/>
      <c r="D167" s="851"/>
      <c r="E167" s="851"/>
      <c r="F167" s="851"/>
      <c r="G167" s="852"/>
      <c r="H167" s="860"/>
      <c r="I167" s="851"/>
      <c r="J167" s="851"/>
      <c r="K167" s="851"/>
      <c r="L167" s="861"/>
      <c r="M167" s="859"/>
      <c r="N167" s="851"/>
      <c r="O167" s="851"/>
      <c r="P167" s="851"/>
      <c r="Q167" s="852"/>
      <c r="R167" s="860"/>
      <c r="S167" s="851"/>
      <c r="T167" s="861"/>
      <c r="U167" s="583"/>
      <c r="V167" s="583"/>
      <c r="W167" s="583"/>
      <c r="X167" s="583"/>
      <c r="Y167" s="583"/>
      <c r="Z167" s="583"/>
      <c r="AA167" s="583"/>
      <c r="AB167" s="583"/>
      <c r="AC167" s="583"/>
      <c r="AD167" s="583"/>
      <c r="AE167" s="583"/>
      <c r="AF167" s="583"/>
      <c r="AG167" s="583"/>
      <c r="AH167" s="583"/>
      <c r="AI167" s="583"/>
      <c r="AJ167" s="583"/>
      <c r="AK167" s="583"/>
      <c r="AL167" s="583"/>
      <c r="AM167" s="583"/>
      <c r="AN167" s="583"/>
      <c r="AO167" s="583"/>
      <c r="AP167" s="583"/>
      <c r="AQ167" s="583"/>
      <c r="AR167" s="583"/>
      <c r="AS167" s="583"/>
      <c r="AT167" s="583"/>
      <c r="AU167" s="583"/>
      <c r="AV167" s="583"/>
      <c r="AW167" s="583"/>
      <c r="AX167" s="583"/>
      <c r="AY167" s="583"/>
      <c r="AZ167" s="208"/>
      <c r="BA167" s="371"/>
      <c r="BB167" s="159"/>
      <c r="BC167" s="325"/>
      <c r="BD167" s="295"/>
      <c r="BE167" s="295"/>
      <c r="BF167" s="295"/>
      <c r="BG167" s="326"/>
      <c r="BH167" s="336"/>
      <c r="BI167" s="295"/>
      <c r="BJ167" s="295"/>
      <c r="BK167" s="295"/>
      <c r="BL167" s="326"/>
      <c r="BM167" s="336"/>
      <c r="BN167" s="295"/>
      <c r="BO167" s="295"/>
      <c r="BP167" s="295"/>
      <c r="BQ167" s="326"/>
      <c r="BR167" s="336"/>
      <c r="BS167" s="295"/>
      <c r="BT167" s="1946"/>
      <c r="BU167" s="1817"/>
      <c r="BV167" s="1817"/>
      <c r="BW167" s="1817"/>
      <c r="BX167" s="1817"/>
      <c r="BY167" s="1818"/>
      <c r="BZ167" s="1818"/>
      <c r="CA167" s="1818"/>
      <c r="CB167" s="1818"/>
      <c r="CC167" s="1818"/>
      <c r="CD167" s="1818"/>
      <c r="CE167" s="1818"/>
      <c r="CF167" s="1818"/>
      <c r="CG167" s="1818"/>
      <c r="CH167" s="1818"/>
      <c r="CI167" s="1818"/>
      <c r="CJ167" s="1818"/>
      <c r="CK167" s="1818"/>
      <c r="CL167" s="1818"/>
      <c r="CM167" s="1818"/>
      <c r="CN167" s="1818"/>
      <c r="CO167" s="1818"/>
      <c r="CP167" s="1818"/>
      <c r="CQ167" s="1818"/>
      <c r="CR167" s="1818"/>
      <c r="CS167" s="1818"/>
      <c r="CT167" s="1818"/>
      <c r="CU167" s="1818"/>
      <c r="CV167" s="1818"/>
      <c r="CW167" s="1818"/>
      <c r="CX167" s="1818"/>
      <c r="CY167" s="1818"/>
      <c r="CZ167" s="1818"/>
    </row>
    <row r="168" s="231" customFormat="true" ht="15" customHeight="true" x14ac:dyDescent="0.2">
      <c r="A168" s="677"/>
      <c r="B168" s="1624"/>
      <c r="C168" s="859"/>
      <c r="D168" s="851"/>
      <c r="E168" s="851"/>
      <c r="F168" s="851"/>
      <c r="G168" s="852"/>
      <c r="H168" s="860"/>
      <c r="I168" s="851"/>
      <c r="J168" s="851"/>
      <c r="K168" s="851"/>
      <c r="L168" s="861"/>
      <c r="M168" s="859"/>
      <c r="N168" s="851"/>
      <c r="O168" s="851"/>
      <c r="P168" s="851"/>
      <c r="Q168" s="852"/>
      <c r="R168" s="860"/>
      <c r="S168" s="851"/>
      <c r="T168" s="861"/>
      <c r="U168" s="583"/>
      <c r="V168" s="583"/>
      <c r="W168" s="583"/>
      <c r="X168" s="583"/>
      <c r="Y168" s="583"/>
      <c r="Z168" s="583"/>
      <c r="AA168" s="583"/>
      <c r="AB168" s="583"/>
      <c r="AC168" s="583"/>
      <c r="AD168" s="583"/>
      <c r="AE168" s="583"/>
      <c r="AF168" s="583"/>
      <c r="AG168" s="583"/>
      <c r="AH168" s="583"/>
      <c r="AI168" s="583"/>
      <c r="AJ168" s="583"/>
      <c r="AK168" s="583"/>
      <c r="AL168" s="583"/>
      <c r="AM168" s="583"/>
      <c r="AN168" s="583"/>
      <c r="AO168" s="583"/>
      <c r="AP168" s="583"/>
      <c r="AQ168" s="583"/>
      <c r="AR168" s="583"/>
      <c r="AS168" s="583"/>
      <c r="AT168" s="583"/>
      <c r="AU168" s="583"/>
      <c r="AV168" s="583"/>
      <c r="AW168" s="583"/>
      <c r="AX168" s="583"/>
      <c r="AY168" s="583"/>
      <c r="AZ168" s="208"/>
      <c r="BA168" s="371"/>
      <c r="BB168" s="159"/>
      <c r="BC168" s="325"/>
      <c r="BD168" s="295"/>
      <c r="BE168" s="295"/>
      <c r="BF168" s="295"/>
      <c r="BG168" s="326"/>
      <c r="BH168" s="336"/>
      <c r="BI168" s="295"/>
      <c r="BJ168" s="295"/>
      <c r="BK168" s="295"/>
      <c r="BL168" s="326"/>
      <c r="BM168" s="336"/>
      <c r="BN168" s="295"/>
      <c r="BO168" s="295"/>
      <c r="BP168" s="295"/>
      <c r="BQ168" s="326"/>
      <c r="BR168" s="336"/>
      <c r="BS168" s="295"/>
      <c r="BT168" s="1946"/>
      <c r="BU168" s="1817"/>
      <c r="BV168" s="1817"/>
      <c r="BW168" s="1817"/>
      <c r="BX168" s="1817"/>
      <c r="BY168" s="1818"/>
      <c r="BZ168" s="1818"/>
      <c r="CA168" s="1818"/>
      <c r="CB168" s="1818"/>
      <c r="CC168" s="1818"/>
      <c r="CD168" s="1818"/>
      <c r="CE168" s="1818"/>
      <c r="CF168" s="1818"/>
      <c r="CG168" s="1818"/>
      <c r="CH168" s="1818"/>
      <c r="CI168" s="1818"/>
      <c r="CJ168" s="1818"/>
      <c r="CK168" s="1818"/>
      <c r="CL168" s="1818"/>
      <c r="CM168" s="1818"/>
      <c r="CN168" s="1818"/>
      <c r="CO168" s="1818"/>
      <c r="CP168" s="1818"/>
      <c r="CQ168" s="1818"/>
      <c r="CR168" s="1818"/>
      <c r="CS168" s="1818"/>
      <c r="CT168" s="1818"/>
      <c r="CU168" s="1818"/>
      <c r="CV168" s="1818"/>
      <c r="CW168" s="1818"/>
      <c r="CX168" s="1818"/>
      <c r="CY168" s="1818"/>
      <c r="CZ168" s="1818"/>
    </row>
    <row r="169" s="231" customFormat="true" ht="15" customHeight="true" x14ac:dyDescent="0.2">
      <c r="A169" s="677"/>
      <c r="B169" s="1624"/>
      <c r="C169" s="859"/>
      <c r="D169" s="851"/>
      <c r="E169" s="851"/>
      <c r="F169" s="851"/>
      <c r="G169" s="852"/>
      <c r="H169" s="860"/>
      <c r="I169" s="851"/>
      <c r="J169" s="851"/>
      <c r="K169" s="851"/>
      <c r="L169" s="861"/>
      <c r="M169" s="859"/>
      <c r="N169" s="851"/>
      <c r="O169" s="851"/>
      <c r="P169" s="851"/>
      <c r="Q169" s="852"/>
      <c r="R169" s="860"/>
      <c r="S169" s="851"/>
      <c r="T169" s="861"/>
      <c r="U169" s="583"/>
      <c r="V169" s="583"/>
      <c r="W169" s="583"/>
      <c r="X169" s="583"/>
      <c r="Y169" s="583"/>
      <c r="Z169" s="583"/>
      <c r="AA169" s="583"/>
      <c r="AB169" s="583"/>
      <c r="AC169" s="583"/>
      <c r="AD169" s="583"/>
      <c r="AE169" s="583"/>
      <c r="AF169" s="583"/>
      <c r="AG169" s="583"/>
      <c r="AH169" s="583"/>
      <c r="AI169" s="583"/>
      <c r="AJ169" s="583"/>
      <c r="AK169" s="583"/>
      <c r="AL169" s="583"/>
      <c r="AM169" s="583"/>
      <c r="AN169" s="583"/>
      <c r="AO169" s="583"/>
      <c r="AP169" s="583"/>
      <c r="AQ169" s="583"/>
      <c r="AR169" s="583"/>
      <c r="AS169" s="583"/>
      <c r="AT169" s="583"/>
      <c r="AU169" s="583"/>
      <c r="AV169" s="583"/>
      <c r="AW169" s="583"/>
      <c r="AX169" s="583"/>
      <c r="AY169" s="583"/>
      <c r="AZ169" s="208"/>
      <c r="BA169" s="371"/>
      <c r="BB169" s="159"/>
      <c r="BC169" s="325"/>
      <c r="BD169" s="295"/>
      <c r="BE169" s="295"/>
      <c r="BF169" s="295"/>
      <c r="BG169" s="326"/>
      <c r="BH169" s="336"/>
      <c r="BI169" s="295"/>
      <c r="BJ169" s="295"/>
      <c r="BK169" s="295"/>
      <c r="BL169" s="326"/>
      <c r="BM169" s="336"/>
      <c r="BN169" s="295"/>
      <c r="BO169" s="295"/>
      <c r="BP169" s="295"/>
      <c r="BQ169" s="326"/>
      <c r="BR169" s="336"/>
      <c r="BS169" s="295"/>
      <c r="BT169" s="1946"/>
      <c r="BU169" s="1817"/>
      <c r="BV169" s="1817"/>
      <c r="BW169" s="1817"/>
      <c r="BX169" s="1817"/>
      <c r="BY169" s="1818"/>
      <c r="BZ169" s="1818"/>
      <c r="CA169" s="1818"/>
      <c r="CB169" s="1818"/>
      <c r="CC169" s="1818"/>
      <c r="CD169" s="1818"/>
      <c r="CE169" s="1818"/>
      <c r="CF169" s="1818"/>
      <c r="CG169" s="1818"/>
      <c r="CH169" s="1818"/>
      <c r="CI169" s="1818"/>
      <c r="CJ169" s="1818"/>
      <c r="CK169" s="1818"/>
      <c r="CL169" s="1818"/>
      <c r="CM169" s="1818"/>
      <c r="CN169" s="1818"/>
      <c r="CO169" s="1818"/>
      <c r="CP169" s="1818"/>
      <c r="CQ169" s="1818"/>
      <c r="CR169" s="1818"/>
      <c r="CS169" s="1818"/>
      <c r="CT169" s="1818"/>
      <c r="CU169" s="1818"/>
      <c r="CV169" s="1818"/>
      <c r="CW169" s="1818"/>
      <c r="CX169" s="1818"/>
      <c r="CY169" s="1818"/>
      <c r="CZ169" s="1818"/>
    </row>
    <row r="170" s="231" customFormat="true" ht="15" customHeight="true" x14ac:dyDescent="0.2">
      <c r="A170" s="677"/>
      <c r="B170" s="1624"/>
      <c r="C170" s="859"/>
      <c r="D170" s="851"/>
      <c r="E170" s="851"/>
      <c r="F170" s="851"/>
      <c r="G170" s="852"/>
      <c r="H170" s="860"/>
      <c r="I170" s="851"/>
      <c r="J170" s="851"/>
      <c r="K170" s="851"/>
      <c r="L170" s="861"/>
      <c r="M170" s="859"/>
      <c r="N170" s="851"/>
      <c r="O170" s="851"/>
      <c r="P170" s="851"/>
      <c r="Q170" s="852"/>
      <c r="R170" s="860"/>
      <c r="S170" s="851"/>
      <c r="T170" s="861"/>
      <c r="U170" s="583"/>
      <c r="V170" s="583"/>
      <c r="W170" s="583"/>
      <c r="X170" s="583"/>
      <c r="Y170" s="583"/>
      <c r="Z170" s="583"/>
      <c r="AA170" s="583"/>
      <c r="AB170" s="583"/>
      <c r="AC170" s="583"/>
      <c r="AD170" s="583"/>
      <c r="AE170" s="583"/>
      <c r="AF170" s="583"/>
      <c r="AG170" s="583"/>
      <c r="AH170" s="583"/>
      <c r="AI170" s="583"/>
      <c r="AJ170" s="583"/>
      <c r="AK170" s="583"/>
      <c r="AL170" s="583"/>
      <c r="AM170" s="583"/>
      <c r="AN170" s="583"/>
      <c r="AO170" s="583"/>
      <c r="AP170" s="583"/>
      <c r="AQ170" s="583"/>
      <c r="AR170" s="583"/>
      <c r="AS170" s="583"/>
      <c r="AT170" s="583"/>
      <c r="AU170" s="583"/>
      <c r="AV170" s="583"/>
      <c r="AW170" s="583"/>
      <c r="AX170" s="583"/>
      <c r="AY170" s="583"/>
      <c r="AZ170" s="208"/>
      <c r="BA170" s="371"/>
      <c r="BB170" s="159"/>
      <c r="BC170" s="325"/>
      <c r="BD170" s="295"/>
      <c r="BE170" s="295"/>
      <c r="BF170" s="295"/>
      <c r="BG170" s="326"/>
      <c r="BH170" s="336"/>
      <c r="BI170" s="295"/>
      <c r="BJ170" s="295"/>
      <c r="BK170" s="295"/>
      <c r="BL170" s="326"/>
      <c r="BM170" s="336"/>
      <c r="BN170" s="295"/>
      <c r="BO170" s="295"/>
      <c r="BP170" s="295"/>
      <c r="BQ170" s="326"/>
      <c r="BR170" s="336"/>
      <c r="BS170" s="295"/>
      <c r="BT170" s="1946"/>
      <c r="BU170" s="1817"/>
      <c r="BV170" s="1817"/>
      <c r="BW170" s="1817"/>
      <c r="BX170" s="1817"/>
      <c r="BY170" s="1818"/>
      <c r="BZ170" s="1818"/>
      <c r="CA170" s="1818"/>
      <c r="CB170" s="1818"/>
      <c r="CC170" s="1818"/>
      <c r="CD170" s="1818"/>
      <c r="CE170" s="1818"/>
      <c r="CF170" s="1818"/>
      <c r="CG170" s="1818"/>
      <c r="CH170" s="1818"/>
      <c r="CI170" s="1818"/>
      <c r="CJ170" s="1818"/>
      <c r="CK170" s="1818"/>
      <c r="CL170" s="1818"/>
      <c r="CM170" s="1818"/>
      <c r="CN170" s="1818"/>
      <c r="CO170" s="1818"/>
      <c r="CP170" s="1818"/>
      <c r="CQ170" s="1818"/>
      <c r="CR170" s="1818"/>
      <c r="CS170" s="1818"/>
      <c r="CT170" s="1818"/>
      <c r="CU170" s="1818"/>
      <c r="CV170" s="1818"/>
      <c r="CW170" s="1818"/>
      <c r="CX170" s="1818"/>
      <c r="CY170" s="1818"/>
      <c r="CZ170" s="1818"/>
    </row>
    <row r="171" s="378" customFormat="true" ht="15" customHeight="true" x14ac:dyDescent="0.2">
      <c r="A171" s="770"/>
      <c r="B171" s="790"/>
      <c r="C171" s="694"/>
      <c r="D171" s="695"/>
      <c r="E171" s="695"/>
      <c r="F171" s="695"/>
      <c r="G171" s="755"/>
      <c r="H171" s="738"/>
      <c r="I171" s="695"/>
      <c r="J171" s="695"/>
      <c r="K171" s="695"/>
      <c r="L171" s="707"/>
      <c r="M171" s="720"/>
      <c r="N171" s="695"/>
      <c r="O171" s="695"/>
      <c r="P171" s="695"/>
      <c r="Q171" s="755"/>
      <c r="R171" s="738"/>
      <c r="S171" s="695"/>
      <c r="T171" s="1909"/>
      <c r="U171" s="583"/>
      <c r="V171" s="583"/>
      <c r="W171" s="583"/>
      <c r="X171" s="583"/>
      <c r="Y171" s="583"/>
      <c r="Z171" s="583"/>
      <c r="AA171" s="583"/>
      <c r="AB171" s="583"/>
      <c r="AC171" s="583"/>
      <c r="AD171" s="583"/>
      <c r="AE171" s="583"/>
      <c r="AF171" s="583"/>
      <c r="AG171" s="583"/>
      <c r="AH171" s="583"/>
      <c r="AI171" s="583"/>
      <c r="AJ171" s="583"/>
      <c r="AK171" s="583"/>
      <c r="AL171" s="583"/>
      <c r="AM171" s="583"/>
      <c r="AN171" s="583"/>
      <c r="AO171" s="583"/>
      <c r="AP171" s="583"/>
      <c r="AQ171" s="583"/>
      <c r="AR171" s="583"/>
      <c r="AS171" s="583"/>
      <c r="AT171" s="583"/>
      <c r="AU171" s="583"/>
      <c r="AV171" s="583"/>
      <c r="AW171" s="583"/>
      <c r="AX171" s="583"/>
      <c r="AY171" s="583"/>
      <c r="AZ171" s="208"/>
      <c r="BA171" s="371"/>
      <c r="BB171" s="159"/>
      <c r="BC171" s="325"/>
      <c r="BD171" s="295"/>
      <c r="BE171" s="295"/>
      <c r="BF171" s="295"/>
      <c r="BG171" s="326"/>
      <c r="BH171" s="336"/>
      <c r="BI171" s="295"/>
      <c r="BJ171" s="295"/>
      <c r="BK171" s="295"/>
      <c r="BL171" s="326"/>
      <c r="BM171" s="336"/>
      <c r="BN171" s="295"/>
      <c r="BO171" s="295"/>
      <c r="BP171" s="295"/>
      <c r="BQ171" s="326"/>
      <c r="BR171" s="336"/>
      <c r="BS171" s="295"/>
      <c r="BT171" s="1946"/>
      <c r="BU171" s="1817"/>
      <c r="BV171" s="1817"/>
      <c r="BW171" s="1817"/>
      <c r="BX171" s="1817"/>
      <c r="BY171" s="1818"/>
      <c r="BZ171" s="1818"/>
      <c r="CA171" s="1818"/>
      <c r="CB171" s="1818"/>
      <c r="CC171" s="1818"/>
      <c r="CD171" s="1818"/>
      <c r="CE171" s="1818"/>
      <c r="CF171" s="1818"/>
      <c r="CG171" s="1818"/>
      <c r="CH171" s="1818"/>
      <c r="CI171" s="1818"/>
      <c r="CJ171" s="1818"/>
      <c r="CK171" s="1818"/>
      <c r="CL171" s="1818"/>
      <c r="CM171" s="1818"/>
      <c r="CN171" s="1818"/>
      <c r="CO171" s="1818"/>
      <c r="CP171" s="1818"/>
      <c r="CQ171" s="1818"/>
      <c r="CR171" s="1818"/>
      <c r="CS171" s="1818"/>
      <c r="CT171" s="1818"/>
      <c r="CU171" s="1818"/>
      <c r="CV171" s="1818"/>
      <c r="CW171" s="1818"/>
      <c r="CX171" s="1818"/>
      <c r="CY171" s="1818"/>
      <c r="CZ171" s="1818"/>
    </row>
    <row r="172" s="378" customFormat="true" ht="15" customHeight="true" x14ac:dyDescent="0.2">
      <c r="A172" s="1436"/>
      <c r="B172" s="1625"/>
      <c r="C172" s="1392"/>
      <c r="D172" s="1393"/>
      <c r="E172" s="1393"/>
      <c r="F172" s="1393"/>
      <c r="G172" s="1427"/>
      <c r="H172" s="1419"/>
      <c r="I172" s="1393"/>
      <c r="J172" s="1393"/>
      <c r="K172" s="1393"/>
      <c r="L172" s="1400"/>
      <c r="M172" s="1409"/>
      <c r="N172" s="1393"/>
      <c r="O172" s="1393"/>
      <c r="P172" s="1393"/>
      <c r="Q172" s="1427"/>
      <c r="R172" s="1419"/>
      <c r="S172" s="1393"/>
      <c r="T172" s="1910"/>
      <c r="U172" s="583"/>
      <c r="V172" s="583"/>
      <c r="W172" s="583"/>
      <c r="X172" s="583"/>
      <c r="Y172" s="583"/>
      <c r="Z172" s="583"/>
      <c r="AA172" s="583"/>
      <c r="AB172" s="583"/>
      <c r="AC172" s="583"/>
      <c r="AD172" s="583"/>
      <c r="AE172" s="583"/>
      <c r="AF172" s="583"/>
      <c r="AG172" s="583"/>
      <c r="AH172" s="583"/>
      <c r="AI172" s="583"/>
      <c r="AJ172" s="583"/>
      <c r="AK172" s="583"/>
      <c r="AL172" s="583"/>
      <c r="AM172" s="583"/>
      <c r="AN172" s="583"/>
      <c r="AO172" s="583"/>
      <c r="AP172" s="583"/>
      <c r="AQ172" s="583"/>
      <c r="AR172" s="583"/>
      <c r="AS172" s="583"/>
      <c r="AT172" s="583"/>
      <c r="AU172" s="583"/>
      <c r="AV172" s="583"/>
      <c r="AW172" s="583"/>
      <c r="AX172" s="583"/>
      <c r="AY172" s="583"/>
      <c r="AZ172" s="208"/>
      <c r="BA172" s="371"/>
      <c r="BB172" s="159"/>
      <c r="BC172" s="325"/>
      <c r="BD172" s="295"/>
      <c r="BE172" s="295"/>
      <c r="BF172" s="295"/>
      <c r="BG172" s="326"/>
      <c r="BH172" s="336"/>
      <c r="BI172" s="295"/>
      <c r="BJ172" s="295"/>
      <c r="BK172" s="295"/>
      <c r="BL172" s="326"/>
      <c r="BM172" s="336"/>
      <c r="BN172" s="295"/>
      <c r="BO172" s="295"/>
      <c r="BP172" s="295"/>
      <c r="BQ172" s="326"/>
      <c r="BR172" s="336"/>
      <c r="BS172" s="295"/>
      <c r="BT172" s="1946"/>
      <c r="BU172" s="1817"/>
      <c r="BV172" s="1817"/>
      <c r="BW172" s="1817"/>
      <c r="BX172" s="1817"/>
      <c r="BY172" s="1818"/>
      <c r="BZ172" s="1818"/>
      <c r="CA172" s="1818"/>
      <c r="CB172" s="1818"/>
      <c r="CC172" s="1818"/>
      <c r="CD172" s="1818"/>
      <c r="CE172" s="1818"/>
      <c r="CF172" s="1818"/>
      <c r="CG172" s="1818"/>
      <c r="CH172" s="1818"/>
      <c r="CI172" s="1818"/>
      <c r="CJ172" s="1818"/>
      <c r="CK172" s="1818"/>
      <c r="CL172" s="1818"/>
      <c r="CM172" s="1818"/>
      <c r="CN172" s="1818"/>
      <c r="CO172" s="1818"/>
      <c r="CP172" s="1818"/>
      <c r="CQ172" s="1818"/>
      <c r="CR172" s="1818"/>
      <c r="CS172" s="1818"/>
      <c r="CT172" s="1818"/>
      <c r="CU172" s="1818"/>
      <c r="CV172" s="1818"/>
      <c r="CW172" s="1818"/>
      <c r="CX172" s="1818"/>
      <c r="CY172" s="1818"/>
      <c r="CZ172" s="1818"/>
    </row>
    <row r="173" s="378" customFormat="true" ht="15" customHeight="true" x14ac:dyDescent="0.2">
      <c r="A173" s="1437"/>
      <c r="B173" s="1626"/>
      <c r="C173" s="1394"/>
      <c r="D173" s="1395"/>
      <c r="E173" s="1395"/>
      <c r="F173" s="1395"/>
      <c r="G173" s="1428"/>
      <c r="H173" s="1420"/>
      <c r="I173" s="1395"/>
      <c r="J173" s="1395"/>
      <c r="K173" s="1395"/>
      <c r="L173" s="1401"/>
      <c r="M173" s="1410"/>
      <c r="N173" s="1395"/>
      <c r="O173" s="1395"/>
      <c r="P173" s="1395"/>
      <c r="Q173" s="1428"/>
      <c r="R173" s="1420"/>
      <c r="S173" s="1395"/>
      <c r="T173" s="1911"/>
      <c r="U173" s="583"/>
      <c r="V173" s="583"/>
      <c r="W173" s="583"/>
      <c r="X173" s="583"/>
      <c r="Y173" s="583"/>
      <c r="Z173" s="583"/>
      <c r="AA173" s="583"/>
      <c r="AB173" s="583"/>
      <c r="AC173" s="583"/>
      <c r="AD173" s="583"/>
      <c r="AE173" s="583"/>
      <c r="AF173" s="583"/>
      <c r="AG173" s="583"/>
      <c r="AH173" s="583"/>
      <c r="AI173" s="583"/>
      <c r="AJ173" s="583"/>
      <c r="AK173" s="583"/>
      <c r="AL173" s="583"/>
      <c r="AM173" s="583"/>
      <c r="AN173" s="583"/>
      <c r="AO173" s="583"/>
      <c r="AP173" s="583"/>
      <c r="AQ173" s="583"/>
      <c r="AR173" s="583"/>
      <c r="AS173" s="583"/>
      <c r="AT173" s="583"/>
      <c r="AU173" s="583"/>
      <c r="AV173" s="583"/>
      <c r="AW173" s="583"/>
      <c r="AX173" s="583"/>
      <c r="AY173" s="583"/>
      <c r="AZ173" s="208"/>
      <c r="BA173" s="371"/>
      <c r="BB173" s="159"/>
      <c r="BC173" s="325"/>
      <c r="BD173" s="295"/>
      <c r="BE173" s="295"/>
      <c r="BF173" s="295"/>
      <c r="BG173" s="326"/>
      <c r="BH173" s="336"/>
      <c r="BI173" s="295"/>
      <c r="BJ173" s="295"/>
      <c r="BK173" s="295"/>
      <c r="BL173" s="326"/>
      <c r="BM173" s="336"/>
      <c r="BN173" s="295"/>
      <c r="BO173" s="295"/>
      <c r="BP173" s="295"/>
      <c r="BQ173" s="326"/>
      <c r="BR173" s="336"/>
      <c r="BS173" s="295"/>
      <c r="BT173" s="1946"/>
      <c r="BU173" s="1817"/>
      <c r="BV173" s="1817"/>
      <c r="BW173" s="1817"/>
      <c r="BX173" s="1817"/>
      <c r="BY173" s="1818"/>
      <c r="BZ173" s="1818"/>
      <c r="CA173" s="1818"/>
      <c r="CB173" s="1818"/>
      <c r="CC173" s="1818"/>
      <c r="CD173" s="1818"/>
      <c r="CE173" s="1818"/>
      <c r="CF173" s="1818"/>
      <c r="CG173" s="1818"/>
      <c r="CH173" s="1818"/>
      <c r="CI173" s="1818"/>
      <c r="CJ173" s="1818"/>
      <c r="CK173" s="1818"/>
      <c r="CL173" s="1818"/>
      <c r="CM173" s="1818"/>
      <c r="CN173" s="1818"/>
      <c r="CO173" s="1818"/>
      <c r="CP173" s="1818"/>
      <c r="CQ173" s="1818"/>
      <c r="CR173" s="1818"/>
      <c r="CS173" s="1818"/>
      <c r="CT173" s="1818"/>
      <c r="CU173" s="1818"/>
      <c r="CV173" s="1818"/>
      <c r="CW173" s="1818"/>
      <c r="CX173" s="1818"/>
      <c r="CY173" s="1818"/>
      <c r="CZ173" s="1818"/>
    </row>
    <row r="174" s="378" customFormat="true" ht="15" customHeight="true" x14ac:dyDescent="0.2">
      <c r="A174" s="1438"/>
      <c r="B174" s="1627"/>
      <c r="C174" s="1547"/>
      <c r="D174" s="1548"/>
      <c r="E174" s="1548"/>
      <c r="F174" s="1548"/>
      <c r="G174" s="1549"/>
      <c r="H174" s="1550"/>
      <c r="I174" s="1548"/>
      <c r="J174" s="1548"/>
      <c r="K174" s="1548"/>
      <c r="L174" s="1551"/>
      <c r="M174" s="1552"/>
      <c r="N174" s="1548"/>
      <c r="O174" s="1548"/>
      <c r="P174" s="1548"/>
      <c r="Q174" s="1549"/>
      <c r="R174" s="1550"/>
      <c r="S174" s="1548"/>
      <c r="T174" s="1912"/>
      <c r="U174" s="583"/>
      <c r="V174" s="583"/>
      <c r="W174" s="583"/>
      <c r="X174" s="583"/>
      <c r="Y174" s="583"/>
      <c r="Z174" s="583"/>
      <c r="AA174" s="583"/>
      <c r="AB174" s="583"/>
      <c r="AC174" s="583"/>
      <c r="AD174" s="583"/>
      <c r="AE174" s="583"/>
      <c r="AF174" s="583"/>
      <c r="AG174" s="583"/>
      <c r="AH174" s="583"/>
      <c r="AI174" s="583"/>
      <c r="AJ174" s="583"/>
      <c r="AK174" s="583"/>
      <c r="AL174" s="583"/>
      <c r="AM174" s="583"/>
      <c r="AN174" s="583"/>
      <c r="AO174" s="583"/>
      <c r="AP174" s="583"/>
      <c r="AQ174" s="583"/>
      <c r="AR174" s="583"/>
      <c r="AS174" s="583"/>
      <c r="AT174" s="583"/>
      <c r="AU174" s="583"/>
      <c r="AV174" s="583"/>
      <c r="AW174" s="583"/>
      <c r="AX174" s="583"/>
      <c r="AY174" s="583"/>
      <c r="AZ174" s="208"/>
      <c r="BA174" s="371"/>
      <c r="BB174" s="159"/>
      <c r="BC174" s="325"/>
      <c r="BD174" s="295"/>
      <c r="BE174" s="295"/>
      <c r="BF174" s="295"/>
      <c r="BG174" s="326"/>
      <c r="BH174" s="336"/>
      <c r="BI174" s="295"/>
      <c r="BJ174" s="295"/>
      <c r="BK174" s="295"/>
      <c r="BL174" s="326"/>
      <c r="BM174" s="336"/>
      <c r="BN174" s="295"/>
      <c r="BO174" s="295"/>
      <c r="BP174" s="295"/>
      <c r="BQ174" s="326"/>
      <c r="BR174" s="336"/>
      <c r="BS174" s="295"/>
      <c r="BT174" s="1946"/>
      <c r="BU174" s="1817"/>
      <c r="BV174" s="1817"/>
      <c r="BW174" s="1817"/>
      <c r="BX174" s="1817"/>
      <c r="BY174" s="1818"/>
      <c r="BZ174" s="1818"/>
      <c r="CA174" s="1818"/>
      <c r="CB174" s="1818"/>
      <c r="CC174" s="1818"/>
      <c r="CD174" s="1818"/>
      <c r="CE174" s="1818"/>
      <c r="CF174" s="1818"/>
      <c r="CG174" s="1818"/>
      <c r="CH174" s="1818"/>
      <c r="CI174" s="1818"/>
      <c r="CJ174" s="1818"/>
      <c r="CK174" s="1818"/>
      <c r="CL174" s="1818"/>
      <c r="CM174" s="1818"/>
      <c r="CN174" s="1818"/>
      <c r="CO174" s="1818"/>
      <c r="CP174" s="1818"/>
      <c r="CQ174" s="1818"/>
      <c r="CR174" s="1818"/>
      <c r="CS174" s="1818"/>
      <c r="CT174" s="1818"/>
      <c r="CU174" s="1818"/>
      <c r="CV174" s="1818"/>
      <c r="CW174" s="1818"/>
      <c r="CX174" s="1818"/>
      <c r="CY174" s="1818"/>
      <c r="CZ174" s="1818"/>
    </row>
    <row r="175" s="378" customFormat="true" ht="15" customHeight="true" x14ac:dyDescent="0.2">
      <c r="A175" s="1439"/>
      <c r="B175" s="1628"/>
      <c r="C175" s="1553"/>
      <c r="D175" s="1554"/>
      <c r="E175" s="1554"/>
      <c r="F175" s="1554"/>
      <c r="G175" s="1555"/>
      <c r="H175" s="1556"/>
      <c r="I175" s="1554"/>
      <c r="J175" s="1554"/>
      <c r="K175" s="1554"/>
      <c r="L175" s="1557"/>
      <c r="M175" s="1558"/>
      <c r="N175" s="1554"/>
      <c r="O175" s="1554"/>
      <c r="P175" s="1554"/>
      <c r="Q175" s="1555"/>
      <c r="R175" s="1556"/>
      <c r="S175" s="1554"/>
      <c r="T175" s="1913"/>
      <c r="U175" s="583"/>
      <c r="V175" s="583"/>
      <c r="W175" s="583"/>
      <c r="X175" s="583"/>
      <c r="Y175" s="583"/>
      <c r="Z175" s="583"/>
      <c r="AA175" s="583"/>
      <c r="AB175" s="583"/>
      <c r="AC175" s="583"/>
      <c r="AD175" s="583"/>
      <c r="AE175" s="583"/>
      <c r="AF175" s="583"/>
      <c r="AG175" s="583"/>
      <c r="AH175" s="583"/>
      <c r="AI175" s="583"/>
      <c r="AJ175" s="583"/>
      <c r="AK175" s="583"/>
      <c r="AL175" s="583"/>
      <c r="AM175" s="583"/>
      <c r="AN175" s="583"/>
      <c r="AO175" s="583"/>
      <c r="AP175" s="583"/>
      <c r="AQ175" s="583"/>
      <c r="AR175" s="583"/>
      <c r="AS175" s="583"/>
      <c r="AT175" s="583"/>
      <c r="AU175" s="583"/>
      <c r="AV175" s="583"/>
      <c r="AW175" s="583"/>
      <c r="AX175" s="583"/>
      <c r="AY175" s="583"/>
      <c r="AZ175" s="208"/>
      <c r="BA175" s="371"/>
      <c r="BB175" s="159"/>
      <c r="BC175" s="325"/>
      <c r="BD175" s="295"/>
      <c r="BE175" s="295"/>
      <c r="BF175" s="295"/>
      <c r="BG175" s="326"/>
      <c r="BH175" s="336"/>
      <c r="BI175" s="295"/>
      <c r="BJ175" s="295"/>
      <c r="BK175" s="295"/>
      <c r="BL175" s="326"/>
      <c r="BM175" s="336"/>
      <c r="BN175" s="295"/>
      <c r="BO175" s="295"/>
      <c r="BP175" s="295"/>
      <c r="BQ175" s="326"/>
      <c r="BR175" s="336"/>
      <c r="BS175" s="295"/>
      <c r="BT175" s="1946"/>
      <c r="BU175" s="1817"/>
      <c r="BV175" s="1817"/>
      <c r="BW175" s="1817"/>
      <c r="BX175" s="1817"/>
      <c r="BY175" s="1818"/>
      <c r="BZ175" s="1818"/>
      <c r="CA175" s="1818"/>
      <c r="CB175" s="1818"/>
      <c r="CC175" s="1818"/>
      <c r="CD175" s="1818"/>
      <c r="CE175" s="1818"/>
      <c r="CF175" s="1818"/>
      <c r="CG175" s="1818"/>
      <c r="CH175" s="1818"/>
      <c r="CI175" s="1818"/>
      <c r="CJ175" s="1818"/>
      <c r="CK175" s="1818"/>
      <c r="CL175" s="1818"/>
      <c r="CM175" s="1818"/>
      <c r="CN175" s="1818"/>
      <c r="CO175" s="1818"/>
      <c r="CP175" s="1818"/>
      <c r="CQ175" s="1818"/>
      <c r="CR175" s="1818"/>
      <c r="CS175" s="1818"/>
      <c r="CT175" s="1818"/>
      <c r="CU175" s="1818"/>
      <c r="CV175" s="1818"/>
      <c r="CW175" s="1818"/>
      <c r="CX175" s="1818"/>
      <c r="CY175" s="1818"/>
      <c r="CZ175" s="1818"/>
    </row>
    <row r="176" s="378" customFormat="true" ht="15" customHeight="true" x14ac:dyDescent="0.2">
      <c r="A176" s="1439"/>
      <c r="B176" s="1628"/>
      <c r="C176" s="1553"/>
      <c r="D176" s="1554"/>
      <c r="E176" s="1554"/>
      <c r="F176" s="1554"/>
      <c r="G176" s="1555"/>
      <c r="H176" s="1556"/>
      <c r="I176" s="1554"/>
      <c r="J176" s="1554"/>
      <c r="K176" s="1554"/>
      <c r="L176" s="1557"/>
      <c r="M176" s="1558"/>
      <c r="N176" s="1554"/>
      <c r="O176" s="1554"/>
      <c r="P176" s="1554"/>
      <c r="Q176" s="1555"/>
      <c r="R176" s="1556"/>
      <c r="S176" s="1554"/>
      <c r="T176" s="1913"/>
      <c r="U176" s="583"/>
      <c r="V176" s="583"/>
      <c r="W176" s="583"/>
      <c r="X176" s="583"/>
      <c r="Y176" s="583"/>
      <c r="Z176" s="583"/>
      <c r="AA176" s="583"/>
      <c r="AB176" s="583"/>
      <c r="AC176" s="583"/>
      <c r="AD176" s="583"/>
      <c r="AE176" s="583"/>
      <c r="AF176" s="583"/>
      <c r="AG176" s="583"/>
      <c r="AH176" s="583"/>
      <c r="AI176" s="583"/>
      <c r="AJ176" s="583"/>
      <c r="AK176" s="583"/>
      <c r="AL176" s="583"/>
      <c r="AM176" s="583"/>
      <c r="AN176" s="583"/>
      <c r="AO176" s="583"/>
      <c r="AP176" s="583"/>
      <c r="AQ176" s="583"/>
      <c r="AR176" s="583"/>
      <c r="AS176" s="583"/>
      <c r="AT176" s="583"/>
      <c r="AU176" s="583"/>
      <c r="AV176" s="583"/>
      <c r="AW176" s="583"/>
      <c r="AX176" s="583"/>
      <c r="AY176" s="583"/>
      <c r="AZ176" s="208"/>
      <c r="BA176" s="371"/>
      <c r="BB176" s="159"/>
      <c r="BC176" s="325"/>
      <c r="BD176" s="295"/>
      <c r="BE176" s="295"/>
      <c r="BF176" s="295"/>
      <c r="BG176" s="326"/>
      <c r="BH176" s="336"/>
      <c r="BI176" s="295"/>
      <c r="BJ176" s="295"/>
      <c r="BK176" s="295"/>
      <c r="BL176" s="326"/>
      <c r="BM176" s="336"/>
      <c r="BN176" s="295"/>
      <c r="BO176" s="295"/>
      <c r="BP176" s="295"/>
      <c r="BQ176" s="326"/>
      <c r="BR176" s="336"/>
      <c r="BS176" s="295"/>
      <c r="BT176" s="1946"/>
      <c r="BU176" s="1817"/>
      <c r="BV176" s="1817"/>
      <c r="BW176" s="1817"/>
      <c r="BX176" s="1817"/>
      <c r="BY176" s="1818"/>
      <c r="BZ176" s="1818"/>
      <c r="CA176" s="1818"/>
      <c r="CB176" s="1818"/>
      <c r="CC176" s="1818"/>
      <c r="CD176" s="1818"/>
      <c r="CE176" s="1818"/>
      <c r="CF176" s="1818"/>
      <c r="CG176" s="1818"/>
      <c r="CH176" s="1818"/>
      <c r="CI176" s="1818"/>
      <c r="CJ176" s="1818"/>
      <c r="CK176" s="1818"/>
      <c r="CL176" s="1818"/>
      <c r="CM176" s="1818"/>
      <c r="CN176" s="1818"/>
      <c r="CO176" s="1818"/>
      <c r="CP176" s="1818"/>
      <c r="CQ176" s="1818"/>
      <c r="CR176" s="1818"/>
      <c r="CS176" s="1818"/>
      <c r="CT176" s="1818"/>
      <c r="CU176" s="1818"/>
      <c r="CV176" s="1818"/>
      <c r="CW176" s="1818"/>
      <c r="CX176" s="1818"/>
      <c r="CY176" s="1818"/>
      <c r="CZ176" s="1818"/>
    </row>
    <row r="177" s="378" customFormat="true" ht="15" customHeight="true" x14ac:dyDescent="0.2">
      <c r="A177" s="1439"/>
      <c r="B177" s="1628"/>
      <c r="C177" s="1553"/>
      <c r="D177" s="1554"/>
      <c r="E177" s="1554"/>
      <c r="F177" s="1554"/>
      <c r="G177" s="1555"/>
      <c r="H177" s="1556"/>
      <c r="I177" s="1554"/>
      <c r="J177" s="1554"/>
      <c r="K177" s="1554"/>
      <c r="L177" s="1557"/>
      <c r="M177" s="1558"/>
      <c r="N177" s="1554"/>
      <c r="O177" s="1554"/>
      <c r="P177" s="1554"/>
      <c r="Q177" s="1555"/>
      <c r="R177" s="1556"/>
      <c r="S177" s="1554"/>
      <c r="T177" s="1913"/>
      <c r="U177" s="583"/>
      <c r="V177" s="583"/>
      <c r="W177" s="583"/>
      <c r="X177" s="583"/>
      <c r="Y177" s="583"/>
      <c r="Z177" s="583"/>
      <c r="AA177" s="583"/>
      <c r="AB177" s="583"/>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208"/>
      <c r="BA177" s="371"/>
      <c r="BB177" s="159"/>
      <c r="BC177" s="325"/>
      <c r="BD177" s="295"/>
      <c r="BE177" s="295"/>
      <c r="BF177" s="295"/>
      <c r="BG177" s="326"/>
      <c r="BH177" s="336"/>
      <c r="BI177" s="295"/>
      <c r="BJ177" s="295"/>
      <c r="BK177" s="295"/>
      <c r="BL177" s="326"/>
      <c r="BM177" s="336"/>
      <c r="BN177" s="295"/>
      <c r="BO177" s="295"/>
      <c r="BP177" s="295"/>
      <c r="BQ177" s="326"/>
      <c r="BR177" s="336"/>
      <c r="BS177" s="295"/>
      <c r="BT177" s="1946"/>
      <c r="BU177" s="1817"/>
      <c r="BV177" s="1817"/>
      <c r="BW177" s="1817"/>
      <c r="BX177" s="1817"/>
      <c r="BY177" s="1818"/>
      <c r="BZ177" s="1818"/>
      <c r="CA177" s="1818"/>
      <c r="CB177" s="1818"/>
      <c r="CC177" s="1818"/>
      <c r="CD177" s="1818"/>
      <c r="CE177" s="1818"/>
      <c r="CF177" s="1818"/>
      <c r="CG177" s="1818"/>
      <c r="CH177" s="1818"/>
      <c r="CI177" s="1818"/>
      <c r="CJ177" s="1818"/>
      <c r="CK177" s="1818"/>
      <c r="CL177" s="1818"/>
      <c r="CM177" s="1818"/>
      <c r="CN177" s="1818"/>
      <c r="CO177" s="1818"/>
      <c r="CP177" s="1818"/>
      <c r="CQ177" s="1818"/>
      <c r="CR177" s="1818"/>
      <c r="CS177" s="1818"/>
      <c r="CT177" s="1818"/>
      <c r="CU177" s="1818"/>
      <c r="CV177" s="1818"/>
      <c r="CW177" s="1818"/>
      <c r="CX177" s="1818"/>
      <c r="CY177" s="1818"/>
      <c r="CZ177" s="1818"/>
    </row>
    <row r="178" s="378" customFormat="true" ht="15" customHeight="true" x14ac:dyDescent="0.2">
      <c r="A178" s="1439"/>
      <c r="B178" s="1628"/>
      <c r="C178" s="1553"/>
      <c r="D178" s="1554"/>
      <c r="E178" s="1554"/>
      <c r="F178" s="1554"/>
      <c r="G178" s="1555"/>
      <c r="H178" s="1556"/>
      <c r="I178" s="1554"/>
      <c r="J178" s="1554"/>
      <c r="K178" s="1554"/>
      <c r="L178" s="1557"/>
      <c r="M178" s="1558"/>
      <c r="N178" s="1554"/>
      <c r="O178" s="1554"/>
      <c r="P178" s="1554"/>
      <c r="Q178" s="1555"/>
      <c r="R178" s="1556"/>
      <c r="S178" s="1554"/>
      <c r="T178" s="1913"/>
      <c r="U178" s="583"/>
      <c r="V178" s="583"/>
      <c r="W178" s="583"/>
      <c r="X178" s="583"/>
      <c r="Y178" s="583"/>
      <c r="Z178" s="583"/>
      <c r="AA178" s="583"/>
      <c r="AB178" s="583"/>
      <c r="AC178" s="583"/>
      <c r="AD178" s="583"/>
      <c r="AE178" s="583"/>
      <c r="AF178" s="583"/>
      <c r="AG178" s="583"/>
      <c r="AH178" s="583"/>
      <c r="AI178" s="583"/>
      <c r="AJ178" s="583"/>
      <c r="AK178" s="583"/>
      <c r="AL178" s="583"/>
      <c r="AM178" s="583"/>
      <c r="AN178" s="583"/>
      <c r="AO178" s="583"/>
      <c r="AP178" s="583"/>
      <c r="AQ178" s="583"/>
      <c r="AR178" s="583"/>
      <c r="AS178" s="583"/>
      <c r="AT178" s="583"/>
      <c r="AU178" s="583"/>
      <c r="AV178" s="583"/>
      <c r="AW178" s="583"/>
      <c r="AX178" s="583"/>
      <c r="AY178" s="583"/>
      <c r="AZ178" s="208"/>
      <c r="BA178" s="371"/>
      <c r="BB178" s="159"/>
      <c r="BC178" s="325"/>
      <c r="BD178" s="295"/>
      <c r="BE178" s="295"/>
      <c r="BF178" s="295"/>
      <c r="BG178" s="326"/>
      <c r="BH178" s="336"/>
      <c r="BI178" s="295"/>
      <c r="BJ178" s="295"/>
      <c r="BK178" s="295"/>
      <c r="BL178" s="326"/>
      <c r="BM178" s="336"/>
      <c r="BN178" s="295"/>
      <c r="BO178" s="295"/>
      <c r="BP178" s="295"/>
      <c r="BQ178" s="326"/>
      <c r="BR178" s="336"/>
      <c r="BS178" s="295"/>
      <c r="BT178" s="1946"/>
      <c r="BU178" s="1817"/>
      <c r="BV178" s="1817"/>
      <c r="BW178" s="1817"/>
      <c r="BX178" s="1817"/>
      <c r="BY178" s="1818"/>
      <c r="BZ178" s="1818"/>
      <c r="CA178" s="1818"/>
      <c r="CB178" s="1818"/>
      <c r="CC178" s="1818"/>
      <c r="CD178" s="1818"/>
      <c r="CE178" s="1818"/>
      <c r="CF178" s="1818"/>
      <c r="CG178" s="1818"/>
      <c r="CH178" s="1818"/>
      <c r="CI178" s="1818"/>
      <c r="CJ178" s="1818"/>
      <c r="CK178" s="1818"/>
      <c r="CL178" s="1818"/>
      <c r="CM178" s="1818"/>
      <c r="CN178" s="1818"/>
      <c r="CO178" s="1818"/>
      <c r="CP178" s="1818"/>
      <c r="CQ178" s="1818"/>
      <c r="CR178" s="1818"/>
      <c r="CS178" s="1818"/>
      <c r="CT178" s="1818"/>
      <c r="CU178" s="1818"/>
      <c r="CV178" s="1818"/>
      <c r="CW178" s="1818"/>
      <c r="CX178" s="1818"/>
      <c r="CY178" s="1818"/>
      <c r="CZ178" s="1818"/>
    </row>
    <row r="179" s="378" customFormat="true" ht="15" customHeight="true" x14ac:dyDescent="0.2">
      <c r="A179" s="1439"/>
      <c r="B179" s="1628"/>
      <c r="C179" s="1553"/>
      <c r="D179" s="1554"/>
      <c r="E179" s="1554"/>
      <c r="F179" s="1554"/>
      <c r="G179" s="1555"/>
      <c r="H179" s="1556"/>
      <c r="I179" s="1554"/>
      <c r="J179" s="1554"/>
      <c r="K179" s="1554"/>
      <c r="L179" s="1557"/>
      <c r="M179" s="1558"/>
      <c r="N179" s="1554"/>
      <c r="O179" s="1554"/>
      <c r="P179" s="1554"/>
      <c r="Q179" s="1555"/>
      <c r="R179" s="1556"/>
      <c r="S179" s="1554"/>
      <c r="T179" s="1913"/>
      <c r="U179" s="583"/>
      <c r="V179" s="583"/>
      <c r="W179" s="583"/>
      <c r="X179" s="583"/>
      <c r="Y179" s="583"/>
      <c r="Z179" s="583"/>
      <c r="AA179" s="583"/>
      <c r="AB179" s="583"/>
      <c r="AC179" s="583"/>
      <c r="AD179" s="583"/>
      <c r="AE179" s="583"/>
      <c r="AF179" s="583"/>
      <c r="AG179" s="583"/>
      <c r="AH179" s="583"/>
      <c r="AI179" s="583"/>
      <c r="AJ179" s="583"/>
      <c r="AK179" s="583"/>
      <c r="AL179" s="583"/>
      <c r="AM179" s="583"/>
      <c r="AN179" s="583"/>
      <c r="AO179" s="583"/>
      <c r="AP179" s="583"/>
      <c r="AQ179" s="583"/>
      <c r="AR179" s="583"/>
      <c r="AS179" s="583"/>
      <c r="AT179" s="583"/>
      <c r="AU179" s="583"/>
      <c r="AV179" s="583"/>
      <c r="AW179" s="583"/>
      <c r="AX179" s="583"/>
      <c r="AY179" s="583"/>
      <c r="AZ179" s="208"/>
      <c r="BA179" s="371"/>
      <c r="BB179" s="159"/>
      <c r="BC179" s="325"/>
      <c r="BD179" s="295"/>
      <c r="BE179" s="295"/>
      <c r="BF179" s="295"/>
      <c r="BG179" s="326"/>
      <c r="BH179" s="336"/>
      <c r="BI179" s="295"/>
      <c r="BJ179" s="295"/>
      <c r="BK179" s="295"/>
      <c r="BL179" s="326"/>
      <c r="BM179" s="336"/>
      <c r="BN179" s="295"/>
      <c r="BO179" s="295"/>
      <c r="BP179" s="295"/>
      <c r="BQ179" s="326"/>
      <c r="BR179" s="336"/>
      <c r="BS179" s="295"/>
      <c r="BT179" s="1946"/>
      <c r="BU179" s="1817"/>
      <c r="BV179" s="1817"/>
      <c r="BW179" s="1817"/>
      <c r="BX179" s="1817"/>
      <c r="BY179" s="1818"/>
      <c r="BZ179" s="1818"/>
      <c r="CA179" s="1818"/>
      <c r="CB179" s="1818"/>
      <c r="CC179" s="1818"/>
      <c r="CD179" s="1818"/>
      <c r="CE179" s="1818"/>
      <c r="CF179" s="1818"/>
      <c r="CG179" s="1818"/>
      <c r="CH179" s="1818"/>
      <c r="CI179" s="1818"/>
      <c r="CJ179" s="1818"/>
      <c r="CK179" s="1818"/>
      <c r="CL179" s="1818"/>
      <c r="CM179" s="1818"/>
      <c r="CN179" s="1818"/>
      <c r="CO179" s="1818"/>
      <c r="CP179" s="1818"/>
      <c r="CQ179" s="1818"/>
      <c r="CR179" s="1818"/>
      <c r="CS179" s="1818"/>
      <c r="CT179" s="1818"/>
      <c r="CU179" s="1818"/>
      <c r="CV179" s="1818"/>
      <c r="CW179" s="1818"/>
      <c r="CX179" s="1818"/>
      <c r="CY179" s="1818"/>
      <c r="CZ179" s="1818"/>
    </row>
    <row r="180" s="378" customFormat="true" ht="15" customHeight="true" x14ac:dyDescent="0.2">
      <c r="A180" s="1439"/>
      <c r="B180" s="1628"/>
      <c r="C180" s="1553"/>
      <c r="D180" s="1554"/>
      <c r="E180" s="1554"/>
      <c r="F180" s="1554"/>
      <c r="G180" s="1555"/>
      <c r="H180" s="1556"/>
      <c r="I180" s="1554"/>
      <c r="J180" s="1554"/>
      <c r="K180" s="1554"/>
      <c r="L180" s="1557"/>
      <c r="M180" s="1558"/>
      <c r="N180" s="1554"/>
      <c r="O180" s="1554"/>
      <c r="P180" s="1554"/>
      <c r="Q180" s="1555"/>
      <c r="R180" s="1556"/>
      <c r="S180" s="1554"/>
      <c r="T180" s="1913"/>
      <c r="U180" s="583"/>
      <c r="V180" s="583"/>
      <c r="W180" s="583"/>
      <c r="X180" s="583"/>
      <c r="Y180" s="583"/>
      <c r="Z180" s="583"/>
      <c r="AA180" s="583"/>
      <c r="AB180" s="583"/>
      <c r="AC180" s="583"/>
      <c r="AD180" s="583"/>
      <c r="AE180" s="583"/>
      <c r="AF180" s="583"/>
      <c r="AG180" s="583"/>
      <c r="AH180" s="583"/>
      <c r="AI180" s="583"/>
      <c r="AJ180" s="583"/>
      <c r="AK180" s="583"/>
      <c r="AL180" s="583"/>
      <c r="AM180" s="583"/>
      <c r="AN180" s="583"/>
      <c r="AO180" s="583"/>
      <c r="AP180" s="583"/>
      <c r="AQ180" s="583"/>
      <c r="AR180" s="583"/>
      <c r="AS180" s="583"/>
      <c r="AT180" s="583"/>
      <c r="AU180" s="583"/>
      <c r="AV180" s="583"/>
      <c r="AW180" s="583"/>
      <c r="AX180" s="583"/>
      <c r="AY180" s="583"/>
      <c r="AZ180" s="208"/>
      <c r="BA180" s="371"/>
      <c r="BB180" s="159"/>
      <c r="BC180" s="325"/>
      <c r="BD180" s="295"/>
      <c r="BE180" s="295"/>
      <c r="BF180" s="295"/>
      <c r="BG180" s="326"/>
      <c r="BH180" s="336"/>
      <c r="BI180" s="295"/>
      <c r="BJ180" s="295"/>
      <c r="BK180" s="295"/>
      <c r="BL180" s="326"/>
      <c r="BM180" s="336"/>
      <c r="BN180" s="295"/>
      <c r="BO180" s="295"/>
      <c r="BP180" s="295"/>
      <c r="BQ180" s="326"/>
      <c r="BR180" s="336"/>
      <c r="BS180" s="295"/>
      <c r="BT180" s="1946"/>
      <c r="BU180" s="1817"/>
      <c r="BV180" s="1817"/>
      <c r="BW180" s="1817"/>
      <c r="BX180" s="1817"/>
      <c r="BY180" s="1818"/>
      <c r="BZ180" s="1818"/>
      <c r="CA180" s="1818"/>
      <c r="CB180" s="1818"/>
      <c r="CC180" s="1818"/>
      <c r="CD180" s="1818"/>
      <c r="CE180" s="1818"/>
      <c r="CF180" s="1818"/>
      <c r="CG180" s="1818"/>
      <c r="CH180" s="1818"/>
      <c r="CI180" s="1818"/>
      <c r="CJ180" s="1818"/>
      <c r="CK180" s="1818"/>
      <c r="CL180" s="1818"/>
      <c r="CM180" s="1818"/>
      <c r="CN180" s="1818"/>
      <c r="CO180" s="1818"/>
      <c r="CP180" s="1818"/>
      <c r="CQ180" s="1818"/>
      <c r="CR180" s="1818"/>
      <c r="CS180" s="1818"/>
      <c r="CT180" s="1818"/>
      <c r="CU180" s="1818"/>
      <c r="CV180" s="1818"/>
      <c r="CW180" s="1818"/>
      <c r="CX180" s="1818"/>
      <c r="CY180" s="1818"/>
      <c r="CZ180" s="1818"/>
    </row>
    <row r="181" s="378" customFormat="true" ht="15" customHeight="true" x14ac:dyDescent="0.2">
      <c r="A181" s="1439"/>
      <c r="B181" s="1628"/>
      <c r="C181" s="1553"/>
      <c r="D181" s="1554"/>
      <c r="E181" s="1554"/>
      <c r="F181" s="1554"/>
      <c r="G181" s="1555"/>
      <c r="H181" s="1556"/>
      <c r="I181" s="1554"/>
      <c r="J181" s="1554"/>
      <c r="K181" s="1554"/>
      <c r="L181" s="1557"/>
      <c r="M181" s="1558"/>
      <c r="N181" s="1554"/>
      <c r="O181" s="1554"/>
      <c r="P181" s="1554"/>
      <c r="Q181" s="1555"/>
      <c r="R181" s="1556"/>
      <c r="S181" s="1554"/>
      <c r="T181" s="1913"/>
      <c r="U181" s="583"/>
      <c r="V181" s="583"/>
      <c r="W181" s="583"/>
      <c r="X181" s="583"/>
      <c r="Y181" s="583"/>
      <c r="Z181" s="583"/>
      <c r="AA181" s="583"/>
      <c r="AB181" s="583"/>
      <c r="AC181" s="583"/>
      <c r="AD181" s="583"/>
      <c r="AE181" s="583"/>
      <c r="AF181" s="583"/>
      <c r="AG181" s="583"/>
      <c r="AH181" s="583"/>
      <c r="AI181" s="583"/>
      <c r="AJ181" s="583"/>
      <c r="AK181" s="583"/>
      <c r="AL181" s="583"/>
      <c r="AM181" s="583"/>
      <c r="AN181" s="583"/>
      <c r="AO181" s="583"/>
      <c r="AP181" s="583"/>
      <c r="AQ181" s="583"/>
      <c r="AR181" s="583"/>
      <c r="AS181" s="583"/>
      <c r="AT181" s="583"/>
      <c r="AU181" s="583"/>
      <c r="AV181" s="583"/>
      <c r="AW181" s="583"/>
      <c r="AX181" s="583"/>
      <c r="AY181" s="583"/>
      <c r="AZ181" s="208"/>
      <c r="BA181" s="371"/>
      <c r="BB181" s="159"/>
      <c r="BC181" s="325"/>
      <c r="BD181" s="295"/>
      <c r="BE181" s="295"/>
      <c r="BF181" s="295"/>
      <c r="BG181" s="326"/>
      <c r="BH181" s="336"/>
      <c r="BI181" s="295"/>
      <c r="BJ181" s="295"/>
      <c r="BK181" s="295"/>
      <c r="BL181" s="326"/>
      <c r="BM181" s="336"/>
      <c r="BN181" s="295"/>
      <c r="BO181" s="295"/>
      <c r="BP181" s="295"/>
      <c r="BQ181" s="326"/>
      <c r="BR181" s="336"/>
      <c r="BS181" s="295"/>
      <c r="BT181" s="1946"/>
      <c r="BU181" s="1817"/>
      <c r="BV181" s="1817"/>
      <c r="BW181" s="1817"/>
      <c r="BX181" s="1817"/>
      <c r="BY181" s="1818"/>
      <c r="BZ181" s="1818"/>
      <c r="CA181" s="1818"/>
      <c r="CB181" s="1818"/>
      <c r="CC181" s="1818"/>
      <c r="CD181" s="1818"/>
      <c r="CE181" s="1818"/>
      <c r="CF181" s="1818"/>
      <c r="CG181" s="1818"/>
      <c r="CH181" s="1818"/>
      <c r="CI181" s="1818"/>
      <c r="CJ181" s="1818"/>
      <c r="CK181" s="1818"/>
      <c r="CL181" s="1818"/>
      <c r="CM181" s="1818"/>
      <c r="CN181" s="1818"/>
      <c r="CO181" s="1818"/>
      <c r="CP181" s="1818"/>
      <c r="CQ181" s="1818"/>
      <c r="CR181" s="1818"/>
      <c r="CS181" s="1818"/>
      <c r="CT181" s="1818"/>
      <c r="CU181" s="1818"/>
      <c r="CV181" s="1818"/>
      <c r="CW181" s="1818"/>
      <c r="CX181" s="1818"/>
      <c r="CY181" s="1818"/>
      <c r="CZ181" s="1818"/>
    </row>
    <row r="182" s="378" customFormat="true" ht="15" customHeight="true" x14ac:dyDescent="0.2">
      <c r="A182" s="1439"/>
      <c r="B182" s="1628"/>
      <c r="C182" s="1553"/>
      <c r="D182" s="1554"/>
      <c r="E182" s="1554"/>
      <c r="F182" s="1554"/>
      <c r="G182" s="1555"/>
      <c r="H182" s="1556"/>
      <c r="I182" s="1554"/>
      <c r="J182" s="1554"/>
      <c r="K182" s="1554"/>
      <c r="L182" s="1557"/>
      <c r="M182" s="1558"/>
      <c r="N182" s="1554"/>
      <c r="O182" s="1554"/>
      <c r="P182" s="1554"/>
      <c r="Q182" s="1555"/>
      <c r="R182" s="1556"/>
      <c r="S182" s="1554"/>
      <c r="T182" s="1913"/>
      <c r="U182" s="583"/>
      <c r="V182" s="583"/>
      <c r="W182" s="583"/>
      <c r="X182" s="583"/>
      <c r="Y182" s="583"/>
      <c r="Z182" s="583"/>
      <c r="AA182" s="583"/>
      <c r="AB182" s="583"/>
      <c r="AC182" s="583"/>
      <c r="AD182" s="583"/>
      <c r="AE182" s="583"/>
      <c r="AF182" s="583"/>
      <c r="AG182" s="583"/>
      <c r="AH182" s="583"/>
      <c r="AI182" s="583"/>
      <c r="AJ182" s="583"/>
      <c r="AK182" s="583"/>
      <c r="AL182" s="583"/>
      <c r="AM182" s="583"/>
      <c r="AN182" s="583"/>
      <c r="AO182" s="583"/>
      <c r="AP182" s="583"/>
      <c r="AQ182" s="583"/>
      <c r="AR182" s="583"/>
      <c r="AS182" s="583"/>
      <c r="AT182" s="583"/>
      <c r="AU182" s="583"/>
      <c r="AV182" s="583"/>
      <c r="AW182" s="583"/>
      <c r="AX182" s="583"/>
      <c r="AY182" s="583"/>
      <c r="AZ182" s="208"/>
      <c r="BA182" s="371"/>
      <c r="BB182" s="159"/>
      <c r="BC182" s="325"/>
      <c r="BD182" s="295"/>
      <c r="BE182" s="295"/>
      <c r="BF182" s="295"/>
      <c r="BG182" s="326"/>
      <c r="BH182" s="336"/>
      <c r="BI182" s="295"/>
      <c r="BJ182" s="295"/>
      <c r="BK182" s="295"/>
      <c r="BL182" s="326"/>
      <c r="BM182" s="336"/>
      <c r="BN182" s="295"/>
      <c r="BO182" s="295"/>
      <c r="BP182" s="295"/>
      <c r="BQ182" s="326"/>
      <c r="BR182" s="336"/>
      <c r="BS182" s="295"/>
      <c r="BT182" s="1946"/>
      <c r="BU182" s="1817"/>
      <c r="BV182" s="1817"/>
      <c r="BW182" s="1817"/>
      <c r="BX182" s="1817"/>
      <c r="BY182" s="1818"/>
      <c r="BZ182" s="1818"/>
      <c r="CA182" s="1818"/>
      <c r="CB182" s="1818"/>
      <c r="CC182" s="1818"/>
      <c r="CD182" s="1818"/>
      <c r="CE182" s="1818"/>
      <c r="CF182" s="1818"/>
      <c r="CG182" s="1818"/>
      <c r="CH182" s="1818"/>
      <c r="CI182" s="1818"/>
      <c r="CJ182" s="1818"/>
      <c r="CK182" s="1818"/>
      <c r="CL182" s="1818"/>
      <c r="CM182" s="1818"/>
      <c r="CN182" s="1818"/>
      <c r="CO182" s="1818"/>
      <c r="CP182" s="1818"/>
      <c r="CQ182" s="1818"/>
      <c r="CR182" s="1818"/>
      <c r="CS182" s="1818"/>
      <c r="CT182" s="1818"/>
      <c r="CU182" s="1818"/>
      <c r="CV182" s="1818"/>
      <c r="CW182" s="1818"/>
      <c r="CX182" s="1818"/>
      <c r="CY182" s="1818"/>
      <c r="CZ182" s="1818"/>
    </row>
    <row r="183" s="378" customFormat="true" ht="15" customHeight="true" x14ac:dyDescent="0.2">
      <c r="A183" s="1439"/>
      <c r="B183" s="1628"/>
      <c r="C183" s="1553"/>
      <c r="D183" s="1554"/>
      <c r="E183" s="1554"/>
      <c r="F183" s="1554"/>
      <c r="G183" s="1555"/>
      <c r="H183" s="1556"/>
      <c r="I183" s="1554"/>
      <c r="J183" s="1554"/>
      <c r="K183" s="1554"/>
      <c r="L183" s="1557"/>
      <c r="M183" s="1558"/>
      <c r="N183" s="1554"/>
      <c r="O183" s="1554"/>
      <c r="P183" s="1554"/>
      <c r="Q183" s="1555"/>
      <c r="R183" s="1556"/>
      <c r="S183" s="1554"/>
      <c r="T183" s="1913"/>
      <c r="U183" s="583"/>
      <c r="V183" s="583"/>
      <c r="W183" s="583"/>
      <c r="X183" s="583"/>
      <c r="Y183" s="583"/>
      <c r="Z183" s="583"/>
      <c r="AA183" s="583"/>
      <c r="AB183" s="583"/>
      <c r="AC183" s="583"/>
      <c r="AD183" s="583"/>
      <c r="AE183" s="583"/>
      <c r="AF183" s="583"/>
      <c r="AG183" s="583"/>
      <c r="AH183" s="583"/>
      <c r="AI183" s="583"/>
      <c r="AJ183" s="583"/>
      <c r="AK183" s="583"/>
      <c r="AL183" s="583"/>
      <c r="AM183" s="583"/>
      <c r="AN183" s="583"/>
      <c r="AO183" s="583"/>
      <c r="AP183" s="583"/>
      <c r="AQ183" s="583"/>
      <c r="AR183" s="583"/>
      <c r="AS183" s="583"/>
      <c r="AT183" s="583"/>
      <c r="AU183" s="583"/>
      <c r="AV183" s="583"/>
      <c r="AW183" s="583"/>
      <c r="AX183" s="583"/>
      <c r="AY183" s="583"/>
      <c r="AZ183" s="208"/>
      <c r="BA183" s="371"/>
      <c r="BB183" s="159"/>
      <c r="BC183" s="325"/>
      <c r="BD183" s="295"/>
      <c r="BE183" s="295"/>
      <c r="BF183" s="295"/>
      <c r="BG183" s="326"/>
      <c r="BH183" s="336"/>
      <c r="BI183" s="295"/>
      <c r="BJ183" s="295"/>
      <c r="BK183" s="295"/>
      <c r="BL183" s="326"/>
      <c r="BM183" s="336"/>
      <c r="BN183" s="295"/>
      <c r="BO183" s="295"/>
      <c r="BP183" s="295"/>
      <c r="BQ183" s="326"/>
      <c r="BR183" s="336"/>
      <c r="BS183" s="295"/>
      <c r="BT183" s="1946"/>
      <c r="BU183" s="1817"/>
      <c r="BV183" s="1817"/>
      <c r="BW183" s="1817"/>
      <c r="BX183" s="1817"/>
      <c r="BY183" s="1818"/>
      <c r="BZ183" s="1818"/>
      <c r="CA183" s="1818"/>
      <c r="CB183" s="1818"/>
      <c r="CC183" s="1818"/>
      <c r="CD183" s="1818"/>
      <c r="CE183" s="1818"/>
      <c r="CF183" s="1818"/>
      <c r="CG183" s="1818"/>
      <c r="CH183" s="1818"/>
      <c r="CI183" s="1818"/>
      <c r="CJ183" s="1818"/>
      <c r="CK183" s="1818"/>
      <c r="CL183" s="1818"/>
      <c r="CM183" s="1818"/>
      <c r="CN183" s="1818"/>
      <c r="CO183" s="1818"/>
      <c r="CP183" s="1818"/>
      <c r="CQ183" s="1818"/>
      <c r="CR183" s="1818"/>
      <c r="CS183" s="1818"/>
      <c r="CT183" s="1818"/>
      <c r="CU183" s="1818"/>
      <c r="CV183" s="1818"/>
      <c r="CW183" s="1818"/>
      <c r="CX183" s="1818"/>
      <c r="CY183" s="1818"/>
      <c r="CZ183" s="1818"/>
    </row>
    <row r="184" s="378" customFormat="true" ht="15" customHeight="true" x14ac:dyDescent="0.2">
      <c r="A184" s="1439"/>
      <c r="B184" s="1628"/>
      <c r="C184" s="1553"/>
      <c r="D184" s="1554"/>
      <c r="E184" s="1554"/>
      <c r="F184" s="1554"/>
      <c r="G184" s="1555"/>
      <c r="H184" s="1556"/>
      <c r="I184" s="1554"/>
      <c r="J184" s="1554"/>
      <c r="K184" s="1554"/>
      <c r="L184" s="1557"/>
      <c r="M184" s="1558"/>
      <c r="N184" s="1554"/>
      <c r="O184" s="1554"/>
      <c r="P184" s="1554"/>
      <c r="Q184" s="1555"/>
      <c r="R184" s="1556"/>
      <c r="S184" s="1554"/>
      <c r="T184" s="1913"/>
      <c r="U184" s="583"/>
      <c r="V184" s="583"/>
      <c r="W184" s="583"/>
      <c r="X184" s="583"/>
      <c r="Y184" s="583"/>
      <c r="Z184" s="583"/>
      <c r="AA184" s="583"/>
      <c r="AB184" s="583"/>
      <c r="AC184" s="583"/>
      <c r="AD184" s="583"/>
      <c r="AE184" s="583"/>
      <c r="AF184" s="583"/>
      <c r="AG184" s="583"/>
      <c r="AH184" s="583"/>
      <c r="AI184" s="583"/>
      <c r="AJ184" s="583"/>
      <c r="AK184" s="583"/>
      <c r="AL184" s="583"/>
      <c r="AM184" s="583"/>
      <c r="AN184" s="583"/>
      <c r="AO184" s="583"/>
      <c r="AP184" s="583"/>
      <c r="AQ184" s="583"/>
      <c r="AR184" s="583"/>
      <c r="AS184" s="583"/>
      <c r="AT184" s="583"/>
      <c r="AU184" s="583"/>
      <c r="AV184" s="583"/>
      <c r="AW184" s="583"/>
      <c r="AX184" s="583"/>
      <c r="AY184" s="583"/>
      <c r="AZ184" s="208"/>
      <c r="BA184" s="371"/>
      <c r="BB184" s="159"/>
      <c r="BC184" s="325"/>
      <c r="BD184" s="295"/>
      <c r="BE184" s="295"/>
      <c r="BF184" s="295"/>
      <c r="BG184" s="326"/>
      <c r="BH184" s="336"/>
      <c r="BI184" s="295"/>
      <c r="BJ184" s="295"/>
      <c r="BK184" s="295"/>
      <c r="BL184" s="326"/>
      <c r="BM184" s="336"/>
      <c r="BN184" s="295"/>
      <c r="BO184" s="295"/>
      <c r="BP184" s="295"/>
      <c r="BQ184" s="326"/>
      <c r="BR184" s="336"/>
      <c r="BS184" s="295"/>
      <c r="BT184" s="1946"/>
      <c r="BU184" s="1817"/>
      <c r="BV184" s="1817"/>
      <c r="BW184" s="1817"/>
      <c r="BX184" s="1817"/>
      <c r="BY184" s="1818"/>
      <c r="BZ184" s="1818"/>
      <c r="CA184" s="1818"/>
      <c r="CB184" s="1818"/>
      <c r="CC184" s="1818"/>
      <c r="CD184" s="1818"/>
      <c r="CE184" s="1818"/>
      <c r="CF184" s="1818"/>
      <c r="CG184" s="1818"/>
      <c r="CH184" s="1818"/>
      <c r="CI184" s="1818"/>
      <c r="CJ184" s="1818"/>
      <c r="CK184" s="1818"/>
      <c r="CL184" s="1818"/>
      <c r="CM184" s="1818"/>
      <c r="CN184" s="1818"/>
      <c r="CO184" s="1818"/>
      <c r="CP184" s="1818"/>
      <c r="CQ184" s="1818"/>
      <c r="CR184" s="1818"/>
      <c r="CS184" s="1818"/>
      <c r="CT184" s="1818"/>
      <c r="CU184" s="1818"/>
      <c r="CV184" s="1818"/>
      <c r="CW184" s="1818"/>
      <c r="CX184" s="1818"/>
      <c r="CY184" s="1818"/>
      <c r="CZ184" s="1818"/>
    </row>
    <row r="185" s="378" customFormat="true" ht="15" customHeight="true" x14ac:dyDescent="0.2">
      <c r="A185" s="1439"/>
      <c r="B185" s="1628"/>
      <c r="C185" s="1553"/>
      <c r="D185" s="1554"/>
      <c r="E185" s="1554"/>
      <c r="F185" s="1554"/>
      <c r="G185" s="1555"/>
      <c r="H185" s="1556"/>
      <c r="I185" s="1554"/>
      <c r="J185" s="1554"/>
      <c r="K185" s="1554"/>
      <c r="L185" s="1557"/>
      <c r="M185" s="1558"/>
      <c r="N185" s="1554"/>
      <c r="O185" s="1554"/>
      <c r="P185" s="1554"/>
      <c r="Q185" s="1555"/>
      <c r="R185" s="1556"/>
      <c r="S185" s="1554"/>
      <c r="T185" s="1913"/>
      <c r="U185" s="583"/>
      <c r="V185" s="583"/>
      <c r="W185" s="583"/>
      <c r="X185" s="583"/>
      <c r="Y185" s="583"/>
      <c r="Z185" s="583"/>
      <c r="AA185" s="583"/>
      <c r="AB185" s="583"/>
      <c r="AC185" s="583"/>
      <c r="AD185" s="583"/>
      <c r="AE185" s="583"/>
      <c r="AF185" s="583"/>
      <c r="AG185" s="583"/>
      <c r="AH185" s="583"/>
      <c r="AI185" s="583"/>
      <c r="AJ185" s="583"/>
      <c r="AK185" s="583"/>
      <c r="AL185" s="583"/>
      <c r="AM185" s="583"/>
      <c r="AN185" s="583"/>
      <c r="AO185" s="583"/>
      <c r="AP185" s="583"/>
      <c r="AQ185" s="583"/>
      <c r="AR185" s="583"/>
      <c r="AS185" s="583"/>
      <c r="AT185" s="583"/>
      <c r="AU185" s="583"/>
      <c r="AV185" s="583"/>
      <c r="AW185" s="583"/>
      <c r="AX185" s="583"/>
      <c r="AY185" s="583"/>
      <c r="AZ185" s="208"/>
      <c r="BA185" s="371"/>
      <c r="BB185" s="159"/>
      <c r="BC185" s="325"/>
      <c r="BD185" s="295"/>
      <c r="BE185" s="295"/>
      <c r="BF185" s="295"/>
      <c r="BG185" s="326"/>
      <c r="BH185" s="336"/>
      <c r="BI185" s="295"/>
      <c r="BJ185" s="295"/>
      <c r="BK185" s="295"/>
      <c r="BL185" s="326"/>
      <c r="BM185" s="336"/>
      <c r="BN185" s="295"/>
      <c r="BO185" s="295"/>
      <c r="BP185" s="295"/>
      <c r="BQ185" s="326"/>
      <c r="BR185" s="336"/>
      <c r="BS185" s="295"/>
      <c r="BT185" s="1946"/>
      <c r="BU185" s="1817"/>
      <c r="BV185" s="1817"/>
      <c r="BW185" s="1817"/>
      <c r="BX185" s="1817"/>
      <c r="BY185" s="1818"/>
      <c r="BZ185" s="1818"/>
      <c r="CA185" s="1818"/>
      <c r="CB185" s="1818"/>
      <c r="CC185" s="1818"/>
      <c r="CD185" s="1818"/>
      <c r="CE185" s="1818"/>
      <c r="CF185" s="1818"/>
      <c r="CG185" s="1818"/>
      <c r="CH185" s="1818"/>
      <c r="CI185" s="1818"/>
      <c r="CJ185" s="1818"/>
      <c r="CK185" s="1818"/>
      <c r="CL185" s="1818"/>
      <c r="CM185" s="1818"/>
      <c r="CN185" s="1818"/>
      <c r="CO185" s="1818"/>
      <c r="CP185" s="1818"/>
      <c r="CQ185" s="1818"/>
      <c r="CR185" s="1818"/>
      <c r="CS185" s="1818"/>
      <c r="CT185" s="1818"/>
      <c r="CU185" s="1818"/>
      <c r="CV185" s="1818"/>
      <c r="CW185" s="1818"/>
      <c r="CX185" s="1818"/>
      <c r="CY185" s="1818"/>
      <c r="CZ185" s="1818"/>
    </row>
    <row r="186" s="378" customFormat="true" ht="15" customHeight="true" x14ac:dyDescent="0.2">
      <c r="A186" s="1439"/>
      <c r="B186" s="1628"/>
      <c r="C186" s="1553"/>
      <c r="D186" s="1554"/>
      <c r="E186" s="1554"/>
      <c r="F186" s="1554"/>
      <c r="G186" s="1555"/>
      <c r="H186" s="1556"/>
      <c r="I186" s="1554"/>
      <c r="J186" s="1554"/>
      <c r="K186" s="1554"/>
      <c r="L186" s="1557"/>
      <c r="M186" s="1558"/>
      <c r="N186" s="1554"/>
      <c r="O186" s="1554"/>
      <c r="P186" s="1554"/>
      <c r="Q186" s="1555"/>
      <c r="R186" s="1556"/>
      <c r="S186" s="1554"/>
      <c r="T186" s="1913"/>
      <c r="U186" s="583"/>
      <c r="V186" s="583"/>
      <c r="W186" s="583"/>
      <c r="X186" s="583"/>
      <c r="Y186" s="583"/>
      <c r="Z186" s="583"/>
      <c r="AA186" s="583"/>
      <c r="AB186" s="583"/>
      <c r="AC186" s="583"/>
      <c r="AD186" s="583"/>
      <c r="AE186" s="583"/>
      <c r="AF186" s="583"/>
      <c r="AG186" s="583"/>
      <c r="AH186" s="583"/>
      <c r="AI186" s="583"/>
      <c r="AJ186" s="583"/>
      <c r="AK186" s="583"/>
      <c r="AL186" s="583"/>
      <c r="AM186" s="583"/>
      <c r="AN186" s="583"/>
      <c r="AO186" s="583"/>
      <c r="AP186" s="583"/>
      <c r="AQ186" s="583"/>
      <c r="AR186" s="583"/>
      <c r="AS186" s="583"/>
      <c r="AT186" s="583"/>
      <c r="AU186" s="583"/>
      <c r="AV186" s="583"/>
      <c r="AW186" s="583"/>
      <c r="AX186" s="583"/>
      <c r="AY186" s="583"/>
      <c r="AZ186" s="208"/>
      <c r="BA186" s="371"/>
      <c r="BB186" s="159"/>
      <c r="BC186" s="325"/>
      <c r="BD186" s="295"/>
      <c r="BE186" s="295"/>
      <c r="BF186" s="295"/>
      <c r="BG186" s="326"/>
      <c r="BH186" s="336"/>
      <c r="BI186" s="295"/>
      <c r="BJ186" s="295"/>
      <c r="BK186" s="295"/>
      <c r="BL186" s="326"/>
      <c r="BM186" s="336"/>
      <c r="BN186" s="295"/>
      <c r="BO186" s="295"/>
      <c r="BP186" s="295"/>
      <c r="BQ186" s="326"/>
      <c r="BR186" s="336"/>
      <c r="BS186" s="295"/>
      <c r="BT186" s="1946"/>
      <c r="BU186" s="1817"/>
      <c r="BV186" s="1817"/>
      <c r="BW186" s="1817"/>
      <c r="BX186" s="1817"/>
      <c r="BY186" s="1818"/>
      <c r="BZ186" s="1818"/>
      <c r="CA186" s="1818"/>
      <c r="CB186" s="1818"/>
      <c r="CC186" s="1818"/>
      <c r="CD186" s="1818"/>
      <c r="CE186" s="1818"/>
      <c r="CF186" s="1818"/>
      <c r="CG186" s="1818"/>
      <c r="CH186" s="1818"/>
      <c r="CI186" s="1818"/>
      <c r="CJ186" s="1818"/>
      <c r="CK186" s="1818"/>
      <c r="CL186" s="1818"/>
      <c r="CM186" s="1818"/>
      <c r="CN186" s="1818"/>
      <c r="CO186" s="1818"/>
      <c r="CP186" s="1818"/>
      <c r="CQ186" s="1818"/>
      <c r="CR186" s="1818"/>
      <c r="CS186" s="1818"/>
      <c r="CT186" s="1818"/>
      <c r="CU186" s="1818"/>
      <c r="CV186" s="1818"/>
      <c r="CW186" s="1818"/>
      <c r="CX186" s="1818"/>
      <c r="CY186" s="1818"/>
      <c r="CZ186" s="1818"/>
    </row>
    <row r="187" s="378" customFormat="true" ht="15" customHeight="true" x14ac:dyDescent="0.2">
      <c r="A187" s="1439"/>
      <c r="B187" s="1628"/>
      <c r="C187" s="1553"/>
      <c r="D187" s="1554"/>
      <c r="E187" s="1554"/>
      <c r="F187" s="1554"/>
      <c r="G187" s="1555"/>
      <c r="H187" s="1556"/>
      <c r="I187" s="1554"/>
      <c r="J187" s="1554"/>
      <c r="K187" s="1554"/>
      <c r="L187" s="1557"/>
      <c r="M187" s="1558"/>
      <c r="N187" s="1554"/>
      <c r="O187" s="1554"/>
      <c r="P187" s="1554"/>
      <c r="Q187" s="1555"/>
      <c r="R187" s="1556"/>
      <c r="S187" s="1554"/>
      <c r="T187" s="1913"/>
      <c r="U187" s="583"/>
      <c r="V187" s="583"/>
      <c r="W187" s="583"/>
      <c r="X187" s="583"/>
      <c r="Y187" s="583"/>
      <c r="Z187" s="583"/>
      <c r="AA187" s="583"/>
      <c r="AB187" s="583"/>
      <c r="AC187" s="583"/>
      <c r="AD187" s="583"/>
      <c r="AE187" s="583"/>
      <c r="AF187" s="583"/>
      <c r="AG187" s="583"/>
      <c r="AH187" s="583"/>
      <c r="AI187" s="583"/>
      <c r="AJ187" s="583"/>
      <c r="AK187" s="583"/>
      <c r="AL187" s="583"/>
      <c r="AM187" s="583"/>
      <c r="AN187" s="583"/>
      <c r="AO187" s="583"/>
      <c r="AP187" s="583"/>
      <c r="AQ187" s="583"/>
      <c r="AR187" s="583"/>
      <c r="AS187" s="583"/>
      <c r="AT187" s="583"/>
      <c r="AU187" s="583"/>
      <c r="AV187" s="583"/>
      <c r="AW187" s="583"/>
      <c r="AX187" s="583"/>
      <c r="AY187" s="583"/>
      <c r="AZ187" s="208"/>
      <c r="BA187" s="371"/>
      <c r="BB187" s="159"/>
      <c r="BC187" s="325"/>
      <c r="BD187" s="295"/>
      <c r="BE187" s="295"/>
      <c r="BF187" s="295"/>
      <c r="BG187" s="326"/>
      <c r="BH187" s="336"/>
      <c r="BI187" s="295"/>
      <c r="BJ187" s="295"/>
      <c r="BK187" s="295"/>
      <c r="BL187" s="326"/>
      <c r="BM187" s="336"/>
      <c r="BN187" s="295"/>
      <c r="BO187" s="295"/>
      <c r="BP187" s="295"/>
      <c r="BQ187" s="326"/>
      <c r="BR187" s="336"/>
      <c r="BS187" s="295"/>
      <c r="BT187" s="1946"/>
      <c r="BU187" s="1817"/>
      <c r="BV187" s="1817"/>
      <c r="BW187" s="1817"/>
      <c r="BX187" s="1817"/>
      <c r="BY187" s="1818"/>
      <c r="BZ187" s="1818"/>
      <c r="CA187" s="1818"/>
      <c r="CB187" s="1818"/>
      <c r="CC187" s="1818"/>
      <c r="CD187" s="1818"/>
      <c r="CE187" s="1818"/>
      <c r="CF187" s="1818"/>
      <c r="CG187" s="1818"/>
      <c r="CH187" s="1818"/>
      <c r="CI187" s="1818"/>
      <c r="CJ187" s="1818"/>
      <c r="CK187" s="1818"/>
      <c r="CL187" s="1818"/>
      <c r="CM187" s="1818"/>
      <c r="CN187" s="1818"/>
      <c r="CO187" s="1818"/>
      <c r="CP187" s="1818"/>
      <c r="CQ187" s="1818"/>
      <c r="CR187" s="1818"/>
      <c r="CS187" s="1818"/>
      <c r="CT187" s="1818"/>
      <c r="CU187" s="1818"/>
      <c r="CV187" s="1818"/>
      <c r="CW187" s="1818"/>
      <c r="CX187" s="1818"/>
      <c r="CY187" s="1818"/>
      <c r="CZ187" s="1818"/>
    </row>
    <row r="188" s="378" customFormat="true" ht="15" customHeight="true" x14ac:dyDescent="0.2">
      <c r="A188" s="1439"/>
      <c r="B188" s="1628"/>
      <c r="C188" s="1553"/>
      <c r="D188" s="1554"/>
      <c r="E188" s="1554"/>
      <c r="F188" s="1554"/>
      <c r="G188" s="1555"/>
      <c r="H188" s="1556"/>
      <c r="I188" s="1554"/>
      <c r="J188" s="1554"/>
      <c r="K188" s="1554"/>
      <c r="L188" s="1557"/>
      <c r="M188" s="1558"/>
      <c r="N188" s="1554"/>
      <c r="O188" s="1554"/>
      <c r="P188" s="1554"/>
      <c r="Q188" s="1555"/>
      <c r="R188" s="1556"/>
      <c r="S188" s="1554"/>
      <c r="T188" s="1913"/>
      <c r="U188" s="583"/>
      <c r="V188" s="583"/>
      <c r="W188" s="583"/>
      <c r="X188" s="583"/>
      <c r="Y188" s="583"/>
      <c r="Z188" s="583"/>
      <c r="AA188" s="583"/>
      <c r="AB188" s="583"/>
      <c r="AC188" s="583"/>
      <c r="AD188" s="583"/>
      <c r="AE188" s="583"/>
      <c r="AF188" s="583"/>
      <c r="AG188" s="583"/>
      <c r="AH188" s="583"/>
      <c r="AI188" s="583"/>
      <c r="AJ188" s="583"/>
      <c r="AK188" s="583"/>
      <c r="AL188" s="583"/>
      <c r="AM188" s="583"/>
      <c r="AN188" s="583"/>
      <c r="AO188" s="583"/>
      <c r="AP188" s="583"/>
      <c r="AQ188" s="583"/>
      <c r="AR188" s="583"/>
      <c r="AS188" s="583"/>
      <c r="AT188" s="583"/>
      <c r="AU188" s="583"/>
      <c r="AV188" s="583"/>
      <c r="AW188" s="583"/>
      <c r="AX188" s="583"/>
      <c r="AY188" s="583"/>
      <c r="AZ188" s="208"/>
      <c r="BA188" s="371"/>
      <c r="BB188" s="159"/>
      <c r="BC188" s="325"/>
      <c r="BD188" s="295"/>
      <c r="BE188" s="295"/>
      <c r="BF188" s="295"/>
      <c r="BG188" s="326"/>
      <c r="BH188" s="336"/>
      <c r="BI188" s="295"/>
      <c r="BJ188" s="295"/>
      <c r="BK188" s="295"/>
      <c r="BL188" s="326"/>
      <c r="BM188" s="336"/>
      <c r="BN188" s="295"/>
      <c r="BO188" s="295"/>
      <c r="BP188" s="295"/>
      <c r="BQ188" s="326"/>
      <c r="BR188" s="336"/>
      <c r="BS188" s="295"/>
      <c r="BT188" s="1946"/>
      <c r="BU188" s="1817"/>
      <c r="BV188" s="1817"/>
      <c r="BW188" s="1817"/>
      <c r="BX188" s="1817"/>
      <c r="BY188" s="1818"/>
      <c r="BZ188" s="1818"/>
      <c r="CA188" s="1818"/>
      <c r="CB188" s="1818"/>
      <c r="CC188" s="1818"/>
      <c r="CD188" s="1818"/>
      <c r="CE188" s="1818"/>
      <c r="CF188" s="1818"/>
      <c r="CG188" s="1818"/>
      <c r="CH188" s="1818"/>
      <c r="CI188" s="1818"/>
      <c r="CJ188" s="1818"/>
      <c r="CK188" s="1818"/>
      <c r="CL188" s="1818"/>
      <c r="CM188" s="1818"/>
      <c r="CN188" s="1818"/>
      <c r="CO188" s="1818"/>
      <c r="CP188" s="1818"/>
      <c r="CQ188" s="1818"/>
      <c r="CR188" s="1818"/>
      <c r="CS188" s="1818"/>
      <c r="CT188" s="1818"/>
      <c r="CU188" s="1818"/>
      <c r="CV188" s="1818"/>
      <c r="CW188" s="1818"/>
      <c r="CX188" s="1818"/>
      <c r="CY188" s="1818"/>
      <c r="CZ188" s="1818"/>
    </row>
    <row r="189" s="378" customFormat="true" ht="15" customHeight="true" x14ac:dyDescent="0.2">
      <c r="A189" s="1439"/>
      <c r="B189" s="1628"/>
      <c r="C189" s="1553"/>
      <c r="D189" s="1554"/>
      <c r="E189" s="1554"/>
      <c r="F189" s="1554"/>
      <c r="G189" s="1555"/>
      <c r="H189" s="1556"/>
      <c r="I189" s="1554"/>
      <c r="J189" s="1554"/>
      <c r="K189" s="1554"/>
      <c r="L189" s="1557"/>
      <c r="M189" s="1558"/>
      <c r="N189" s="1554"/>
      <c r="O189" s="1554"/>
      <c r="P189" s="1554"/>
      <c r="Q189" s="1555"/>
      <c r="R189" s="1556"/>
      <c r="S189" s="1554"/>
      <c r="T189" s="1913"/>
      <c r="U189" s="583"/>
      <c r="V189" s="583"/>
      <c r="W189" s="583"/>
      <c r="X189" s="583"/>
      <c r="Y189" s="583"/>
      <c r="Z189" s="583"/>
      <c r="AA189" s="583"/>
      <c r="AB189" s="583"/>
      <c r="AC189" s="583"/>
      <c r="AD189" s="583"/>
      <c r="AE189" s="583"/>
      <c r="AF189" s="583"/>
      <c r="AG189" s="583"/>
      <c r="AH189" s="583"/>
      <c r="AI189" s="583"/>
      <c r="AJ189" s="583"/>
      <c r="AK189" s="583"/>
      <c r="AL189" s="583"/>
      <c r="AM189" s="583"/>
      <c r="AN189" s="583"/>
      <c r="AO189" s="583"/>
      <c r="AP189" s="583"/>
      <c r="AQ189" s="583"/>
      <c r="AR189" s="583"/>
      <c r="AS189" s="583"/>
      <c r="AT189" s="583"/>
      <c r="AU189" s="583"/>
      <c r="AV189" s="583"/>
      <c r="AW189" s="583"/>
      <c r="AX189" s="583"/>
      <c r="AY189" s="583"/>
      <c r="AZ189" s="208"/>
      <c r="BA189" s="371"/>
      <c r="BB189" s="159"/>
      <c r="BC189" s="325"/>
      <c r="BD189" s="295"/>
      <c r="BE189" s="295"/>
      <c r="BF189" s="295"/>
      <c r="BG189" s="326"/>
      <c r="BH189" s="336"/>
      <c r="BI189" s="295"/>
      <c r="BJ189" s="295"/>
      <c r="BK189" s="295"/>
      <c r="BL189" s="326"/>
      <c r="BM189" s="336"/>
      <c r="BN189" s="295"/>
      <c r="BO189" s="295"/>
      <c r="BP189" s="295"/>
      <c r="BQ189" s="326"/>
      <c r="BR189" s="336"/>
      <c r="BS189" s="295"/>
      <c r="BT189" s="1946"/>
      <c r="BU189" s="1817"/>
      <c r="BV189" s="1817"/>
      <c r="BW189" s="1817"/>
      <c r="BX189" s="1817"/>
      <c r="BY189" s="1818"/>
      <c r="BZ189" s="1818"/>
      <c r="CA189" s="1818"/>
      <c r="CB189" s="1818"/>
      <c r="CC189" s="1818"/>
      <c r="CD189" s="1818"/>
      <c r="CE189" s="1818"/>
      <c r="CF189" s="1818"/>
      <c r="CG189" s="1818"/>
      <c r="CH189" s="1818"/>
      <c r="CI189" s="1818"/>
      <c r="CJ189" s="1818"/>
      <c r="CK189" s="1818"/>
      <c r="CL189" s="1818"/>
      <c r="CM189" s="1818"/>
      <c r="CN189" s="1818"/>
      <c r="CO189" s="1818"/>
      <c r="CP189" s="1818"/>
      <c r="CQ189" s="1818"/>
      <c r="CR189" s="1818"/>
      <c r="CS189" s="1818"/>
      <c r="CT189" s="1818"/>
      <c r="CU189" s="1818"/>
      <c r="CV189" s="1818"/>
      <c r="CW189" s="1818"/>
      <c r="CX189" s="1818"/>
      <c r="CY189" s="1818"/>
      <c r="CZ189" s="1818"/>
    </row>
    <row r="190" s="378" customFormat="true" ht="15" customHeight="true" x14ac:dyDescent="0.2">
      <c r="A190" s="1439"/>
      <c r="B190" s="1628"/>
      <c r="C190" s="1553"/>
      <c r="D190" s="1554"/>
      <c r="E190" s="1554"/>
      <c r="F190" s="1554"/>
      <c r="G190" s="1555"/>
      <c r="H190" s="1556"/>
      <c r="I190" s="1554"/>
      <c r="J190" s="1554"/>
      <c r="K190" s="1554"/>
      <c r="L190" s="1557"/>
      <c r="M190" s="1558"/>
      <c r="N190" s="1554"/>
      <c r="O190" s="1554"/>
      <c r="P190" s="1554"/>
      <c r="Q190" s="1555"/>
      <c r="R190" s="1556"/>
      <c r="S190" s="1554"/>
      <c r="T190" s="1913"/>
      <c r="U190" s="583"/>
      <c r="V190" s="583"/>
      <c r="W190" s="583"/>
      <c r="X190" s="583"/>
      <c r="Y190" s="583"/>
      <c r="Z190" s="583"/>
      <c r="AA190" s="583"/>
      <c r="AB190" s="583"/>
      <c r="AC190" s="583"/>
      <c r="AD190" s="583"/>
      <c r="AE190" s="583"/>
      <c r="AF190" s="583"/>
      <c r="AG190" s="583"/>
      <c r="AH190" s="583"/>
      <c r="AI190" s="583"/>
      <c r="AJ190" s="583"/>
      <c r="AK190" s="583"/>
      <c r="AL190" s="583"/>
      <c r="AM190" s="583"/>
      <c r="AN190" s="583"/>
      <c r="AO190" s="583"/>
      <c r="AP190" s="583"/>
      <c r="AQ190" s="583"/>
      <c r="AR190" s="583"/>
      <c r="AS190" s="583"/>
      <c r="AT190" s="583"/>
      <c r="AU190" s="583"/>
      <c r="AV190" s="583"/>
      <c r="AW190" s="583"/>
      <c r="AX190" s="583"/>
      <c r="AY190" s="583"/>
      <c r="AZ190" s="208"/>
      <c r="BA190" s="371"/>
      <c r="BB190" s="159"/>
      <c r="BC190" s="325"/>
      <c r="BD190" s="295"/>
      <c r="BE190" s="295"/>
      <c r="BF190" s="295"/>
      <c r="BG190" s="326"/>
      <c r="BH190" s="336"/>
      <c r="BI190" s="295"/>
      <c r="BJ190" s="295"/>
      <c r="BK190" s="295"/>
      <c r="BL190" s="326"/>
      <c r="BM190" s="336"/>
      <c r="BN190" s="295"/>
      <c r="BO190" s="295"/>
      <c r="BP190" s="295"/>
      <c r="BQ190" s="326"/>
      <c r="BR190" s="336"/>
      <c r="BS190" s="295"/>
      <c r="BT190" s="1946"/>
      <c r="BU190" s="1817"/>
      <c r="BV190" s="1817"/>
      <c r="BW190" s="1817"/>
      <c r="BX190" s="1817"/>
      <c r="BY190" s="1818"/>
      <c r="BZ190" s="1818"/>
      <c r="CA190" s="1818"/>
      <c r="CB190" s="1818"/>
      <c r="CC190" s="1818"/>
      <c r="CD190" s="1818"/>
      <c r="CE190" s="1818"/>
      <c r="CF190" s="1818"/>
      <c r="CG190" s="1818"/>
      <c r="CH190" s="1818"/>
      <c r="CI190" s="1818"/>
      <c r="CJ190" s="1818"/>
      <c r="CK190" s="1818"/>
      <c r="CL190" s="1818"/>
      <c r="CM190" s="1818"/>
      <c r="CN190" s="1818"/>
      <c r="CO190" s="1818"/>
      <c r="CP190" s="1818"/>
      <c r="CQ190" s="1818"/>
      <c r="CR190" s="1818"/>
      <c r="CS190" s="1818"/>
      <c r="CT190" s="1818"/>
      <c r="CU190" s="1818"/>
      <c r="CV190" s="1818"/>
      <c r="CW190" s="1818"/>
      <c r="CX190" s="1818"/>
      <c r="CY190" s="1818"/>
      <c r="CZ190" s="1818"/>
    </row>
    <row r="191" s="378" customFormat="true" ht="15" customHeight="true" x14ac:dyDescent="0.2">
      <c r="A191" s="1439"/>
      <c r="B191" s="1628"/>
      <c r="C191" s="1553"/>
      <c r="D191" s="1554"/>
      <c r="E191" s="1554"/>
      <c r="F191" s="1554"/>
      <c r="G191" s="1555"/>
      <c r="H191" s="1556"/>
      <c r="I191" s="1554"/>
      <c r="J191" s="1554"/>
      <c r="K191" s="1554"/>
      <c r="L191" s="1557"/>
      <c r="M191" s="1558"/>
      <c r="N191" s="1554"/>
      <c r="O191" s="1554"/>
      <c r="P191" s="1554"/>
      <c r="Q191" s="1555"/>
      <c r="R191" s="1556"/>
      <c r="S191" s="1554"/>
      <c r="T191" s="1913"/>
      <c r="U191" s="583"/>
      <c r="V191" s="583"/>
      <c r="W191" s="583"/>
      <c r="X191" s="583"/>
      <c r="Y191" s="583"/>
      <c r="Z191" s="583"/>
      <c r="AA191" s="583"/>
      <c r="AB191" s="583"/>
      <c r="AC191" s="583"/>
      <c r="AD191" s="583"/>
      <c r="AE191" s="583"/>
      <c r="AF191" s="583"/>
      <c r="AG191" s="583"/>
      <c r="AH191" s="583"/>
      <c r="AI191" s="583"/>
      <c r="AJ191" s="583"/>
      <c r="AK191" s="583"/>
      <c r="AL191" s="583"/>
      <c r="AM191" s="583"/>
      <c r="AN191" s="583"/>
      <c r="AO191" s="583"/>
      <c r="AP191" s="583"/>
      <c r="AQ191" s="583"/>
      <c r="AR191" s="583"/>
      <c r="AS191" s="583"/>
      <c r="AT191" s="583"/>
      <c r="AU191" s="583"/>
      <c r="AV191" s="583"/>
      <c r="AW191" s="583"/>
      <c r="AX191" s="583"/>
      <c r="AY191" s="583"/>
      <c r="AZ191" s="208"/>
      <c r="BA191" s="371"/>
      <c r="BB191" s="159"/>
      <c r="BC191" s="325"/>
      <c r="BD191" s="295"/>
      <c r="BE191" s="295"/>
      <c r="BF191" s="295"/>
      <c r="BG191" s="326"/>
      <c r="BH191" s="336"/>
      <c r="BI191" s="295"/>
      <c r="BJ191" s="295"/>
      <c r="BK191" s="295"/>
      <c r="BL191" s="326"/>
      <c r="BM191" s="336"/>
      <c r="BN191" s="295"/>
      <c r="BO191" s="295"/>
      <c r="BP191" s="295"/>
      <c r="BQ191" s="326"/>
      <c r="BR191" s="336"/>
      <c r="BS191" s="295"/>
      <c r="BT191" s="1946"/>
      <c r="BU191" s="1817"/>
      <c r="BV191" s="1817"/>
      <c r="BW191" s="1817"/>
      <c r="BX191" s="1817"/>
      <c r="BY191" s="1818"/>
      <c r="BZ191" s="1818"/>
      <c r="CA191" s="1818"/>
      <c r="CB191" s="1818"/>
      <c r="CC191" s="1818"/>
      <c r="CD191" s="1818"/>
      <c r="CE191" s="1818"/>
      <c r="CF191" s="1818"/>
      <c r="CG191" s="1818"/>
      <c r="CH191" s="1818"/>
      <c r="CI191" s="1818"/>
      <c r="CJ191" s="1818"/>
      <c r="CK191" s="1818"/>
      <c r="CL191" s="1818"/>
      <c r="CM191" s="1818"/>
      <c r="CN191" s="1818"/>
      <c r="CO191" s="1818"/>
      <c r="CP191" s="1818"/>
      <c r="CQ191" s="1818"/>
      <c r="CR191" s="1818"/>
      <c r="CS191" s="1818"/>
      <c r="CT191" s="1818"/>
      <c r="CU191" s="1818"/>
      <c r="CV191" s="1818"/>
      <c r="CW191" s="1818"/>
      <c r="CX191" s="1818"/>
      <c r="CY191" s="1818"/>
      <c r="CZ191" s="1818"/>
    </row>
    <row r="192" s="378" customFormat="true" ht="15" customHeight="true" x14ac:dyDescent="0.2">
      <c r="A192" s="1440"/>
      <c r="B192" s="1629"/>
      <c r="C192" s="1559"/>
      <c r="D192" s="1560"/>
      <c r="E192" s="1560"/>
      <c r="F192" s="1560"/>
      <c r="G192" s="1561"/>
      <c r="H192" s="1562"/>
      <c r="I192" s="1560"/>
      <c r="J192" s="1560"/>
      <c r="K192" s="1560"/>
      <c r="L192" s="1563"/>
      <c r="M192" s="1564"/>
      <c r="N192" s="1560"/>
      <c r="O192" s="1560"/>
      <c r="P192" s="1560"/>
      <c r="Q192" s="1561"/>
      <c r="R192" s="1562"/>
      <c r="S192" s="1560"/>
      <c r="T192" s="1914"/>
      <c r="U192" s="583"/>
      <c r="V192" s="583"/>
      <c r="W192" s="583"/>
      <c r="X192" s="583"/>
      <c r="Y192" s="583"/>
      <c r="Z192" s="583"/>
      <c r="AA192" s="583"/>
      <c r="AB192" s="583"/>
      <c r="AC192" s="583"/>
      <c r="AD192" s="583"/>
      <c r="AE192" s="583"/>
      <c r="AF192" s="583"/>
      <c r="AG192" s="583"/>
      <c r="AH192" s="583"/>
      <c r="AI192" s="583"/>
      <c r="AJ192" s="583"/>
      <c r="AK192" s="583"/>
      <c r="AL192" s="583"/>
      <c r="AM192" s="583"/>
      <c r="AN192" s="583"/>
      <c r="AO192" s="583"/>
      <c r="AP192" s="583"/>
      <c r="AQ192" s="583"/>
      <c r="AR192" s="583"/>
      <c r="AS192" s="583"/>
      <c r="AT192" s="583"/>
      <c r="AU192" s="583"/>
      <c r="AV192" s="583"/>
      <c r="AW192" s="583"/>
      <c r="AX192" s="583"/>
      <c r="AY192" s="583"/>
      <c r="AZ192" s="208"/>
      <c r="BA192" s="371"/>
      <c r="BB192" s="159"/>
      <c r="BC192" s="325"/>
      <c r="BD192" s="295"/>
      <c r="BE192" s="295"/>
      <c r="BF192" s="295"/>
      <c r="BG192" s="326"/>
      <c r="BH192" s="336"/>
      <c r="BI192" s="295"/>
      <c r="BJ192" s="295"/>
      <c r="BK192" s="295"/>
      <c r="BL192" s="326"/>
      <c r="BM192" s="336"/>
      <c r="BN192" s="295"/>
      <c r="BO192" s="295"/>
      <c r="BP192" s="295"/>
      <c r="BQ192" s="326"/>
      <c r="BR192" s="336"/>
      <c r="BS192" s="295"/>
      <c r="BT192" s="1946"/>
      <c r="BU192" s="1817"/>
      <c r="BV192" s="1817"/>
      <c r="BW192" s="1817"/>
      <c r="BX192" s="1817"/>
      <c r="BY192" s="1818"/>
      <c r="BZ192" s="1818"/>
      <c r="CA192" s="1818"/>
      <c r="CB192" s="1818"/>
      <c r="CC192" s="1818"/>
      <c r="CD192" s="1818"/>
      <c r="CE192" s="1818"/>
      <c r="CF192" s="1818"/>
      <c r="CG192" s="1818"/>
      <c r="CH192" s="1818"/>
      <c r="CI192" s="1818"/>
      <c r="CJ192" s="1818"/>
      <c r="CK192" s="1818"/>
      <c r="CL192" s="1818"/>
      <c r="CM192" s="1818"/>
      <c r="CN192" s="1818"/>
      <c r="CO192" s="1818"/>
      <c r="CP192" s="1818"/>
      <c r="CQ192" s="1818"/>
      <c r="CR192" s="1818"/>
      <c r="CS192" s="1818"/>
      <c r="CT192" s="1818"/>
      <c r="CU192" s="1818"/>
      <c r="CV192" s="1818"/>
      <c r="CW192" s="1818"/>
      <c r="CX192" s="1818"/>
      <c r="CY192" s="1818"/>
      <c r="CZ192" s="1818"/>
    </row>
    <row r="193" s="378" customFormat="true" ht="15" customHeight="true" x14ac:dyDescent="0.2">
      <c r="A193" s="1441"/>
      <c r="B193" s="1450"/>
      <c r="C193" s="931"/>
      <c r="D193" s="932"/>
      <c r="E193" s="932"/>
      <c r="F193" s="932"/>
      <c r="G193" s="933"/>
      <c r="H193" s="934"/>
      <c r="I193" s="932"/>
      <c r="J193" s="932"/>
      <c r="K193" s="932"/>
      <c r="L193" s="935"/>
      <c r="M193" s="936"/>
      <c r="N193" s="932"/>
      <c r="O193" s="932"/>
      <c r="P193" s="932"/>
      <c r="Q193" s="933"/>
      <c r="R193" s="934"/>
      <c r="S193" s="932"/>
      <c r="T193" s="1915"/>
      <c r="U193" s="583"/>
      <c r="V193" s="583"/>
      <c r="W193" s="583"/>
      <c r="X193" s="583"/>
      <c r="Y193" s="583"/>
      <c r="Z193" s="583"/>
      <c r="AA193" s="583"/>
      <c r="AB193" s="583"/>
      <c r="AC193" s="583"/>
      <c r="AD193" s="583"/>
      <c r="AE193" s="583"/>
      <c r="AF193" s="583"/>
      <c r="AG193" s="583"/>
      <c r="AH193" s="583"/>
      <c r="AI193" s="583"/>
      <c r="AJ193" s="583"/>
      <c r="AK193" s="583"/>
      <c r="AL193" s="583"/>
      <c r="AM193" s="583"/>
      <c r="AN193" s="583"/>
      <c r="AO193" s="583"/>
      <c r="AP193" s="583"/>
      <c r="AQ193" s="583"/>
      <c r="AR193" s="583"/>
      <c r="AS193" s="583"/>
      <c r="AT193" s="583"/>
      <c r="AU193" s="583"/>
      <c r="AV193" s="583"/>
      <c r="AW193" s="583"/>
      <c r="AX193" s="583"/>
      <c r="AY193" s="583"/>
      <c r="AZ193" s="208"/>
      <c r="BA193" s="371"/>
      <c r="BB193" s="159"/>
      <c r="BC193" s="325"/>
      <c r="BD193" s="295"/>
      <c r="BE193" s="295"/>
      <c r="BF193" s="295"/>
      <c r="BG193" s="326"/>
      <c r="BH193" s="336"/>
      <c r="BI193" s="295"/>
      <c r="BJ193" s="295"/>
      <c r="BK193" s="295"/>
      <c r="BL193" s="326"/>
      <c r="BM193" s="336"/>
      <c r="BN193" s="295"/>
      <c r="BO193" s="295"/>
      <c r="BP193" s="295"/>
      <c r="BQ193" s="326"/>
      <c r="BR193" s="336"/>
      <c r="BS193" s="295"/>
      <c r="BT193" s="1946"/>
      <c r="BU193" s="1817"/>
      <c r="BV193" s="1817"/>
      <c r="BW193" s="1817"/>
      <c r="BX193" s="1817"/>
      <c r="BY193" s="1818"/>
      <c r="BZ193" s="1818"/>
      <c r="CA193" s="1818"/>
      <c r="CB193" s="1818"/>
      <c r="CC193" s="1818"/>
      <c r="CD193" s="1818"/>
      <c r="CE193" s="1818"/>
      <c r="CF193" s="1818"/>
      <c r="CG193" s="1818"/>
      <c r="CH193" s="1818"/>
      <c r="CI193" s="1818"/>
      <c r="CJ193" s="1818"/>
      <c r="CK193" s="1818"/>
      <c r="CL193" s="1818"/>
      <c r="CM193" s="1818"/>
      <c r="CN193" s="1818"/>
      <c r="CO193" s="1818"/>
      <c r="CP193" s="1818"/>
      <c r="CQ193" s="1818"/>
      <c r="CR193" s="1818"/>
      <c r="CS193" s="1818"/>
      <c r="CT193" s="1818"/>
      <c r="CU193" s="1818"/>
      <c r="CV193" s="1818"/>
      <c r="CW193" s="1818"/>
      <c r="CX193" s="1818"/>
      <c r="CY193" s="1818"/>
      <c r="CZ193" s="1818"/>
    </row>
    <row r="194" s="378" customFormat="true" ht="15" customHeight="true" x14ac:dyDescent="0.2">
      <c r="A194" s="676"/>
      <c r="B194" s="785"/>
      <c r="C194" s="859"/>
      <c r="D194" s="851"/>
      <c r="E194" s="851"/>
      <c r="F194" s="851"/>
      <c r="G194" s="852"/>
      <c r="H194" s="860"/>
      <c r="I194" s="851"/>
      <c r="J194" s="851"/>
      <c r="K194" s="851"/>
      <c r="L194" s="861"/>
      <c r="M194" s="859"/>
      <c r="N194" s="851"/>
      <c r="O194" s="851"/>
      <c r="P194" s="851"/>
      <c r="Q194" s="852"/>
      <c r="R194" s="860"/>
      <c r="S194" s="851"/>
      <c r="T194" s="861"/>
      <c r="U194" s="583"/>
      <c r="V194" s="583"/>
      <c r="W194" s="583"/>
      <c r="X194" s="583"/>
      <c r="Y194" s="583"/>
      <c r="Z194" s="583"/>
      <c r="AA194" s="583"/>
      <c r="AB194" s="583"/>
      <c r="AC194" s="583"/>
      <c r="AD194" s="583"/>
      <c r="AE194" s="583"/>
      <c r="AF194" s="583"/>
      <c r="AG194" s="583"/>
      <c r="AH194" s="583"/>
      <c r="AI194" s="583"/>
      <c r="AJ194" s="583"/>
      <c r="AK194" s="583"/>
      <c r="AL194" s="583"/>
      <c r="AM194" s="583"/>
      <c r="AN194" s="583"/>
      <c r="AO194" s="583"/>
      <c r="AP194" s="583"/>
      <c r="AQ194" s="583"/>
      <c r="AR194" s="583"/>
      <c r="AS194" s="583"/>
      <c r="AT194" s="583"/>
      <c r="AU194" s="583"/>
      <c r="AV194" s="583"/>
      <c r="AW194" s="583"/>
      <c r="AX194" s="583"/>
      <c r="AY194" s="583"/>
      <c r="AZ194" s="208"/>
      <c r="BA194" s="371"/>
      <c r="BB194" s="159"/>
      <c r="BC194" s="325"/>
      <c r="BD194" s="295"/>
      <c r="BE194" s="295"/>
      <c r="BF194" s="295"/>
      <c r="BG194" s="326"/>
      <c r="BH194" s="336"/>
      <c r="BI194" s="295"/>
      <c r="BJ194" s="295"/>
      <c r="BK194" s="295"/>
      <c r="BL194" s="326"/>
      <c r="BM194" s="336"/>
      <c r="BN194" s="295"/>
      <c r="BO194" s="295"/>
      <c r="BP194" s="295"/>
      <c r="BQ194" s="326"/>
      <c r="BR194" s="336"/>
      <c r="BS194" s="295"/>
      <c r="BT194" s="1946"/>
      <c r="BU194" s="1817"/>
      <c r="BV194" s="1817"/>
      <c r="BW194" s="1817"/>
      <c r="BX194" s="1817"/>
      <c r="BY194" s="1818"/>
      <c r="BZ194" s="1818"/>
      <c r="CA194" s="1818"/>
      <c r="CB194" s="1818"/>
      <c r="CC194" s="1818"/>
      <c r="CD194" s="1818"/>
      <c r="CE194" s="1818"/>
      <c r="CF194" s="1818"/>
      <c r="CG194" s="1818"/>
      <c r="CH194" s="1818"/>
      <c r="CI194" s="1818"/>
      <c r="CJ194" s="1818"/>
      <c r="CK194" s="1818"/>
      <c r="CL194" s="1818"/>
      <c r="CM194" s="1818"/>
      <c r="CN194" s="1818"/>
      <c r="CO194" s="1818"/>
      <c r="CP194" s="1818"/>
      <c r="CQ194" s="1818"/>
      <c r="CR194" s="1818"/>
      <c r="CS194" s="1818"/>
      <c r="CT194" s="1818"/>
      <c r="CU194" s="1818"/>
      <c r="CV194" s="1818"/>
      <c r="CW194" s="1818"/>
      <c r="CX194" s="1818"/>
      <c r="CY194" s="1818"/>
      <c r="CZ194" s="1818"/>
    </row>
    <row r="195" s="131" customFormat="true" ht="15" customHeight="true" x14ac:dyDescent="0.2">
      <c r="A195" s="676"/>
      <c r="B195" s="785"/>
      <c r="C195" s="859"/>
      <c r="D195" s="851"/>
      <c r="E195" s="851"/>
      <c r="F195" s="851"/>
      <c r="G195" s="852"/>
      <c r="H195" s="860"/>
      <c r="I195" s="851"/>
      <c r="J195" s="851"/>
      <c r="K195" s="851"/>
      <c r="L195" s="861"/>
      <c r="M195" s="859"/>
      <c r="N195" s="851"/>
      <c r="O195" s="851"/>
      <c r="P195" s="851"/>
      <c r="Q195" s="852"/>
      <c r="R195" s="860"/>
      <c r="S195" s="851"/>
      <c r="T195" s="861"/>
      <c r="U195" s="583"/>
      <c r="V195" s="583"/>
      <c r="W195" s="583"/>
      <c r="X195" s="583"/>
      <c r="Y195" s="583"/>
      <c r="Z195" s="583"/>
      <c r="AA195" s="583"/>
      <c r="AB195" s="583"/>
      <c r="AC195" s="583"/>
      <c r="AD195" s="583"/>
      <c r="AE195" s="583"/>
      <c r="AF195" s="583"/>
      <c r="AG195" s="583"/>
      <c r="AH195" s="583"/>
      <c r="AI195" s="583"/>
      <c r="AJ195" s="583"/>
      <c r="AK195" s="583"/>
      <c r="AL195" s="583"/>
      <c r="AM195" s="583"/>
      <c r="AN195" s="583"/>
      <c r="AO195" s="583"/>
      <c r="AP195" s="583"/>
      <c r="AQ195" s="583"/>
      <c r="AR195" s="583"/>
      <c r="AS195" s="583"/>
      <c r="AT195" s="583"/>
      <c r="AU195" s="583"/>
      <c r="AV195" s="583"/>
      <c r="AW195" s="583"/>
      <c r="AX195" s="583"/>
      <c r="AY195" s="583"/>
      <c r="AZ195" s="208"/>
      <c r="BA195" s="371"/>
      <c r="BB195" s="159"/>
      <c r="BC195" s="325"/>
      <c r="BD195" s="295"/>
      <c r="BE195" s="295"/>
      <c r="BF195" s="295"/>
      <c r="BG195" s="326"/>
      <c r="BH195" s="336"/>
      <c r="BI195" s="295"/>
      <c r="BJ195" s="295"/>
      <c r="BK195" s="295"/>
      <c r="BL195" s="326"/>
      <c r="BM195" s="336"/>
      <c r="BN195" s="295"/>
      <c r="BO195" s="295"/>
      <c r="BP195" s="295"/>
      <c r="BQ195" s="326"/>
      <c r="BR195" s="336"/>
      <c r="BS195" s="295"/>
      <c r="BT195" s="1946"/>
      <c r="BU195" s="1817"/>
      <c r="BV195" s="1817"/>
      <c r="BW195" s="1817"/>
      <c r="BX195" s="1817"/>
      <c r="BY195" s="1818"/>
      <c r="BZ195" s="1818"/>
      <c r="CA195" s="1818"/>
      <c r="CB195" s="1818"/>
      <c r="CC195" s="1818"/>
      <c r="CD195" s="1818"/>
      <c r="CE195" s="1818"/>
      <c r="CF195" s="1818"/>
      <c r="CG195" s="1818"/>
      <c r="CH195" s="1818"/>
      <c r="CI195" s="1818"/>
      <c r="CJ195" s="1818"/>
      <c r="CK195" s="1818"/>
      <c r="CL195" s="1818"/>
      <c r="CM195" s="1818"/>
      <c r="CN195" s="1818"/>
      <c r="CO195" s="1818"/>
      <c r="CP195" s="1818"/>
      <c r="CQ195" s="1818"/>
      <c r="CR195" s="1818"/>
      <c r="CS195" s="1818"/>
      <c r="CT195" s="1818"/>
      <c r="CU195" s="1818"/>
      <c r="CV195" s="1818"/>
      <c r="CW195" s="1818"/>
      <c r="CX195" s="1818"/>
      <c r="CY195" s="1818"/>
      <c r="CZ195" s="1818"/>
    </row>
    <row r="196" s="131" customFormat="true" ht="15" customHeight="true" x14ac:dyDescent="0.2">
      <c r="A196" s="676"/>
      <c r="B196" s="785"/>
      <c r="C196" s="859"/>
      <c r="D196" s="851"/>
      <c r="E196" s="851"/>
      <c r="F196" s="851"/>
      <c r="G196" s="852"/>
      <c r="H196" s="860"/>
      <c r="I196" s="851"/>
      <c r="J196" s="851"/>
      <c r="K196" s="851"/>
      <c r="L196" s="861"/>
      <c r="M196" s="859"/>
      <c r="N196" s="851"/>
      <c r="O196" s="851"/>
      <c r="P196" s="851"/>
      <c r="Q196" s="852"/>
      <c r="R196" s="860"/>
      <c r="S196" s="851"/>
      <c r="T196" s="861"/>
      <c r="U196" s="583"/>
      <c r="V196" s="583"/>
      <c r="W196" s="583"/>
      <c r="X196" s="583"/>
      <c r="Y196" s="583"/>
      <c r="Z196" s="583"/>
      <c r="AA196" s="583"/>
      <c r="AB196" s="583"/>
      <c r="AC196" s="583"/>
      <c r="AD196" s="583"/>
      <c r="AE196" s="583"/>
      <c r="AF196" s="583"/>
      <c r="AG196" s="583"/>
      <c r="AH196" s="583"/>
      <c r="AI196" s="583"/>
      <c r="AJ196" s="583"/>
      <c r="AK196" s="583"/>
      <c r="AL196" s="583"/>
      <c r="AM196" s="583"/>
      <c r="AN196" s="583"/>
      <c r="AO196" s="583"/>
      <c r="AP196" s="583"/>
      <c r="AQ196" s="583"/>
      <c r="AR196" s="583"/>
      <c r="AS196" s="583"/>
      <c r="AT196" s="583"/>
      <c r="AU196" s="583"/>
      <c r="AV196" s="583"/>
      <c r="AW196" s="583"/>
      <c r="AX196" s="583"/>
      <c r="AY196" s="583"/>
      <c r="AZ196" s="208"/>
      <c r="BA196" s="371"/>
      <c r="BB196" s="159"/>
      <c r="BC196" s="325"/>
      <c r="BD196" s="295"/>
      <c r="BE196" s="295"/>
      <c r="BF196" s="295"/>
      <c r="BG196" s="326"/>
      <c r="BH196" s="336"/>
      <c r="BI196" s="295"/>
      <c r="BJ196" s="295"/>
      <c r="BK196" s="295"/>
      <c r="BL196" s="326"/>
      <c r="BM196" s="336"/>
      <c r="BN196" s="295"/>
      <c r="BO196" s="295"/>
      <c r="BP196" s="295"/>
      <c r="BQ196" s="326"/>
      <c r="BR196" s="336"/>
      <c r="BS196" s="295"/>
      <c r="BT196" s="1946"/>
      <c r="BU196" s="1817"/>
      <c r="BV196" s="1817"/>
      <c r="BW196" s="1817"/>
      <c r="BX196" s="1817"/>
      <c r="BY196" s="1818"/>
      <c r="BZ196" s="1818"/>
      <c r="CA196" s="1818"/>
      <c r="CB196" s="1818"/>
      <c r="CC196" s="1818"/>
      <c r="CD196" s="1818"/>
      <c r="CE196" s="1818"/>
      <c r="CF196" s="1818"/>
      <c r="CG196" s="1818"/>
      <c r="CH196" s="1818"/>
      <c r="CI196" s="1818"/>
      <c r="CJ196" s="1818"/>
      <c r="CK196" s="1818"/>
      <c r="CL196" s="1818"/>
      <c r="CM196" s="1818"/>
      <c r="CN196" s="1818"/>
      <c r="CO196" s="1818"/>
      <c r="CP196" s="1818"/>
      <c r="CQ196" s="1818"/>
      <c r="CR196" s="1818"/>
      <c r="CS196" s="1818"/>
      <c r="CT196" s="1818"/>
      <c r="CU196" s="1818"/>
      <c r="CV196" s="1818"/>
      <c r="CW196" s="1818"/>
      <c r="CX196" s="1818"/>
      <c r="CY196" s="1818"/>
      <c r="CZ196" s="1818"/>
    </row>
    <row r="197" s="131" customFormat="true" ht="15" customHeight="true" x14ac:dyDescent="0.2">
      <c r="A197" s="676"/>
      <c r="B197" s="785"/>
      <c r="C197" s="859"/>
      <c r="D197" s="851"/>
      <c r="E197" s="851"/>
      <c r="F197" s="851"/>
      <c r="G197" s="852"/>
      <c r="H197" s="860"/>
      <c r="I197" s="851"/>
      <c r="J197" s="851"/>
      <c r="K197" s="851"/>
      <c r="L197" s="861"/>
      <c r="M197" s="859"/>
      <c r="N197" s="851"/>
      <c r="O197" s="851"/>
      <c r="P197" s="851"/>
      <c r="Q197" s="852"/>
      <c r="R197" s="860"/>
      <c r="S197" s="851"/>
      <c r="T197" s="861"/>
      <c r="U197" s="583"/>
      <c r="V197" s="583"/>
      <c r="W197" s="583"/>
      <c r="X197" s="583"/>
      <c r="Y197" s="583"/>
      <c r="Z197" s="583"/>
      <c r="AA197" s="583"/>
      <c r="AB197" s="583"/>
      <c r="AC197" s="583"/>
      <c r="AD197" s="583"/>
      <c r="AE197" s="583"/>
      <c r="AF197" s="583"/>
      <c r="AG197" s="583"/>
      <c r="AH197" s="583"/>
      <c r="AI197" s="583"/>
      <c r="AJ197" s="583"/>
      <c r="AK197" s="583"/>
      <c r="AL197" s="583"/>
      <c r="AM197" s="583"/>
      <c r="AN197" s="583"/>
      <c r="AO197" s="583"/>
      <c r="AP197" s="583"/>
      <c r="AQ197" s="583"/>
      <c r="AR197" s="583"/>
      <c r="AS197" s="583"/>
      <c r="AT197" s="583"/>
      <c r="AU197" s="583"/>
      <c r="AV197" s="583"/>
      <c r="AW197" s="583"/>
      <c r="AX197" s="583"/>
      <c r="AY197" s="583"/>
      <c r="AZ197" s="208"/>
      <c r="BA197" s="371"/>
      <c r="BB197" s="159"/>
      <c r="BC197" s="325"/>
      <c r="BD197" s="295"/>
      <c r="BE197" s="295"/>
      <c r="BF197" s="295"/>
      <c r="BG197" s="326"/>
      <c r="BH197" s="336"/>
      <c r="BI197" s="295"/>
      <c r="BJ197" s="295"/>
      <c r="BK197" s="295"/>
      <c r="BL197" s="326"/>
      <c r="BM197" s="336"/>
      <c r="BN197" s="295"/>
      <c r="BO197" s="295"/>
      <c r="BP197" s="295"/>
      <c r="BQ197" s="326"/>
      <c r="BR197" s="336"/>
      <c r="BS197" s="295"/>
      <c r="BT197" s="1946"/>
      <c r="BU197" s="1817"/>
      <c r="BV197" s="1817"/>
      <c r="BW197" s="1817"/>
      <c r="BX197" s="1817"/>
      <c r="BY197" s="1818"/>
      <c r="BZ197" s="1818"/>
      <c r="CA197" s="1818"/>
      <c r="CB197" s="1818"/>
      <c r="CC197" s="1818"/>
      <c r="CD197" s="1818"/>
      <c r="CE197" s="1818"/>
      <c r="CF197" s="1818"/>
      <c r="CG197" s="1818"/>
      <c r="CH197" s="1818"/>
      <c r="CI197" s="1818"/>
      <c r="CJ197" s="1818"/>
      <c r="CK197" s="1818"/>
      <c r="CL197" s="1818"/>
      <c r="CM197" s="1818"/>
      <c r="CN197" s="1818"/>
      <c r="CO197" s="1818"/>
      <c r="CP197" s="1818"/>
      <c r="CQ197" s="1818"/>
      <c r="CR197" s="1818"/>
      <c r="CS197" s="1818"/>
      <c r="CT197" s="1818"/>
      <c r="CU197" s="1818"/>
      <c r="CV197" s="1818"/>
      <c r="CW197" s="1818"/>
      <c r="CX197" s="1818"/>
      <c r="CY197" s="1818"/>
      <c r="CZ197" s="1818"/>
    </row>
    <row r="198" s="131" customFormat="true" ht="15" customHeight="true" x14ac:dyDescent="0.2">
      <c r="A198" s="676"/>
      <c r="B198" s="785"/>
      <c r="C198" s="859"/>
      <c r="D198" s="851"/>
      <c r="E198" s="851"/>
      <c r="F198" s="851"/>
      <c r="G198" s="852"/>
      <c r="H198" s="860"/>
      <c r="I198" s="851"/>
      <c r="J198" s="851"/>
      <c r="K198" s="851"/>
      <c r="L198" s="861"/>
      <c r="M198" s="859"/>
      <c r="N198" s="851"/>
      <c r="O198" s="851"/>
      <c r="P198" s="851"/>
      <c r="Q198" s="852"/>
      <c r="R198" s="860"/>
      <c r="S198" s="851"/>
      <c r="T198" s="861"/>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208"/>
      <c r="BA198" s="371"/>
      <c r="BB198" s="159"/>
      <c r="BC198" s="325"/>
      <c r="BD198" s="295"/>
      <c r="BE198" s="295"/>
      <c r="BF198" s="295"/>
      <c r="BG198" s="326"/>
      <c r="BH198" s="336"/>
      <c r="BI198" s="295"/>
      <c r="BJ198" s="295"/>
      <c r="BK198" s="295"/>
      <c r="BL198" s="326"/>
      <c r="BM198" s="336"/>
      <c r="BN198" s="295"/>
      <c r="BO198" s="295"/>
      <c r="BP198" s="295"/>
      <c r="BQ198" s="326"/>
      <c r="BR198" s="336"/>
      <c r="BS198" s="295"/>
      <c r="BT198" s="1946"/>
      <c r="BU198" s="1817"/>
      <c r="BV198" s="1817"/>
      <c r="BW198" s="1817"/>
      <c r="BX198" s="1817"/>
      <c r="BY198" s="1818"/>
      <c r="BZ198" s="1818"/>
      <c r="CA198" s="1818"/>
      <c r="CB198" s="1818"/>
      <c r="CC198" s="1818"/>
      <c r="CD198" s="1818"/>
      <c r="CE198" s="1818"/>
      <c r="CF198" s="1818"/>
      <c r="CG198" s="1818"/>
      <c r="CH198" s="1818"/>
      <c r="CI198" s="1818"/>
      <c r="CJ198" s="1818"/>
      <c r="CK198" s="1818"/>
      <c r="CL198" s="1818"/>
      <c r="CM198" s="1818"/>
      <c r="CN198" s="1818"/>
      <c r="CO198" s="1818"/>
      <c r="CP198" s="1818"/>
      <c r="CQ198" s="1818"/>
      <c r="CR198" s="1818"/>
      <c r="CS198" s="1818"/>
      <c r="CT198" s="1818"/>
      <c r="CU198" s="1818"/>
      <c r="CV198" s="1818"/>
      <c r="CW198" s="1818"/>
      <c r="CX198" s="1818"/>
      <c r="CY198" s="1818"/>
      <c r="CZ198" s="1818"/>
    </row>
    <row r="199" s="131" customFormat="true" ht="15" customHeight="true" x14ac:dyDescent="0.2">
      <c r="A199" s="676"/>
      <c r="B199" s="785"/>
      <c r="C199" s="859"/>
      <c r="D199" s="851"/>
      <c r="E199" s="851"/>
      <c r="F199" s="851"/>
      <c r="G199" s="852"/>
      <c r="H199" s="860"/>
      <c r="I199" s="851"/>
      <c r="J199" s="851"/>
      <c r="K199" s="851"/>
      <c r="L199" s="861"/>
      <c r="M199" s="859"/>
      <c r="N199" s="851"/>
      <c r="O199" s="851"/>
      <c r="P199" s="851"/>
      <c r="Q199" s="852"/>
      <c r="R199" s="860"/>
      <c r="S199" s="851"/>
      <c r="T199" s="861"/>
      <c r="U199" s="583"/>
      <c r="V199" s="583"/>
      <c r="W199" s="583"/>
      <c r="X199" s="583"/>
      <c r="Y199" s="583"/>
      <c r="Z199" s="583"/>
      <c r="AA199" s="583"/>
      <c r="AB199" s="583"/>
      <c r="AC199" s="583"/>
      <c r="AD199" s="583"/>
      <c r="AE199" s="583"/>
      <c r="AF199" s="583"/>
      <c r="AG199" s="583"/>
      <c r="AH199" s="583"/>
      <c r="AI199" s="583"/>
      <c r="AJ199" s="583"/>
      <c r="AK199" s="583"/>
      <c r="AL199" s="583"/>
      <c r="AM199" s="583"/>
      <c r="AN199" s="583"/>
      <c r="AO199" s="583"/>
      <c r="AP199" s="583"/>
      <c r="AQ199" s="583"/>
      <c r="AR199" s="583"/>
      <c r="AS199" s="583"/>
      <c r="AT199" s="583"/>
      <c r="AU199" s="583"/>
      <c r="AV199" s="583"/>
      <c r="AW199" s="583"/>
      <c r="AX199" s="583"/>
      <c r="AY199" s="583"/>
      <c r="AZ199" s="208"/>
      <c r="BA199" s="371"/>
      <c r="BB199" s="159"/>
      <c r="BC199" s="325"/>
      <c r="BD199" s="295"/>
      <c r="BE199" s="295"/>
      <c r="BF199" s="295"/>
      <c r="BG199" s="326"/>
      <c r="BH199" s="336"/>
      <c r="BI199" s="295"/>
      <c r="BJ199" s="295"/>
      <c r="BK199" s="295"/>
      <c r="BL199" s="326"/>
      <c r="BM199" s="336"/>
      <c r="BN199" s="295"/>
      <c r="BO199" s="295"/>
      <c r="BP199" s="295"/>
      <c r="BQ199" s="326"/>
      <c r="BR199" s="336"/>
      <c r="BS199" s="295"/>
      <c r="BT199" s="1946"/>
      <c r="BU199" s="1817"/>
      <c r="BV199" s="1817"/>
      <c r="BW199" s="1817"/>
      <c r="BX199" s="1817"/>
      <c r="BY199" s="1818"/>
      <c r="BZ199" s="1818"/>
      <c r="CA199" s="1818"/>
      <c r="CB199" s="1818"/>
      <c r="CC199" s="1818"/>
      <c r="CD199" s="1818"/>
      <c r="CE199" s="1818"/>
      <c r="CF199" s="1818"/>
      <c r="CG199" s="1818"/>
      <c r="CH199" s="1818"/>
      <c r="CI199" s="1818"/>
      <c r="CJ199" s="1818"/>
      <c r="CK199" s="1818"/>
      <c r="CL199" s="1818"/>
      <c r="CM199" s="1818"/>
      <c r="CN199" s="1818"/>
      <c r="CO199" s="1818"/>
      <c r="CP199" s="1818"/>
      <c r="CQ199" s="1818"/>
      <c r="CR199" s="1818"/>
      <c r="CS199" s="1818"/>
      <c r="CT199" s="1818"/>
      <c r="CU199" s="1818"/>
      <c r="CV199" s="1818"/>
      <c r="CW199" s="1818"/>
      <c r="CX199" s="1818"/>
      <c r="CY199" s="1818"/>
      <c r="CZ199" s="1818"/>
    </row>
    <row r="200" s="131" customFormat="true" ht="15" customHeight="true" x14ac:dyDescent="0.2">
      <c r="A200" s="676"/>
      <c r="B200" s="785"/>
      <c r="C200" s="859"/>
      <c r="D200" s="851"/>
      <c r="E200" s="851"/>
      <c r="F200" s="851"/>
      <c r="G200" s="852"/>
      <c r="H200" s="860"/>
      <c r="I200" s="851"/>
      <c r="J200" s="851"/>
      <c r="K200" s="851"/>
      <c r="L200" s="861"/>
      <c r="M200" s="859"/>
      <c r="N200" s="851"/>
      <c r="O200" s="851"/>
      <c r="P200" s="851"/>
      <c r="Q200" s="852"/>
      <c r="R200" s="860"/>
      <c r="S200" s="851"/>
      <c r="T200" s="861"/>
      <c r="U200" s="583"/>
      <c r="V200" s="583"/>
      <c r="W200" s="583"/>
      <c r="X200" s="583"/>
      <c r="Y200" s="583"/>
      <c r="Z200" s="583"/>
      <c r="AA200" s="583"/>
      <c r="AB200" s="583"/>
      <c r="AC200" s="583"/>
      <c r="AD200" s="583"/>
      <c r="AE200" s="583"/>
      <c r="AF200" s="583"/>
      <c r="AG200" s="583"/>
      <c r="AH200" s="583"/>
      <c r="AI200" s="583"/>
      <c r="AJ200" s="583"/>
      <c r="AK200" s="583"/>
      <c r="AL200" s="583"/>
      <c r="AM200" s="583"/>
      <c r="AN200" s="583"/>
      <c r="AO200" s="583"/>
      <c r="AP200" s="583"/>
      <c r="AQ200" s="583"/>
      <c r="AR200" s="583"/>
      <c r="AS200" s="583"/>
      <c r="AT200" s="583"/>
      <c r="AU200" s="583"/>
      <c r="AV200" s="583"/>
      <c r="AW200" s="583"/>
      <c r="AX200" s="583"/>
      <c r="AY200" s="583"/>
      <c r="AZ200" s="208"/>
      <c r="BA200" s="371"/>
      <c r="BB200" s="159"/>
      <c r="BC200" s="325"/>
      <c r="BD200" s="295"/>
      <c r="BE200" s="295"/>
      <c r="BF200" s="295"/>
      <c r="BG200" s="326"/>
      <c r="BH200" s="336"/>
      <c r="BI200" s="295"/>
      <c r="BJ200" s="295"/>
      <c r="BK200" s="295"/>
      <c r="BL200" s="326"/>
      <c r="BM200" s="336"/>
      <c r="BN200" s="295"/>
      <c r="BO200" s="295"/>
      <c r="BP200" s="295"/>
      <c r="BQ200" s="326"/>
      <c r="BR200" s="336"/>
      <c r="BS200" s="295"/>
      <c r="BT200" s="1946"/>
      <c r="BU200" s="1817"/>
      <c r="BV200" s="1817"/>
      <c r="BW200" s="1817"/>
      <c r="BX200" s="1817"/>
      <c r="BY200" s="1818"/>
      <c r="BZ200" s="1818"/>
      <c r="CA200" s="1818"/>
      <c r="CB200" s="1818"/>
      <c r="CC200" s="1818"/>
      <c r="CD200" s="1818"/>
      <c r="CE200" s="1818"/>
      <c r="CF200" s="1818"/>
      <c r="CG200" s="1818"/>
      <c r="CH200" s="1818"/>
      <c r="CI200" s="1818"/>
      <c r="CJ200" s="1818"/>
      <c r="CK200" s="1818"/>
      <c r="CL200" s="1818"/>
      <c r="CM200" s="1818"/>
      <c r="CN200" s="1818"/>
      <c r="CO200" s="1818"/>
      <c r="CP200" s="1818"/>
      <c r="CQ200" s="1818"/>
      <c r="CR200" s="1818"/>
      <c r="CS200" s="1818"/>
      <c r="CT200" s="1818"/>
      <c r="CU200" s="1818"/>
      <c r="CV200" s="1818"/>
      <c r="CW200" s="1818"/>
      <c r="CX200" s="1818"/>
      <c r="CY200" s="1818"/>
      <c r="CZ200" s="1818"/>
    </row>
    <row r="201" s="131" customFormat="true" ht="15" customHeight="true" x14ac:dyDescent="0.2">
      <c r="A201" s="676"/>
      <c r="B201" s="785"/>
      <c r="C201" s="859"/>
      <c r="D201" s="851"/>
      <c r="E201" s="851"/>
      <c r="F201" s="851"/>
      <c r="G201" s="852"/>
      <c r="H201" s="860"/>
      <c r="I201" s="851"/>
      <c r="J201" s="851"/>
      <c r="K201" s="851"/>
      <c r="L201" s="861"/>
      <c r="M201" s="859"/>
      <c r="N201" s="851"/>
      <c r="O201" s="851"/>
      <c r="P201" s="851"/>
      <c r="Q201" s="852"/>
      <c r="R201" s="860"/>
      <c r="S201" s="851"/>
      <c r="T201" s="861"/>
      <c r="U201" s="583"/>
      <c r="V201" s="583"/>
      <c r="W201" s="583"/>
      <c r="X201" s="583"/>
      <c r="Y201" s="583"/>
      <c r="Z201" s="583"/>
      <c r="AA201" s="583"/>
      <c r="AB201" s="583"/>
      <c r="AC201" s="583"/>
      <c r="AD201" s="583"/>
      <c r="AE201" s="583"/>
      <c r="AF201" s="583"/>
      <c r="AG201" s="583"/>
      <c r="AH201" s="583"/>
      <c r="AI201" s="583"/>
      <c r="AJ201" s="583"/>
      <c r="AK201" s="583"/>
      <c r="AL201" s="583"/>
      <c r="AM201" s="583"/>
      <c r="AN201" s="583"/>
      <c r="AO201" s="583"/>
      <c r="AP201" s="583"/>
      <c r="AQ201" s="583"/>
      <c r="AR201" s="583"/>
      <c r="AS201" s="583"/>
      <c r="AT201" s="583"/>
      <c r="AU201" s="583"/>
      <c r="AV201" s="583"/>
      <c r="AW201" s="583"/>
      <c r="AX201" s="583"/>
      <c r="AY201" s="583"/>
      <c r="AZ201" s="208"/>
      <c r="BA201" s="371"/>
      <c r="BB201" s="159"/>
      <c r="BC201" s="325"/>
      <c r="BD201" s="295"/>
      <c r="BE201" s="295"/>
      <c r="BF201" s="295"/>
      <c r="BG201" s="326"/>
      <c r="BH201" s="336"/>
      <c r="BI201" s="295"/>
      <c r="BJ201" s="295"/>
      <c r="BK201" s="295"/>
      <c r="BL201" s="326"/>
      <c r="BM201" s="336"/>
      <c r="BN201" s="295"/>
      <c r="BO201" s="295"/>
      <c r="BP201" s="295"/>
      <c r="BQ201" s="326"/>
      <c r="BR201" s="336"/>
      <c r="BS201" s="295"/>
      <c r="BT201" s="1946"/>
      <c r="BU201" s="1817"/>
      <c r="BV201" s="1817"/>
      <c r="BW201" s="1817"/>
      <c r="BX201" s="1817"/>
      <c r="BY201" s="1818"/>
      <c r="BZ201" s="1818"/>
      <c r="CA201" s="1818"/>
      <c r="CB201" s="1818"/>
      <c r="CC201" s="1818"/>
      <c r="CD201" s="1818"/>
      <c r="CE201" s="1818"/>
      <c r="CF201" s="1818"/>
      <c r="CG201" s="1818"/>
      <c r="CH201" s="1818"/>
      <c r="CI201" s="1818"/>
      <c r="CJ201" s="1818"/>
      <c r="CK201" s="1818"/>
      <c r="CL201" s="1818"/>
      <c r="CM201" s="1818"/>
      <c r="CN201" s="1818"/>
      <c r="CO201" s="1818"/>
      <c r="CP201" s="1818"/>
      <c r="CQ201" s="1818"/>
      <c r="CR201" s="1818"/>
      <c r="CS201" s="1818"/>
      <c r="CT201" s="1818"/>
      <c r="CU201" s="1818"/>
      <c r="CV201" s="1818"/>
      <c r="CW201" s="1818"/>
      <c r="CX201" s="1818"/>
      <c r="CY201" s="1818"/>
      <c r="CZ201" s="1818"/>
    </row>
    <row r="202" s="131" customFormat="true" ht="15" customHeight="true" x14ac:dyDescent="0.2">
      <c r="A202" s="676"/>
      <c r="B202" s="785"/>
      <c r="C202" s="859"/>
      <c r="D202" s="851"/>
      <c r="E202" s="851"/>
      <c r="F202" s="851"/>
      <c r="G202" s="852"/>
      <c r="H202" s="860"/>
      <c r="I202" s="851"/>
      <c r="J202" s="851"/>
      <c r="K202" s="851"/>
      <c r="L202" s="861"/>
      <c r="M202" s="859"/>
      <c r="N202" s="851"/>
      <c r="O202" s="851"/>
      <c r="P202" s="851"/>
      <c r="Q202" s="852"/>
      <c r="R202" s="860"/>
      <c r="S202" s="851"/>
      <c r="T202" s="861"/>
      <c r="U202" s="583"/>
      <c r="V202" s="583"/>
      <c r="W202" s="583"/>
      <c r="X202" s="583"/>
      <c r="Y202" s="583"/>
      <c r="Z202" s="583"/>
      <c r="AA202" s="583"/>
      <c r="AB202" s="583"/>
      <c r="AC202" s="583"/>
      <c r="AD202" s="583"/>
      <c r="AE202" s="583"/>
      <c r="AF202" s="583"/>
      <c r="AG202" s="583"/>
      <c r="AH202" s="583"/>
      <c r="AI202" s="583"/>
      <c r="AJ202" s="583"/>
      <c r="AK202" s="583"/>
      <c r="AL202" s="583"/>
      <c r="AM202" s="583"/>
      <c r="AN202" s="583"/>
      <c r="AO202" s="583"/>
      <c r="AP202" s="583"/>
      <c r="AQ202" s="583"/>
      <c r="AR202" s="583"/>
      <c r="AS202" s="583"/>
      <c r="AT202" s="583"/>
      <c r="AU202" s="583"/>
      <c r="AV202" s="583"/>
      <c r="AW202" s="583"/>
      <c r="AX202" s="583"/>
      <c r="AY202" s="583"/>
      <c r="AZ202" s="208"/>
      <c r="BA202" s="371"/>
      <c r="BB202" s="159"/>
      <c r="BC202" s="325"/>
      <c r="BD202" s="295"/>
      <c r="BE202" s="295"/>
      <c r="BF202" s="295"/>
      <c r="BG202" s="326"/>
      <c r="BH202" s="336"/>
      <c r="BI202" s="295"/>
      <c r="BJ202" s="295"/>
      <c r="BK202" s="295"/>
      <c r="BL202" s="326"/>
      <c r="BM202" s="336"/>
      <c r="BN202" s="295"/>
      <c r="BO202" s="295"/>
      <c r="BP202" s="295"/>
      <c r="BQ202" s="326"/>
      <c r="BR202" s="336"/>
      <c r="BS202" s="295"/>
      <c r="BT202" s="1946"/>
      <c r="BU202" s="1817"/>
      <c r="BV202" s="1817"/>
      <c r="BW202" s="1817"/>
      <c r="BX202" s="1817"/>
      <c r="BY202" s="1818"/>
      <c r="BZ202" s="1818"/>
      <c r="CA202" s="1818"/>
      <c r="CB202" s="1818"/>
      <c r="CC202" s="1818"/>
      <c r="CD202" s="1818"/>
      <c r="CE202" s="1818"/>
      <c r="CF202" s="1818"/>
      <c r="CG202" s="1818"/>
      <c r="CH202" s="1818"/>
      <c r="CI202" s="1818"/>
      <c r="CJ202" s="1818"/>
      <c r="CK202" s="1818"/>
      <c r="CL202" s="1818"/>
      <c r="CM202" s="1818"/>
      <c r="CN202" s="1818"/>
      <c r="CO202" s="1818"/>
      <c r="CP202" s="1818"/>
      <c r="CQ202" s="1818"/>
      <c r="CR202" s="1818"/>
      <c r="CS202" s="1818"/>
      <c r="CT202" s="1818"/>
      <c r="CU202" s="1818"/>
      <c r="CV202" s="1818"/>
      <c r="CW202" s="1818"/>
      <c r="CX202" s="1818"/>
      <c r="CY202" s="1818"/>
      <c r="CZ202" s="1818"/>
    </row>
    <row r="203" s="604" customFormat="true" ht="15" customHeight="true" x14ac:dyDescent="0.2">
      <c r="A203" s="1439"/>
      <c r="B203" s="1628"/>
      <c r="C203" s="1541"/>
      <c r="D203" s="1542"/>
      <c r="E203" s="1542"/>
      <c r="F203" s="1542"/>
      <c r="G203" s="1543"/>
      <c r="H203" s="1544"/>
      <c r="I203" s="1542"/>
      <c r="J203" s="1542"/>
      <c r="K203" s="1542"/>
      <c r="L203" s="1545"/>
      <c r="M203" s="1546"/>
      <c r="N203" s="1542"/>
      <c r="O203" s="1542"/>
      <c r="P203" s="1542"/>
      <c r="Q203" s="1543"/>
      <c r="R203" s="1544"/>
      <c r="S203" s="1542"/>
      <c r="T203" s="1905"/>
      <c r="U203" s="583"/>
      <c r="V203" s="583"/>
      <c r="W203" s="583"/>
      <c r="X203" s="583"/>
      <c r="Y203" s="583"/>
      <c r="Z203" s="583"/>
      <c r="AA203" s="583"/>
      <c r="AB203" s="583"/>
      <c r="AC203" s="583"/>
      <c r="AD203" s="583"/>
      <c r="AE203" s="583"/>
      <c r="AF203" s="583"/>
      <c r="AG203" s="583"/>
      <c r="AH203" s="583"/>
      <c r="AI203" s="583"/>
      <c r="AJ203" s="583"/>
      <c r="AK203" s="583"/>
      <c r="AL203" s="583"/>
      <c r="AM203" s="583"/>
      <c r="AN203" s="583"/>
      <c r="AO203" s="583"/>
      <c r="AP203" s="583"/>
      <c r="AQ203" s="583"/>
      <c r="AR203" s="583"/>
      <c r="AS203" s="583"/>
      <c r="AT203" s="583"/>
      <c r="AU203" s="583"/>
      <c r="AV203" s="583"/>
      <c r="AW203" s="583"/>
      <c r="AX203" s="583"/>
      <c r="AY203" s="583"/>
      <c r="AZ203" s="208"/>
      <c r="BA203" s="371"/>
      <c r="BB203" s="159"/>
      <c r="BC203" s="325"/>
      <c r="BD203" s="295"/>
      <c r="BE203" s="295"/>
      <c r="BF203" s="295"/>
      <c r="BG203" s="326"/>
      <c r="BH203" s="336"/>
      <c r="BI203" s="295"/>
      <c r="BJ203" s="295"/>
      <c r="BK203" s="295"/>
      <c r="BL203" s="326"/>
      <c r="BM203" s="336"/>
      <c r="BN203" s="295"/>
      <c r="BO203" s="295"/>
      <c r="BP203" s="295"/>
      <c r="BQ203" s="326"/>
      <c r="BR203" s="336"/>
      <c r="BS203" s="295"/>
      <c r="BT203" s="1946"/>
      <c r="BU203" s="1817"/>
      <c r="BV203" s="1817"/>
      <c r="BW203" s="1817"/>
      <c r="BX203" s="1817"/>
      <c r="BY203" s="1818"/>
      <c r="BZ203" s="1818"/>
      <c r="CA203" s="1818"/>
      <c r="CB203" s="1818"/>
      <c r="CC203" s="1818"/>
      <c r="CD203" s="1818"/>
      <c r="CE203" s="1818"/>
      <c r="CF203" s="1818"/>
      <c r="CG203" s="1818"/>
      <c r="CH203" s="1818"/>
      <c r="CI203" s="1818"/>
      <c r="CJ203" s="1818"/>
      <c r="CK203" s="1818"/>
      <c r="CL203" s="1818"/>
      <c r="CM203" s="1818"/>
      <c r="CN203" s="1818"/>
      <c r="CO203" s="1818"/>
      <c r="CP203" s="1818"/>
      <c r="CQ203" s="1818"/>
      <c r="CR203" s="1818"/>
      <c r="CS203" s="1818"/>
      <c r="CT203" s="1818"/>
      <c r="CU203" s="1818"/>
      <c r="CV203" s="1818"/>
      <c r="CW203" s="1818"/>
      <c r="CX203" s="1818"/>
      <c r="CY203" s="1818"/>
      <c r="CZ203" s="1818"/>
    </row>
    <row r="204" s="604" customFormat="true" ht="15" customHeight="true" x14ac:dyDescent="0.2">
      <c r="A204" s="1439"/>
      <c r="B204" s="1628"/>
      <c r="C204" s="1541"/>
      <c r="D204" s="1542"/>
      <c r="E204" s="1542"/>
      <c r="F204" s="1542"/>
      <c r="G204" s="1543"/>
      <c r="H204" s="1544"/>
      <c r="I204" s="1542"/>
      <c r="J204" s="1542"/>
      <c r="K204" s="1542"/>
      <c r="L204" s="1545"/>
      <c r="M204" s="1546"/>
      <c r="N204" s="1542"/>
      <c r="O204" s="1542"/>
      <c r="P204" s="1542"/>
      <c r="Q204" s="1543"/>
      <c r="R204" s="1544"/>
      <c r="S204" s="1542"/>
      <c r="T204" s="1905"/>
      <c r="U204" s="583"/>
      <c r="V204" s="583"/>
      <c r="W204" s="583"/>
      <c r="X204" s="583"/>
      <c r="Y204" s="583"/>
      <c r="Z204" s="583"/>
      <c r="AA204" s="583"/>
      <c r="AB204" s="583"/>
      <c r="AC204" s="583"/>
      <c r="AD204" s="583"/>
      <c r="AE204" s="583"/>
      <c r="AF204" s="583"/>
      <c r="AG204" s="583"/>
      <c r="AH204" s="583"/>
      <c r="AI204" s="583"/>
      <c r="AJ204" s="583"/>
      <c r="AK204" s="583"/>
      <c r="AL204" s="583"/>
      <c r="AM204" s="583"/>
      <c r="AN204" s="583"/>
      <c r="AO204" s="583"/>
      <c r="AP204" s="583"/>
      <c r="AQ204" s="583"/>
      <c r="AR204" s="583"/>
      <c r="AS204" s="583"/>
      <c r="AT204" s="583"/>
      <c r="AU204" s="583"/>
      <c r="AV204" s="583"/>
      <c r="AW204" s="583"/>
      <c r="AX204" s="583"/>
      <c r="AY204" s="583"/>
      <c r="AZ204" s="208"/>
      <c r="BA204" s="371"/>
      <c r="BB204" s="159"/>
      <c r="BC204" s="325"/>
      <c r="BD204" s="295"/>
      <c r="BE204" s="295"/>
      <c r="BF204" s="295"/>
      <c r="BG204" s="326"/>
      <c r="BH204" s="336"/>
      <c r="BI204" s="295"/>
      <c r="BJ204" s="295"/>
      <c r="BK204" s="295"/>
      <c r="BL204" s="326"/>
      <c r="BM204" s="336"/>
      <c r="BN204" s="295"/>
      <c r="BO204" s="295"/>
      <c r="BP204" s="295"/>
      <c r="BQ204" s="326"/>
      <c r="BR204" s="336"/>
      <c r="BS204" s="295"/>
      <c r="BT204" s="1946"/>
      <c r="BU204" s="1817"/>
      <c r="BV204" s="1817"/>
      <c r="BW204" s="1817"/>
      <c r="BX204" s="1817"/>
      <c r="BY204" s="1818"/>
      <c r="BZ204" s="1818"/>
      <c r="CA204" s="1818"/>
      <c r="CB204" s="1818"/>
      <c r="CC204" s="1818"/>
      <c r="CD204" s="1818"/>
      <c r="CE204" s="1818"/>
      <c r="CF204" s="1818"/>
      <c r="CG204" s="1818"/>
      <c r="CH204" s="1818"/>
      <c r="CI204" s="1818"/>
      <c r="CJ204" s="1818"/>
      <c r="CK204" s="1818"/>
      <c r="CL204" s="1818"/>
      <c r="CM204" s="1818"/>
      <c r="CN204" s="1818"/>
      <c r="CO204" s="1818"/>
      <c r="CP204" s="1818"/>
      <c r="CQ204" s="1818"/>
      <c r="CR204" s="1818"/>
      <c r="CS204" s="1818"/>
      <c r="CT204" s="1818"/>
      <c r="CU204" s="1818"/>
      <c r="CV204" s="1818"/>
      <c r="CW204" s="1818"/>
      <c r="CX204" s="1818"/>
      <c r="CY204" s="1818"/>
      <c r="CZ204" s="1818"/>
    </row>
    <row r="205" s="604" customFormat="true" ht="15" customHeight="true" x14ac:dyDescent="0.2">
      <c r="A205" s="1448"/>
      <c r="B205" s="1630"/>
      <c r="C205" s="1565"/>
      <c r="D205" s="1566"/>
      <c r="E205" s="1566"/>
      <c r="F205" s="1566"/>
      <c r="G205" s="1567"/>
      <c r="H205" s="1568"/>
      <c r="I205" s="1566"/>
      <c r="J205" s="1566"/>
      <c r="K205" s="1566"/>
      <c r="L205" s="1569"/>
      <c r="M205" s="1570"/>
      <c r="N205" s="1566"/>
      <c r="O205" s="1566"/>
      <c r="P205" s="1566"/>
      <c r="Q205" s="1567"/>
      <c r="R205" s="1568"/>
      <c r="S205" s="1566"/>
      <c r="T205" s="1916"/>
      <c r="U205" s="583"/>
      <c r="V205" s="583"/>
      <c r="W205" s="583"/>
      <c r="X205" s="583"/>
      <c r="Y205" s="583"/>
      <c r="Z205" s="583"/>
      <c r="AA205" s="583"/>
      <c r="AB205" s="583"/>
      <c r="AC205" s="583"/>
      <c r="AD205" s="583"/>
      <c r="AE205" s="583"/>
      <c r="AF205" s="583"/>
      <c r="AG205" s="583"/>
      <c r="AH205" s="583"/>
      <c r="AI205" s="583"/>
      <c r="AJ205" s="583"/>
      <c r="AK205" s="583"/>
      <c r="AL205" s="583"/>
      <c r="AM205" s="583"/>
      <c r="AN205" s="583"/>
      <c r="AO205" s="583"/>
      <c r="AP205" s="583"/>
      <c r="AQ205" s="583"/>
      <c r="AR205" s="583"/>
      <c r="AS205" s="583"/>
      <c r="AT205" s="583"/>
      <c r="AU205" s="583"/>
      <c r="AV205" s="583"/>
      <c r="AW205" s="583"/>
      <c r="AX205" s="583"/>
      <c r="AY205" s="583"/>
      <c r="AZ205" s="208"/>
      <c r="BA205" s="371"/>
      <c r="BB205" s="159"/>
      <c r="BC205" s="343"/>
      <c r="BD205" s="341"/>
      <c r="BE205" s="341"/>
      <c r="BF205" s="341"/>
      <c r="BG205" s="342"/>
      <c r="BH205" s="340"/>
      <c r="BI205" s="341"/>
      <c r="BJ205" s="341"/>
      <c r="BK205" s="341"/>
      <c r="BL205" s="342"/>
      <c r="BM205" s="340"/>
      <c r="BN205" s="341"/>
      <c r="BO205" s="341"/>
      <c r="BP205" s="341"/>
      <c r="BQ205" s="342"/>
      <c r="BR205" s="340"/>
      <c r="BS205" s="341"/>
      <c r="BT205" s="1947"/>
      <c r="BU205" s="1817"/>
      <c r="BV205" s="1817"/>
      <c r="BW205" s="1817"/>
      <c r="BX205" s="1817"/>
      <c r="BY205" s="1818"/>
      <c r="BZ205" s="1818"/>
      <c r="CA205" s="1818"/>
      <c r="CB205" s="1818"/>
      <c r="CC205" s="1818"/>
      <c r="CD205" s="1818"/>
      <c r="CE205" s="1818"/>
      <c r="CF205" s="1818"/>
      <c r="CG205" s="1818"/>
      <c r="CH205" s="1818"/>
      <c r="CI205" s="1818"/>
      <c r="CJ205" s="1818"/>
      <c r="CK205" s="1818"/>
      <c r="CL205" s="1818"/>
      <c r="CM205" s="1818"/>
      <c r="CN205" s="1818"/>
      <c r="CO205" s="1818"/>
      <c r="CP205" s="1818"/>
      <c r="CQ205" s="1818"/>
      <c r="CR205" s="1818"/>
      <c r="CS205" s="1818"/>
      <c r="CT205" s="1818"/>
      <c r="CU205" s="1818"/>
      <c r="CV205" s="1818"/>
      <c r="CW205" s="1818"/>
      <c r="CX205" s="1818"/>
      <c r="CY205" s="1818"/>
      <c r="CZ205" s="1818"/>
    </row>
    <row r="206" s="604" customFormat="true" ht="250.15" customHeight="true" x14ac:dyDescent="0.2">
      <c r="B206" s="620"/>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82" t="str">
        <f>A1026</f>
        <v>Jamaica</v>
      </c>
      <c r="B208" s="208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f>A1034</f>
        <v>2011</v>
      </c>
      <c r="B209" s="139"/>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MICS11</v>
      </c>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1"/>
      <c r="B216" s="609"/>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1"/>
      <c r="B217" s="610"/>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1"/>
      <c r="B218" s="609"/>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2"/>
      <c r="B219" s="61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78" customFormat="true" ht="15" customHeight="true" x14ac:dyDescent="0.2">
      <c r="A220" s="114" t="s">
        <v>86</v>
      </c>
      <c r="B220" s="198"/>
      <c r="C220" s="2084" t="s">
        <v>114</v>
      </c>
      <c r="D220" s="2085"/>
      <c r="E220" s="2085"/>
      <c r="F220" s="2085"/>
      <c r="G220" s="2086"/>
      <c r="H220" s="2333" t="s">
        <v>38</v>
      </c>
      <c r="I220" s="2334"/>
      <c r="J220" s="2334"/>
      <c r="K220" s="2334"/>
      <c r="L220" s="2335"/>
      <c r="M220" s="2336" t="s">
        <v>37</v>
      </c>
      <c r="N220" s="2337"/>
      <c r="O220" s="2337"/>
      <c r="P220" s="2337"/>
      <c r="Q220" s="2338"/>
      <c r="R220" s="1874" t="s">
        <v>137</v>
      </c>
      <c r="S220" s="1885"/>
      <c r="T220" s="1886"/>
      <c r="U220" s="298"/>
      <c r="V220" s="298"/>
      <c r="W220" s="298"/>
      <c r="X220" s="583"/>
      <c r="Y220" s="583"/>
      <c r="Z220" s="583"/>
      <c r="AA220" s="583"/>
      <c r="AB220" s="583"/>
      <c r="AC220" s="583"/>
      <c r="AD220" s="583"/>
      <c r="AE220" s="583"/>
      <c r="AF220" s="583"/>
      <c r="AG220" s="583"/>
      <c r="AH220" s="583"/>
      <c r="AI220" s="583"/>
      <c r="AJ220" s="583"/>
      <c r="AK220" s="583"/>
      <c r="AL220" s="583"/>
      <c r="AM220" s="583"/>
      <c r="AN220" s="583"/>
      <c r="AO220" s="583"/>
      <c r="AP220" s="583"/>
      <c r="AQ220" s="583"/>
      <c r="AR220" s="583"/>
      <c r="AS220" s="583"/>
      <c r="AT220" s="583"/>
      <c r="AU220" s="583"/>
      <c r="AV220" s="583"/>
      <c r="AW220" s="583"/>
      <c r="AX220" s="583"/>
      <c r="AY220" s="583"/>
      <c r="AZ220" s="208"/>
      <c r="BA220" s="209" t="s">
        <v>128</v>
      </c>
      <c r="BB220" s="114" t="s">
        <v>86</v>
      </c>
      <c r="BC220" s="2197" t="s">
        <v>114</v>
      </c>
      <c r="BD220" s="2198"/>
      <c r="BE220" s="2198"/>
      <c r="BF220" s="2198"/>
      <c r="BG220" s="2199"/>
      <c r="BH220" s="2200" t="s">
        <v>38</v>
      </c>
      <c r="BI220" s="2198"/>
      <c r="BJ220" s="2198"/>
      <c r="BK220" s="2198"/>
      <c r="BL220" s="2199"/>
      <c r="BM220" s="2200" t="s">
        <v>37</v>
      </c>
      <c r="BN220" s="2198"/>
      <c r="BO220" s="2198"/>
      <c r="BP220" s="2198"/>
      <c r="BQ220" s="2201"/>
      <c r="BR220" s="1666" t="s">
        <v>137</v>
      </c>
      <c r="BS220" s="1667"/>
      <c r="BT220" s="1667"/>
      <c r="BU220" s="1819"/>
      <c r="BV220" s="1819"/>
      <c r="BW220" s="1819"/>
      <c r="BX220" s="1819"/>
      <c r="BY220" s="1820"/>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78" customFormat="true" ht="12.75" x14ac:dyDescent="0.2">
      <c r="A221" s="182" t="s">
        <v>87</v>
      </c>
      <c r="B221" s="239"/>
      <c r="C221" s="277" t="s">
        <v>0</v>
      </c>
      <c r="D221" s="278" t="s">
        <v>1</v>
      </c>
      <c r="E221" s="278" t="s">
        <v>2</v>
      </c>
      <c r="F221" s="278" t="s">
        <v>3</v>
      </c>
      <c r="G221" s="279" t="s">
        <v>4</v>
      </c>
      <c r="H221" s="1421" t="s">
        <v>0</v>
      </c>
      <c r="I221" s="1389" t="s">
        <v>1</v>
      </c>
      <c r="J221" s="1389" t="s">
        <v>2</v>
      </c>
      <c r="K221" s="1389" t="s">
        <v>3</v>
      </c>
      <c r="L221" s="1390" t="s">
        <v>4</v>
      </c>
      <c r="M221" s="1411" t="s">
        <v>0</v>
      </c>
      <c r="N221" s="1389" t="s">
        <v>1</v>
      </c>
      <c r="O221" s="1389" t="s">
        <v>2</v>
      </c>
      <c r="P221" s="1389" t="s">
        <v>3</v>
      </c>
      <c r="Q221" s="1433" t="s">
        <v>4</v>
      </c>
      <c r="R221" s="1421" t="s">
        <v>238</v>
      </c>
      <c r="S221" s="1389" t="s">
        <v>239</v>
      </c>
      <c r="T221" s="1391" t="s">
        <v>175</v>
      </c>
      <c r="U221" s="583"/>
      <c r="V221" s="583"/>
      <c r="W221" s="583"/>
      <c r="X221" s="583"/>
      <c r="Y221" s="583"/>
      <c r="Z221" s="583"/>
      <c r="AA221" s="583"/>
      <c r="AB221" s="583"/>
      <c r="AC221" s="583"/>
      <c r="AD221" s="583"/>
      <c r="AE221" s="583"/>
      <c r="AF221" s="583"/>
      <c r="AG221" s="583"/>
      <c r="AH221" s="583"/>
      <c r="AI221" s="583"/>
      <c r="AJ221" s="583"/>
      <c r="AK221" s="583"/>
      <c r="AL221" s="583"/>
      <c r="AM221" s="583"/>
      <c r="AN221" s="583"/>
      <c r="AO221" s="583"/>
      <c r="AP221" s="583"/>
      <c r="AQ221" s="583"/>
      <c r="AR221" s="583"/>
      <c r="AS221" s="583"/>
      <c r="AT221" s="583"/>
      <c r="AU221" s="583"/>
      <c r="AV221" s="583"/>
      <c r="AW221" s="583"/>
      <c r="AX221" s="583"/>
      <c r="AY221" s="583"/>
      <c r="AZ221" s="208"/>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238</v>
      </c>
      <c r="BS221" s="171" t="s">
        <v>239</v>
      </c>
      <c r="BT221" s="1948" t="s">
        <v>175</v>
      </c>
      <c r="BU221" s="1821"/>
      <c r="BV221" s="1821"/>
      <c r="BW221" s="1821"/>
      <c r="BX221" s="1821"/>
      <c r="BY221" s="1822"/>
      <c r="BZ221" s="1822"/>
      <c r="CA221" s="1822"/>
      <c r="CB221" s="1822"/>
      <c r="CC221" s="1822"/>
      <c r="CD221" s="1822"/>
      <c r="CE221" s="1822"/>
      <c r="CF221" s="1822"/>
      <c r="CG221" s="1822"/>
      <c r="CH221" s="1822"/>
      <c r="CI221" s="1822"/>
      <c r="CJ221" s="1822"/>
      <c r="CK221" s="1822"/>
      <c r="CL221" s="1822"/>
      <c r="CM221" s="1822"/>
      <c r="CN221" s="1822"/>
      <c r="CO221" s="1822"/>
      <c r="CP221" s="1822"/>
      <c r="CQ221" s="1822"/>
      <c r="CR221" s="1822"/>
      <c r="CS221" s="1822"/>
      <c r="CT221" s="1822"/>
      <c r="CU221" s="1822"/>
      <c r="CV221" s="1822"/>
      <c r="CW221" s="1822"/>
      <c r="CX221" s="1822"/>
      <c r="CY221" s="1822"/>
      <c r="CZ221" s="1822"/>
    </row>
    <row r="222" s="378" customFormat="true" ht="15" customHeight="true" x14ac:dyDescent="0.2">
      <c r="A222" s="2319" t="s">
        <v>36</v>
      </c>
      <c r="B222" s="1631" t="s">
        <v>15</v>
      </c>
      <c r="C222" s="1571">
        <v>52.80439641344865</v>
      </c>
      <c r="D222" s="1572">
        <v>60.324840068374108</v>
      </c>
      <c r="E222" s="1572">
        <v>66.780010809459867</v>
      </c>
      <c r="F222" s="1572">
        <v>71.391637916409294</v>
      </c>
      <c r="G222" s="1573">
        <v>81.91020626061777</v>
      </c>
      <c r="H222" s="1574">
        <v>66.586003435913483</v>
      </c>
      <c r="I222" s="1572">
        <v>59.121738389811021</v>
      </c>
      <c r="J222" s="1572">
        <v>79.27732753235118</v>
      </c>
      <c r="K222" s="1572">
        <v>79.089724937656584</v>
      </c>
      <c r="L222" s="1575">
        <v>87.200101292975134</v>
      </c>
      <c r="M222" s="1576">
        <v>44.372457475879287</v>
      </c>
      <c r="N222" s="1572">
        <v>56.828210602514929</v>
      </c>
      <c r="O222" s="1572">
        <v>64.525321574247258</v>
      </c>
      <c r="P222" s="1572">
        <v>69.196133666332599</v>
      </c>
      <c r="Q222" s="1573">
        <v>82.780552105592022</v>
      </c>
      <c r="R222" s="1574">
        <v>66.780010809459867</v>
      </c>
      <c r="S222" s="1572">
        <v>74.121637426018808</v>
      </c>
      <c r="T222" s="1917">
        <v>63.077553489143945</v>
      </c>
      <c r="U222" s="583"/>
      <c r="V222" s="583"/>
      <c r="W222" s="583"/>
      <c r="X222" s="583"/>
      <c r="Y222" s="583"/>
      <c r="Z222" s="583"/>
      <c r="AA222" s="583"/>
      <c r="AB222" s="583"/>
      <c r="AC222" s="583"/>
      <c r="AD222" s="583"/>
      <c r="AE222" s="583"/>
      <c r="AF222" s="583"/>
      <c r="AG222" s="583"/>
      <c r="AH222" s="583"/>
      <c r="AI222" s="583"/>
      <c r="AJ222" s="583"/>
      <c r="AK222" s="583"/>
      <c r="AL222" s="583"/>
      <c r="AM222" s="583"/>
      <c r="AN222" s="583"/>
      <c r="AO222" s="583"/>
      <c r="AP222" s="583"/>
      <c r="AQ222" s="583"/>
      <c r="AR222" s="583"/>
      <c r="AS222" s="583"/>
      <c r="AT222" s="583"/>
      <c r="AU222" s="583"/>
      <c r="AV222" s="583"/>
      <c r="AW222" s="583"/>
      <c r="AX222" s="583"/>
      <c r="AY222" s="583"/>
      <c r="AZ222" s="208"/>
      <c r="BA222" s="2202" t="s">
        <v>36</v>
      </c>
      <c r="BB222" s="160" t="s">
        <v>15</v>
      </c>
      <c r="BC222" s="352">
        <v>1733.2347859567219</v>
      </c>
      <c r="BD222" s="356">
        <v>1232.5494014790463</v>
      </c>
      <c r="BE222" s="356">
        <v>3516.5290225765402</v>
      </c>
      <c r="BF222" s="356">
        <v>1306.9396180810263</v>
      </c>
      <c r="BG222" s="360">
        <v>2383.2543191238542</v>
      </c>
      <c r="BH222" s="364">
        <v>399.36961376032195</v>
      </c>
      <c r="BI222" s="356">
        <v>327.92558697845726</v>
      </c>
      <c r="BJ222" s="356">
        <v>419.9874347939674</v>
      </c>
      <c r="BK222" s="356">
        <v>408.17237193185196</v>
      </c>
      <c r="BL222" s="360">
        <v>503.01253079670789</v>
      </c>
      <c r="BM222" s="364">
        <v>675.60708495967447</v>
      </c>
      <c r="BN222" s="356">
        <v>861.1997260044385</v>
      </c>
      <c r="BO222" s="356">
        <v>928.80725278700072</v>
      </c>
      <c r="BP222" s="356">
        <v>994.42473697259902</v>
      </c>
      <c r="BQ222" s="360">
        <v>1137.4717856556313</v>
      </c>
      <c r="BR222" s="364">
        <v>3516.5290225765402</v>
      </c>
      <c r="BS222" s="356">
        <v>2058.4675382613027</v>
      </c>
      <c r="BT222" s="1949">
        <v>4597.5105863793488</v>
      </c>
      <c r="BU222" s="1823"/>
      <c r="BV222" s="1823"/>
      <c r="BW222" s="1823"/>
      <c r="BX222" s="1823"/>
      <c r="BY222" s="1824"/>
      <c r="BZ222" s="1824"/>
      <c r="CA222" s="1824"/>
      <c r="CB222" s="1824"/>
      <c r="CC222" s="1824"/>
      <c r="CD222" s="1824"/>
      <c r="CE222" s="1824"/>
      <c r="CF222" s="1824"/>
      <c r="CG222" s="1824"/>
      <c r="CH222" s="1824"/>
      <c r="CI222" s="1824"/>
      <c r="CJ222" s="1824"/>
      <c r="CK222" s="1824"/>
      <c r="CL222" s="1824"/>
      <c r="CM222" s="1824"/>
      <c r="CN222" s="1824"/>
      <c r="CO222" s="1824"/>
      <c r="CP222" s="1824"/>
      <c r="CQ222" s="1824"/>
      <c r="CR222" s="1824"/>
      <c r="CS222" s="1824"/>
      <c r="CT222" s="1824"/>
      <c r="CU222" s="1824"/>
      <c r="CV222" s="1824"/>
      <c r="CW222" s="1824"/>
      <c r="CX222" s="1824"/>
      <c r="CY222" s="1824"/>
      <c r="CZ222" s="1825"/>
    </row>
    <row r="223" s="378" customFormat="true" ht="15" customHeight="true" x14ac:dyDescent="0.2">
      <c r="A223" s="2320"/>
      <c r="B223" s="1632" t="s">
        <v>16</v>
      </c>
      <c r="C223" s="1577">
        <v>24.30003276990448</v>
      </c>
      <c r="D223" s="1578">
        <v>18.86547069825734</v>
      </c>
      <c r="E223" s="1578">
        <v>16.735562568305497</v>
      </c>
      <c r="F223" s="1578">
        <v>13.76899609836142</v>
      </c>
      <c r="G223" s="1579">
        <v>6.9005675993806301</v>
      </c>
      <c r="H223" s="1580">
        <v>13.666963468587037</v>
      </c>
      <c r="I223" s="1578">
        <v>19.872910797447766</v>
      </c>
      <c r="J223" s="1578">
        <v>8.8280855246297119</v>
      </c>
      <c r="K223" s="1578">
        <v>5.2733972601089061</v>
      </c>
      <c r="L223" s="1581">
        <v>2.9761140233918</v>
      </c>
      <c r="M223" s="1582">
        <v>30.235636763412799</v>
      </c>
      <c r="N223" s="1578">
        <v>20.429644931766042</v>
      </c>
      <c r="O223" s="1578">
        <v>17.750846526918618</v>
      </c>
      <c r="P223" s="1578">
        <v>14.466713721673733</v>
      </c>
      <c r="Q223" s="1579">
        <v>8.6738925769372859</v>
      </c>
      <c r="R223" s="1580">
        <v>16.735562568305497</v>
      </c>
      <c r="S223" s="1578">
        <v>10.202938822811577</v>
      </c>
      <c r="T223" s="1918">
        <v>18.5571063599543</v>
      </c>
      <c r="U223" s="583"/>
      <c r="V223" s="583"/>
      <c r="W223" s="583"/>
      <c r="X223" s="583"/>
      <c r="Y223" s="583"/>
      <c r="Z223" s="583"/>
      <c r="AA223" s="583"/>
      <c r="AB223" s="583"/>
      <c r="AC223" s="583"/>
      <c r="AD223" s="583"/>
      <c r="AE223" s="583"/>
      <c r="AF223" s="583"/>
      <c r="AG223" s="583"/>
      <c r="AH223" s="583"/>
      <c r="AI223" s="583"/>
      <c r="AJ223" s="583"/>
      <c r="AK223" s="583"/>
      <c r="AL223" s="583"/>
      <c r="AM223" s="583"/>
      <c r="AN223" s="583"/>
      <c r="AO223" s="583"/>
      <c r="AP223" s="583"/>
      <c r="AQ223" s="583"/>
      <c r="AR223" s="583"/>
      <c r="AS223" s="583"/>
      <c r="AT223" s="583"/>
      <c r="AU223" s="583"/>
      <c r="AV223" s="583"/>
      <c r="AW223" s="583"/>
      <c r="AX223" s="583"/>
      <c r="AY223" s="583"/>
      <c r="AZ223" s="208"/>
      <c r="BA223" s="2203"/>
      <c r="BB223" s="161" t="s">
        <v>16</v>
      </c>
      <c r="BC223" s="353">
        <v>797.616580386853</v>
      </c>
      <c r="BD223" s="357">
        <v>385.45687964364765</v>
      </c>
      <c r="BE223" s="357">
        <v>881.26807359329121</v>
      </c>
      <c r="BF223" s="357">
        <v>252.06378544251646</v>
      </c>
      <c r="BG223" s="361">
        <v>200.77849008588223</v>
      </c>
      <c r="BH223" s="365">
        <v>81.97173039495182</v>
      </c>
      <c r="BI223" s="357">
        <v>110.22740730754097</v>
      </c>
      <c r="BJ223" s="357">
        <v>46.768541637809001</v>
      </c>
      <c r="BK223" s="357">
        <v>27.215356602823945</v>
      </c>
      <c r="BL223" s="361">
        <v>17.167670961942822</v>
      </c>
      <c r="BM223" s="365">
        <v>460.36238643607146</v>
      </c>
      <c r="BN223" s="357">
        <v>309.59983485431547</v>
      </c>
      <c r="BO223" s="357">
        <v>255.51387571683392</v>
      </c>
      <c r="BP223" s="357">
        <v>207.90262728989484</v>
      </c>
      <c r="BQ223" s="361">
        <v>119.1863043567148</v>
      </c>
      <c r="BR223" s="365">
        <v>881.26807359329121</v>
      </c>
      <c r="BS223" s="357">
        <v>283.35070690506859</v>
      </c>
      <c r="BT223" s="1950">
        <v>1352.5650286538296</v>
      </c>
      <c r="BU223" s="1826"/>
      <c r="BV223" s="1826"/>
      <c r="BW223" s="1826"/>
      <c r="BX223" s="1826"/>
      <c r="BY223" s="1827"/>
      <c r="BZ223" s="1827"/>
      <c r="CA223" s="1827"/>
      <c r="CB223" s="1827"/>
      <c r="CC223" s="1827"/>
      <c r="CD223" s="1827"/>
      <c r="CE223" s="1827"/>
      <c r="CF223" s="1827"/>
      <c r="CG223" s="1827"/>
      <c r="CH223" s="1827"/>
      <c r="CI223" s="1827"/>
      <c r="CJ223" s="1827"/>
      <c r="CK223" s="1827"/>
      <c r="CL223" s="1827"/>
      <c r="CM223" s="1827"/>
      <c r="CN223" s="1827"/>
      <c r="CO223" s="1827"/>
      <c r="CP223" s="1827"/>
      <c r="CQ223" s="1827"/>
      <c r="CR223" s="1827"/>
      <c r="CS223" s="1827"/>
      <c r="CT223" s="1827"/>
      <c r="CU223" s="1827"/>
      <c r="CV223" s="1827"/>
      <c r="CW223" s="1827"/>
      <c r="CX223" s="1827"/>
      <c r="CY223" s="1827"/>
      <c r="CZ223" s="1828"/>
    </row>
    <row r="224" s="378" customFormat="true" ht="15" customHeight="true" x14ac:dyDescent="0.2">
      <c r="A224" s="2321"/>
      <c r="B224" s="1633" t="s">
        <v>20</v>
      </c>
      <c r="C224" s="1577">
        <v>22.895570816647037</v>
      </c>
      <c r="D224" s="1578">
        <v>20.809689233368495</v>
      </c>
      <c r="E224" s="1578">
        <v>16.484426622234448</v>
      </c>
      <c r="F224" s="1578">
        <v>14.839365985229341</v>
      </c>
      <c r="G224" s="1579">
        <v>11.189226140001542</v>
      </c>
      <c r="H224" s="1580">
        <v>19.747033095499493</v>
      </c>
      <c r="I224" s="1578">
        <v>21.005350812741259</v>
      </c>
      <c r="J224" s="1578">
        <v>11.894586943019112</v>
      </c>
      <c r="K224" s="1578">
        <v>15.636877802234489</v>
      </c>
      <c r="L224" s="1581">
        <v>9.8237846836330451</v>
      </c>
      <c r="M224" s="1582">
        <v>25.391905760707857</v>
      </c>
      <c r="N224" s="1578">
        <v>22.742144465719001</v>
      </c>
      <c r="O224" s="1578">
        <v>17.723831898834145</v>
      </c>
      <c r="P224" s="1578">
        <v>16.337152611993734</v>
      </c>
      <c r="Q224" s="1579">
        <v>8.5455553174706687</v>
      </c>
      <c r="R224" s="1580">
        <v>16.484426622234448</v>
      </c>
      <c r="S224" s="1578">
        <v>15.675423751169593</v>
      </c>
      <c r="T224" s="1918">
        <v>18.365340150901805</v>
      </c>
      <c r="U224" s="583"/>
      <c r="V224" s="583"/>
      <c r="W224" s="583"/>
      <c r="X224" s="583"/>
      <c r="Y224" s="583"/>
      <c r="Z224" s="583"/>
      <c r="AA224" s="583"/>
      <c r="AB224" s="583"/>
      <c r="AC224" s="583"/>
      <c r="AD224" s="583"/>
      <c r="AE224" s="583"/>
      <c r="AF224" s="583"/>
      <c r="AG224" s="583"/>
      <c r="AH224" s="583"/>
      <c r="AI224" s="583"/>
      <c r="AJ224" s="583"/>
      <c r="AK224" s="583"/>
      <c r="AL224" s="583"/>
      <c r="AM224" s="583"/>
      <c r="AN224" s="583"/>
      <c r="AO224" s="583"/>
      <c r="AP224" s="583"/>
      <c r="AQ224" s="583"/>
      <c r="AR224" s="583"/>
      <c r="AS224" s="583"/>
      <c r="AT224" s="583"/>
      <c r="AU224" s="583"/>
      <c r="AV224" s="583"/>
      <c r="AW224" s="583"/>
      <c r="AX224" s="583"/>
      <c r="AY224" s="583"/>
      <c r="AZ224" s="208"/>
      <c r="BA224" s="2203"/>
      <c r="BB224" s="161" t="s">
        <v>20</v>
      </c>
      <c r="BC224" s="353">
        <v>751.51696599340937</v>
      </c>
      <c r="BD224" s="357">
        <v>425.18090359596357</v>
      </c>
      <c r="BE224" s="357">
        <v>868.04365460523741</v>
      </c>
      <c r="BF224" s="357">
        <v>271.65864069414329</v>
      </c>
      <c r="BG224" s="361">
        <v>325.56103498220011</v>
      </c>
      <c r="BH224" s="365">
        <v>118.43877952297071</v>
      </c>
      <c r="BI224" s="357">
        <v>116.5086173471465</v>
      </c>
      <c r="BJ224" s="357">
        <v>63.013943754522245</v>
      </c>
      <c r="BK224" s="357">
        <v>80.700008846631974</v>
      </c>
      <c r="BL224" s="361">
        <v>56.668360729464908</v>
      </c>
      <c r="BM224" s="365">
        <v>386.61260629722773</v>
      </c>
      <c r="BN224" s="357">
        <v>344.64447102903858</v>
      </c>
      <c r="BO224" s="357">
        <v>255.12501469477252</v>
      </c>
      <c r="BP224" s="357">
        <v>234.78289650405145</v>
      </c>
      <c r="BQ224" s="361">
        <v>117.42284653989043</v>
      </c>
      <c r="BR224" s="365">
        <v>868.04365460523741</v>
      </c>
      <c r="BS224" s="357">
        <v>435.32971020073643</v>
      </c>
      <c r="BT224" s="1950">
        <v>1338.5878350649814</v>
      </c>
      <c r="BU224" s="1826"/>
      <c r="BV224" s="1826"/>
      <c r="BW224" s="1826"/>
      <c r="BX224" s="1826"/>
      <c r="BY224" s="1827"/>
      <c r="BZ224" s="1827"/>
      <c r="CA224" s="1827"/>
      <c r="CB224" s="1827"/>
      <c r="CC224" s="1827"/>
      <c r="CD224" s="1827"/>
      <c r="CE224" s="1827"/>
      <c r="CF224" s="1827"/>
      <c r="CG224" s="1827"/>
      <c r="CH224" s="1827"/>
      <c r="CI224" s="1827"/>
      <c r="CJ224" s="1827"/>
      <c r="CK224" s="1827"/>
      <c r="CL224" s="1827"/>
      <c r="CM224" s="1827"/>
      <c r="CN224" s="1827"/>
      <c r="CO224" s="1827"/>
      <c r="CP224" s="1827"/>
      <c r="CQ224" s="1827"/>
      <c r="CR224" s="1827"/>
      <c r="CS224" s="1827"/>
      <c r="CT224" s="1827"/>
      <c r="CU224" s="1827"/>
      <c r="CV224" s="1827"/>
      <c r="CW224" s="1827"/>
      <c r="CX224" s="1827"/>
      <c r="CY224" s="1827"/>
      <c r="CZ224" s="1828"/>
    </row>
    <row r="225" s="378" customFormat="true" ht="15" customHeight="true" x14ac:dyDescent="0.2">
      <c r="A225" s="2322" t="s">
        <v>264</v>
      </c>
      <c r="B225" s="1634" t="s">
        <v>265</v>
      </c>
      <c r="C225" s="1577">
        <v>66.791033429590868</v>
      </c>
      <c r="D225" s="1578">
        <v>64.05120754232874</v>
      </c>
      <c r="E225" s="1578">
        <v>67.479600926758721</v>
      </c>
      <c r="F225" s="1578">
        <v>67.074010722864273</v>
      </c>
      <c r="G225" s="1579">
        <v>68.185710750382569</v>
      </c>
      <c r="H225" s="1580">
        <v>62.346912379183337</v>
      </c>
      <c r="I225" s="1578">
        <v>56.958516210807751</v>
      </c>
      <c r="J225" s="1578">
        <v>59.995246697304061</v>
      </c>
      <c r="K225" s="1578">
        <v>56.549060749015112</v>
      </c>
      <c r="L225" s="1581">
        <v>67.329183099856039</v>
      </c>
      <c r="M225" s="1582">
        <v>66.29843984753893</v>
      </c>
      <c r="N225" s="1578">
        <v>68.308734135410091</v>
      </c>
      <c r="O225" s="1578">
        <v>69.217779483171739</v>
      </c>
      <c r="P225" s="1578">
        <v>70.044237975633095</v>
      </c>
      <c r="Q225" s="1579">
        <v>73.377467394346894</v>
      </c>
      <c r="R225" s="1580">
        <v>67.479600926758721</v>
      </c>
      <c r="S225" s="1578">
        <v>60.640644622896957</v>
      </c>
      <c r="T225" s="1918">
        <v>69.44915975859189</v>
      </c>
      <c r="U225" s="583"/>
      <c r="V225" s="583"/>
      <c r="W225" s="583"/>
      <c r="X225" s="583"/>
      <c r="Y225" s="583"/>
      <c r="Z225" s="583"/>
      <c r="AA225" s="583"/>
      <c r="AB225" s="583"/>
      <c r="AC225" s="583"/>
      <c r="AD225" s="583"/>
      <c r="AE225" s="583"/>
      <c r="AF225" s="583"/>
      <c r="AG225" s="583"/>
      <c r="AH225" s="583"/>
      <c r="AI225" s="583"/>
      <c r="AJ225" s="583"/>
      <c r="AK225" s="583"/>
      <c r="AL225" s="583"/>
      <c r="AM225" s="583"/>
      <c r="AN225" s="583"/>
      <c r="AO225" s="583"/>
      <c r="AP225" s="583"/>
      <c r="AQ225" s="583"/>
      <c r="AR225" s="583"/>
      <c r="AS225" s="583"/>
      <c r="AT225" s="583"/>
      <c r="AU225" s="583"/>
      <c r="AV225" s="583"/>
      <c r="AW225" s="583"/>
      <c r="AX225" s="583"/>
      <c r="AY225" s="583"/>
      <c r="AZ225" s="208"/>
      <c r="BA225" s="2203" t="s">
        <v>70</v>
      </c>
      <c r="BB225" s="161" t="s">
        <v>71</v>
      </c>
      <c r="BC225" s="1081" t="s">
        <v>35</v>
      </c>
      <c r="BD225" s="1101" t="s">
        <v>35</v>
      </c>
      <c r="BE225" s="1101" t="s">
        <v>35</v>
      </c>
      <c r="BF225" s="1101" t="s">
        <v>35</v>
      </c>
      <c r="BG225" s="1122" t="s">
        <v>35</v>
      </c>
      <c r="BH225" s="1143" t="s">
        <v>35</v>
      </c>
      <c r="BI225" s="1101" t="s">
        <v>35</v>
      </c>
      <c r="BJ225" s="1101" t="s">
        <v>35</v>
      </c>
      <c r="BK225" s="1101" t="s">
        <v>35</v>
      </c>
      <c r="BL225" s="1122" t="s">
        <v>35</v>
      </c>
      <c r="BM225" s="1143" t="s">
        <v>35</v>
      </c>
      <c r="BN225" s="1101" t="s">
        <v>35</v>
      </c>
      <c r="BO225" s="1101" t="s">
        <v>35</v>
      </c>
      <c r="BP225" s="1101" t="s">
        <v>35</v>
      </c>
      <c r="BQ225" s="1122" t="s">
        <v>35</v>
      </c>
      <c r="BR225" s="1143" t="s">
        <v>35</v>
      </c>
      <c r="BS225" s="1101" t="s">
        <v>35</v>
      </c>
      <c r="BT225" s="1951" t="s">
        <v>35</v>
      </c>
      <c r="BU225" s="1829"/>
      <c r="BV225" s="1829"/>
      <c r="BW225" s="1829"/>
      <c r="BX225" s="1829"/>
      <c r="BY225" s="1828"/>
      <c r="BZ225" s="1828"/>
      <c r="CA225" s="1828"/>
      <c r="CB225" s="1828"/>
      <c r="CC225" s="1828"/>
      <c r="CD225" s="1828"/>
      <c r="CE225" s="1828"/>
      <c r="CF225" s="1828"/>
      <c r="CG225" s="1828"/>
      <c r="CH225" s="1828"/>
      <c r="CI225" s="1828"/>
      <c r="CJ225" s="1828"/>
      <c r="CK225" s="1828"/>
      <c r="CL225" s="1828"/>
      <c r="CM225" s="1828"/>
      <c r="CN225" s="1828"/>
      <c r="CO225" s="1828"/>
      <c r="CP225" s="1828"/>
      <c r="CQ225" s="1828"/>
      <c r="CR225" s="1828"/>
      <c r="CS225" s="1828"/>
      <c r="CT225" s="1828"/>
      <c r="CU225" s="1828"/>
      <c r="CV225" s="1828"/>
      <c r="CW225" s="1828"/>
      <c r="CX225" s="1828"/>
      <c r="CY225" s="1828"/>
      <c r="CZ225" s="1828"/>
    </row>
    <row r="226" s="378" customFormat="true" ht="15" customHeight="true" x14ac:dyDescent="0.2">
      <c r="A226" s="2320"/>
      <c r="B226" s="1632" t="s">
        <v>266</v>
      </c>
      <c r="C226" s="1577">
        <v>5.6109389872953619</v>
      </c>
      <c r="D226" s="1578">
        <v>3.3540336770460573</v>
      </c>
      <c r="E226" s="1578">
        <v>6.3534074500210034</v>
      </c>
      <c r="F226" s="1578">
        <v>3.9848955319659396</v>
      </c>
      <c r="G226" s="1579">
        <v>1.8722660898233472</v>
      </c>
      <c r="H226" s="1580">
        <v>6.6921380554278613</v>
      </c>
      <c r="I226" s="1578">
        <v>5.5607597611527222</v>
      </c>
      <c r="J226" s="1578">
        <v>4.4730440646665892</v>
      </c>
      <c r="K226" s="1578">
        <v>3.0720226243920079</v>
      </c>
      <c r="L226" s="1581">
        <v>1.4842228618120175</v>
      </c>
      <c r="M226" s="1582">
        <v>5.3476598886016653</v>
      </c>
      <c r="N226" s="1578">
        <v>4.7217528196157463</v>
      </c>
      <c r="O226" s="1578">
        <v>2.9971433547874771</v>
      </c>
      <c r="P226" s="1578">
        <v>2.7529057689837932</v>
      </c>
      <c r="Q226" s="1579">
        <v>1.4864387900280502</v>
      </c>
      <c r="R226" s="1580">
        <v>6.3534074500210034</v>
      </c>
      <c r="S226" s="1578">
        <v>4.2560775627692244</v>
      </c>
      <c r="T226" s="1918">
        <v>3.4613267579237412</v>
      </c>
      <c r="U226" s="583"/>
      <c r="V226" s="583"/>
      <c r="W226" s="583"/>
      <c r="X226" s="583"/>
      <c r="Y226" s="583"/>
      <c r="Z226" s="583"/>
      <c r="AA226" s="583"/>
      <c r="AB226" s="583"/>
      <c r="AC226" s="583"/>
      <c r="AD226" s="583"/>
      <c r="AE226" s="583"/>
      <c r="AF226" s="583"/>
      <c r="AG226" s="583"/>
      <c r="AH226" s="583"/>
      <c r="AI226" s="583"/>
      <c r="AJ226" s="583"/>
      <c r="AK226" s="583"/>
      <c r="AL226" s="583"/>
      <c r="AM226" s="583"/>
      <c r="AN226" s="583"/>
      <c r="AO226" s="583"/>
      <c r="AP226" s="583"/>
      <c r="AQ226" s="583"/>
      <c r="AR226" s="583"/>
      <c r="AS226" s="583"/>
      <c r="AT226" s="583"/>
      <c r="AU226" s="583"/>
      <c r="AV226" s="583"/>
      <c r="AW226" s="583"/>
      <c r="AX226" s="583"/>
      <c r="AY226" s="583"/>
      <c r="AZ226" s="208"/>
      <c r="BA226" s="2203"/>
      <c r="BB226" s="161" t="s">
        <v>72</v>
      </c>
      <c r="BC226" s="1081" t="s">
        <v>35</v>
      </c>
      <c r="BD226" s="1101" t="s">
        <v>35</v>
      </c>
      <c r="BE226" s="1101" t="s">
        <v>35</v>
      </c>
      <c r="BF226" s="1101" t="s">
        <v>35</v>
      </c>
      <c r="BG226" s="1122" t="s">
        <v>35</v>
      </c>
      <c r="BH226" s="1143" t="s">
        <v>35</v>
      </c>
      <c r="BI226" s="1101" t="s">
        <v>35</v>
      </c>
      <c r="BJ226" s="1101" t="s">
        <v>35</v>
      </c>
      <c r="BK226" s="1101" t="s">
        <v>35</v>
      </c>
      <c r="BL226" s="1122" t="s">
        <v>35</v>
      </c>
      <c r="BM226" s="1143" t="s">
        <v>35</v>
      </c>
      <c r="BN226" s="1101" t="s">
        <v>35</v>
      </c>
      <c r="BO226" s="1101" t="s">
        <v>35</v>
      </c>
      <c r="BP226" s="1101" t="s">
        <v>35</v>
      </c>
      <c r="BQ226" s="1122" t="s">
        <v>35</v>
      </c>
      <c r="BR226" s="1143" t="s">
        <v>35</v>
      </c>
      <c r="BS226" s="1101" t="s">
        <v>35</v>
      </c>
      <c r="BT226" s="1951" t="s">
        <v>35</v>
      </c>
      <c r="BU226" s="1829"/>
      <c r="BV226" s="1829"/>
      <c r="BW226" s="1829"/>
      <c r="BX226" s="1829"/>
      <c r="BY226" s="1828"/>
      <c r="BZ226" s="1828"/>
      <c r="CA226" s="1828"/>
      <c r="CB226" s="1828"/>
      <c r="CC226" s="1828"/>
      <c r="CD226" s="1828"/>
      <c r="CE226" s="1828"/>
      <c r="CF226" s="1828"/>
      <c r="CG226" s="1828"/>
      <c r="CH226" s="1828"/>
      <c r="CI226" s="1828"/>
      <c r="CJ226" s="1828"/>
      <c r="CK226" s="1828"/>
      <c r="CL226" s="1828"/>
      <c r="CM226" s="1828"/>
      <c r="CN226" s="1828"/>
      <c r="CO226" s="1828"/>
      <c r="CP226" s="1828"/>
      <c r="CQ226" s="1828"/>
      <c r="CR226" s="1828"/>
      <c r="CS226" s="1828"/>
      <c r="CT226" s="1828"/>
      <c r="CU226" s="1828"/>
      <c r="CV226" s="1828"/>
      <c r="CW226" s="1828"/>
      <c r="CX226" s="1828"/>
      <c r="CY226" s="1828"/>
      <c r="CZ226" s="1828"/>
    </row>
    <row r="227" s="378" customFormat="true" ht="15" customHeight="true" x14ac:dyDescent="0.2">
      <c r="A227" s="2320"/>
      <c r="B227" s="1632" t="s">
        <v>267</v>
      </c>
      <c r="C227" s="1577">
        <v>13.320291326812935</v>
      </c>
      <c r="D227" s="1578">
        <v>19.117368119588249</v>
      </c>
      <c r="E227" s="1578">
        <v>19.122794129651872</v>
      </c>
      <c r="F227" s="1578">
        <v>21.062940204433257</v>
      </c>
      <c r="G227" s="1579">
        <v>23.108981524993176</v>
      </c>
      <c r="H227" s="1580">
        <v>22.124465295713577</v>
      </c>
      <c r="I227" s="1578">
        <v>27.855010294587302</v>
      </c>
      <c r="J227" s="1578">
        <v>31.421678900580226</v>
      </c>
      <c r="K227" s="1578">
        <v>32.969454809351589</v>
      </c>
      <c r="L227" s="1581">
        <v>24.773738187234812</v>
      </c>
      <c r="M227" s="1582">
        <v>11.137738440418248</v>
      </c>
      <c r="N227" s="1578">
        <v>11.545031554290846</v>
      </c>
      <c r="O227" s="1578">
        <v>15.871410785608944</v>
      </c>
      <c r="P227" s="1578">
        <v>16.277965473985883</v>
      </c>
      <c r="Q227" s="1579">
        <v>19.766100325614548</v>
      </c>
      <c r="R227" s="1580">
        <v>19.122794129651872</v>
      </c>
      <c r="S227" s="1578">
        <v>27.831141872886917</v>
      </c>
      <c r="T227" s="1918">
        <v>14.919185783979636</v>
      </c>
      <c r="U227" s="583"/>
      <c r="V227" s="583"/>
      <c r="W227" s="583"/>
      <c r="X227" s="583"/>
      <c r="Y227" s="583"/>
      <c r="Z227" s="583"/>
      <c r="AA227" s="583"/>
      <c r="AB227" s="583"/>
      <c r="AC227" s="583"/>
      <c r="AD227" s="583"/>
      <c r="AE227" s="583"/>
      <c r="AF227" s="583"/>
      <c r="AG227" s="583"/>
      <c r="AH227" s="583"/>
      <c r="AI227" s="583"/>
      <c r="AJ227" s="583"/>
      <c r="AK227" s="583"/>
      <c r="AL227" s="583"/>
      <c r="AM227" s="583"/>
      <c r="AN227" s="583"/>
      <c r="AO227" s="583"/>
      <c r="AP227" s="583"/>
      <c r="AQ227" s="583"/>
      <c r="AR227" s="583"/>
      <c r="AS227" s="583"/>
      <c r="AT227" s="583"/>
      <c r="AU227" s="583"/>
      <c r="AV227" s="583"/>
      <c r="AW227" s="583"/>
      <c r="AX227" s="583"/>
      <c r="AY227" s="583"/>
      <c r="AZ227" s="208"/>
      <c r="BA227" s="2203" t="s">
        <v>94</v>
      </c>
      <c r="BB227" s="161" t="s">
        <v>61</v>
      </c>
      <c r="BC227" s="1081" t="s">
        <v>35</v>
      </c>
      <c r="BD227" s="1101" t="s">
        <v>35</v>
      </c>
      <c r="BE227" s="1101" t="s">
        <v>35</v>
      </c>
      <c r="BF227" s="1101" t="s">
        <v>35</v>
      </c>
      <c r="BG227" s="1122" t="s">
        <v>35</v>
      </c>
      <c r="BH227" s="1143" t="s">
        <v>35</v>
      </c>
      <c r="BI227" s="1101" t="s">
        <v>35</v>
      </c>
      <c r="BJ227" s="1101" t="s">
        <v>35</v>
      </c>
      <c r="BK227" s="1101" t="s">
        <v>35</v>
      </c>
      <c r="BL227" s="1122" t="s">
        <v>35</v>
      </c>
      <c r="BM227" s="1143" t="s">
        <v>35</v>
      </c>
      <c r="BN227" s="1101" t="s">
        <v>35</v>
      </c>
      <c r="BO227" s="1101" t="s">
        <v>35</v>
      </c>
      <c r="BP227" s="1101" t="s">
        <v>35</v>
      </c>
      <c r="BQ227" s="1122" t="s">
        <v>35</v>
      </c>
      <c r="BR227" s="1143" t="s">
        <v>35</v>
      </c>
      <c r="BS227" s="1101" t="s">
        <v>35</v>
      </c>
      <c r="BT227" s="1951" t="s">
        <v>35</v>
      </c>
      <c r="BU227" s="1829"/>
      <c r="BV227" s="1829"/>
      <c r="BW227" s="1829"/>
      <c r="BX227" s="1829"/>
      <c r="BY227" s="1828"/>
      <c r="BZ227" s="1828"/>
      <c r="CA227" s="1828"/>
      <c r="CB227" s="1828"/>
      <c r="CC227" s="1828"/>
      <c r="CD227" s="1828"/>
      <c r="CE227" s="1828"/>
      <c r="CF227" s="1828"/>
      <c r="CG227" s="1828"/>
      <c r="CH227" s="1828"/>
      <c r="CI227" s="1828"/>
      <c r="CJ227" s="1828"/>
      <c r="CK227" s="1828"/>
      <c r="CL227" s="1828"/>
      <c r="CM227" s="1828"/>
      <c r="CN227" s="1828"/>
      <c r="CO227" s="1828"/>
      <c r="CP227" s="1828"/>
      <c r="CQ227" s="1828"/>
      <c r="CR227" s="1828"/>
      <c r="CS227" s="1828"/>
      <c r="CT227" s="1828"/>
      <c r="CU227" s="1828"/>
      <c r="CV227" s="1828"/>
      <c r="CW227" s="1828"/>
      <c r="CX227" s="1828"/>
      <c r="CY227" s="1828"/>
      <c r="CZ227" s="1828"/>
    </row>
    <row r="228" s="378" customFormat="true" ht="15" customHeight="true" x14ac:dyDescent="0.2">
      <c r="A228" s="2320"/>
      <c r="B228" s="1632" t="s">
        <v>268</v>
      </c>
      <c r="C228" s="1577">
        <v>14.222147801633206</v>
      </c>
      <c r="D228" s="1578">
        <v>13.477390661037084</v>
      </c>
      <c r="E228" s="1578">
        <v>6.9658153605951121</v>
      </c>
      <c r="F228" s="1578">
        <v>7.7028496889203391</v>
      </c>
      <c r="G228" s="1579">
        <v>6.7184183952085457</v>
      </c>
      <c r="H228" s="1580">
        <v>8.6489339278547579</v>
      </c>
      <c r="I228" s="1578">
        <v>9.5849953892379229</v>
      </c>
      <c r="J228" s="1578">
        <v>3.6265567799198912</v>
      </c>
      <c r="K228" s="1578">
        <v>7.4094618172412403</v>
      </c>
      <c r="L228" s="1581">
        <v>5.8506092264209206</v>
      </c>
      <c r="M228" s="1582">
        <v>17.216161823441041</v>
      </c>
      <c r="N228" s="1578">
        <v>15.386067792730525</v>
      </c>
      <c r="O228" s="1578">
        <v>11.913666376431914</v>
      </c>
      <c r="P228" s="1578">
        <v>10.924890781397211</v>
      </c>
      <c r="Q228" s="1579">
        <v>5.3699934900104722</v>
      </c>
      <c r="R228" s="1580">
        <v>6.9658153605951121</v>
      </c>
      <c r="S228" s="1578">
        <v>7.0166479378368702</v>
      </c>
      <c r="T228" s="1918">
        <v>12.162642822136311</v>
      </c>
      <c r="U228" s="583"/>
      <c r="V228" s="583"/>
      <c r="W228" s="583"/>
      <c r="X228" s="583"/>
      <c r="Y228" s="583"/>
      <c r="Z228" s="583"/>
      <c r="AA228" s="583"/>
      <c r="AB228" s="583"/>
      <c r="AC228" s="583"/>
      <c r="AD228" s="583"/>
      <c r="AE228" s="583"/>
      <c r="AF228" s="583"/>
      <c r="AG228" s="583"/>
      <c r="AH228" s="583"/>
      <c r="AI228" s="583"/>
      <c r="AJ228" s="583"/>
      <c r="AK228" s="583"/>
      <c r="AL228" s="583"/>
      <c r="AM228" s="583"/>
      <c r="AN228" s="583"/>
      <c r="AO228" s="583"/>
      <c r="AP228" s="583"/>
      <c r="AQ228" s="583"/>
      <c r="AR228" s="583"/>
      <c r="AS228" s="583"/>
      <c r="AT228" s="583"/>
      <c r="AU228" s="583"/>
      <c r="AV228" s="583"/>
      <c r="AW228" s="583"/>
      <c r="AX228" s="583"/>
      <c r="AY228" s="583"/>
      <c r="AZ228" s="208"/>
      <c r="BA228" s="2203"/>
      <c r="BB228" s="161" t="s">
        <v>91</v>
      </c>
      <c r="BC228" s="1081" t="s">
        <v>35</v>
      </c>
      <c r="BD228" s="1101" t="s">
        <v>35</v>
      </c>
      <c r="BE228" s="1101" t="s">
        <v>35</v>
      </c>
      <c r="BF228" s="1101" t="s">
        <v>35</v>
      </c>
      <c r="BG228" s="1122" t="s">
        <v>35</v>
      </c>
      <c r="BH228" s="1143" t="s">
        <v>35</v>
      </c>
      <c r="BI228" s="1101" t="s">
        <v>35</v>
      </c>
      <c r="BJ228" s="1101" t="s">
        <v>35</v>
      </c>
      <c r="BK228" s="1101" t="s">
        <v>35</v>
      </c>
      <c r="BL228" s="1122" t="s">
        <v>35</v>
      </c>
      <c r="BM228" s="1143" t="s">
        <v>35</v>
      </c>
      <c r="BN228" s="1101" t="s">
        <v>35</v>
      </c>
      <c r="BO228" s="1101" t="s">
        <v>35</v>
      </c>
      <c r="BP228" s="1101" t="s">
        <v>35</v>
      </c>
      <c r="BQ228" s="1122" t="s">
        <v>35</v>
      </c>
      <c r="BR228" s="1143" t="s">
        <v>35</v>
      </c>
      <c r="BS228" s="1101" t="s">
        <v>35</v>
      </c>
      <c r="BT228" s="1951" t="s">
        <v>35</v>
      </c>
      <c r="BU228" s="1829"/>
      <c r="BV228" s="1829"/>
      <c r="BW228" s="1829"/>
      <c r="BX228" s="1829"/>
      <c r="BY228" s="1828"/>
      <c r="BZ228" s="1828"/>
      <c r="CA228" s="1828"/>
      <c r="CB228" s="1828"/>
      <c r="CC228" s="1828"/>
      <c r="CD228" s="1828"/>
      <c r="CE228" s="1828"/>
      <c r="CF228" s="1828"/>
      <c r="CG228" s="1828"/>
      <c r="CH228" s="1828"/>
      <c r="CI228" s="1828"/>
      <c r="CJ228" s="1828"/>
      <c r="CK228" s="1828"/>
      <c r="CL228" s="1828"/>
      <c r="CM228" s="1828"/>
      <c r="CN228" s="1828"/>
      <c r="CO228" s="1828"/>
      <c r="CP228" s="1828"/>
      <c r="CQ228" s="1828"/>
      <c r="CR228" s="1828"/>
      <c r="CS228" s="1828"/>
      <c r="CT228" s="1828"/>
      <c r="CU228" s="1828"/>
      <c r="CV228" s="1828"/>
      <c r="CW228" s="1828"/>
      <c r="CX228" s="1828"/>
      <c r="CY228" s="1828"/>
      <c r="CZ228" s="1828"/>
    </row>
    <row r="229" s="378" customFormat="true" ht="15" customHeight="true" x14ac:dyDescent="0.2">
      <c r="A229" s="2323"/>
      <c r="B229" s="1635" t="s">
        <v>176</v>
      </c>
      <c r="C229" s="1583">
        <v>5.5588454667713658E-2</v>
      </c>
      <c r="D229" s="1584">
        <v>0</v>
      </c>
      <c r="E229" s="1584">
        <v>7.8382132973277327E-2</v>
      </c>
      <c r="F229" s="1584">
        <v>0.17530385181617711</v>
      </c>
      <c r="G229" s="1585">
        <v>0.11462323959234839</v>
      </c>
      <c r="H229" s="1586">
        <v>0.18755034182051947</v>
      </c>
      <c r="I229" s="1584">
        <v>4.0718344214310913E-2</v>
      </c>
      <c r="J229" s="1584">
        <v>0.48347355752922294</v>
      </c>
      <c r="K229" s="1584">
        <v>0</v>
      </c>
      <c r="L229" s="1587">
        <v>0.56224662467614639</v>
      </c>
      <c r="M229" s="1588">
        <v>0</v>
      </c>
      <c r="N229" s="1584">
        <v>3.8413697952843072E-2</v>
      </c>
      <c r="O229" s="1584">
        <v>0</v>
      </c>
      <c r="P229" s="1584">
        <v>0</v>
      </c>
      <c r="Q229" s="1585">
        <v>0</v>
      </c>
      <c r="R229" s="1586">
        <v>7.8382132973277327E-2</v>
      </c>
      <c r="S229" s="1584">
        <v>0.25548800361005447</v>
      </c>
      <c r="T229" s="1919">
        <v>7.6848773684398547E-3</v>
      </c>
      <c r="U229" s="583"/>
      <c r="V229" s="583"/>
      <c r="W229" s="583"/>
      <c r="X229" s="583"/>
      <c r="Y229" s="583"/>
      <c r="Z229" s="583"/>
      <c r="AA229" s="583"/>
      <c r="AB229" s="583"/>
      <c r="AC229" s="583"/>
      <c r="AD229" s="583"/>
      <c r="AE229" s="583"/>
      <c r="AF229" s="583"/>
      <c r="AG229" s="583"/>
      <c r="AH229" s="583"/>
      <c r="AI229" s="583"/>
      <c r="AJ229" s="583"/>
      <c r="AK229" s="583"/>
      <c r="AL229" s="583"/>
      <c r="AM229" s="583"/>
      <c r="AN229" s="583"/>
      <c r="AO229" s="583"/>
      <c r="AP229" s="583"/>
      <c r="AQ229" s="583"/>
      <c r="AR229" s="583"/>
      <c r="AS229" s="583"/>
      <c r="AT229" s="583"/>
      <c r="AU229" s="583"/>
      <c r="AV229" s="583"/>
      <c r="AW229" s="583"/>
      <c r="AX229" s="583"/>
      <c r="AY229" s="583"/>
      <c r="AZ229" s="208"/>
      <c r="BA229" s="2203"/>
      <c r="BB229" s="161" t="s">
        <v>92</v>
      </c>
      <c r="BC229" s="1081" t="s">
        <v>35</v>
      </c>
      <c r="BD229" s="1101" t="s">
        <v>35</v>
      </c>
      <c r="BE229" s="1101" t="s">
        <v>35</v>
      </c>
      <c r="BF229" s="1101" t="s">
        <v>35</v>
      </c>
      <c r="BG229" s="1122" t="s">
        <v>35</v>
      </c>
      <c r="BH229" s="1143" t="s">
        <v>35</v>
      </c>
      <c r="BI229" s="1101" t="s">
        <v>35</v>
      </c>
      <c r="BJ229" s="1101" t="s">
        <v>35</v>
      </c>
      <c r="BK229" s="1101" t="s">
        <v>35</v>
      </c>
      <c r="BL229" s="1122" t="s">
        <v>35</v>
      </c>
      <c r="BM229" s="1143" t="s">
        <v>35</v>
      </c>
      <c r="BN229" s="1101" t="s">
        <v>35</v>
      </c>
      <c r="BO229" s="1101" t="s">
        <v>35</v>
      </c>
      <c r="BP229" s="1101" t="s">
        <v>35</v>
      </c>
      <c r="BQ229" s="1122" t="s">
        <v>35</v>
      </c>
      <c r="BR229" s="1143" t="s">
        <v>35</v>
      </c>
      <c r="BS229" s="1101" t="s">
        <v>35</v>
      </c>
      <c r="BT229" s="1951" t="s">
        <v>35</v>
      </c>
      <c r="BU229" s="1829"/>
      <c r="BV229" s="1829"/>
      <c r="BW229" s="1829"/>
      <c r="BX229" s="1829"/>
      <c r="BY229" s="1828"/>
      <c r="BZ229" s="1828"/>
      <c r="CA229" s="1828"/>
      <c r="CB229" s="1828"/>
      <c r="CC229" s="1828"/>
      <c r="CD229" s="1828"/>
      <c r="CE229" s="1828"/>
      <c r="CF229" s="1828"/>
      <c r="CG229" s="1828"/>
      <c r="CH229" s="1828"/>
      <c r="CI229" s="1828"/>
      <c r="CJ229" s="1828"/>
      <c r="CK229" s="1828"/>
      <c r="CL229" s="1828"/>
      <c r="CM229" s="1828"/>
      <c r="CN229" s="1828"/>
      <c r="CO229" s="1828"/>
      <c r="CP229" s="1828"/>
      <c r="CQ229" s="1828"/>
      <c r="CR229" s="1828"/>
      <c r="CS229" s="1828"/>
      <c r="CT229" s="1828"/>
      <c r="CU229" s="1828"/>
      <c r="CV229" s="1828"/>
      <c r="CW229" s="1828"/>
      <c r="CX229" s="1828"/>
      <c r="CY229" s="1828"/>
      <c r="CZ229" s="1828"/>
    </row>
    <row r="230" s="378" customFormat="true" ht="15" customHeight="true" x14ac:dyDescent="0.2">
      <c r="A230" s="676"/>
      <c r="B230" s="785"/>
      <c r="C230" s="859"/>
      <c r="D230" s="851"/>
      <c r="E230" s="851"/>
      <c r="F230" s="851"/>
      <c r="G230" s="852"/>
      <c r="H230" s="860"/>
      <c r="I230" s="851"/>
      <c r="J230" s="851"/>
      <c r="K230" s="851"/>
      <c r="L230" s="861"/>
      <c r="M230" s="859"/>
      <c r="N230" s="851"/>
      <c r="O230" s="851"/>
      <c r="P230" s="851"/>
      <c r="Q230" s="852"/>
      <c r="R230" s="860"/>
      <c r="S230" s="851"/>
      <c r="T230" s="861"/>
      <c r="U230" s="583"/>
      <c r="V230" s="583"/>
      <c r="W230" s="583"/>
      <c r="X230" s="583"/>
      <c r="Y230" s="583"/>
      <c r="Z230" s="583"/>
      <c r="AA230" s="583"/>
      <c r="AB230" s="583"/>
      <c r="AC230" s="583"/>
      <c r="AD230" s="583"/>
      <c r="AE230" s="583"/>
      <c r="AF230" s="583"/>
      <c r="AG230" s="583"/>
      <c r="AH230" s="583"/>
      <c r="AI230" s="583"/>
      <c r="AJ230" s="583"/>
      <c r="AK230" s="583"/>
      <c r="AL230" s="583"/>
      <c r="AM230" s="583"/>
      <c r="AN230" s="583"/>
      <c r="AO230" s="583"/>
      <c r="AP230" s="583"/>
      <c r="AQ230" s="583"/>
      <c r="AR230" s="583"/>
      <c r="AS230" s="583"/>
      <c r="AT230" s="583"/>
      <c r="AU230" s="583"/>
      <c r="AV230" s="583"/>
      <c r="AW230" s="583"/>
      <c r="AX230" s="583"/>
      <c r="AY230" s="583"/>
      <c r="AZ230" s="208"/>
      <c r="BA230" s="2203"/>
      <c r="BB230" s="161" t="s">
        <v>93</v>
      </c>
      <c r="BC230" s="1081" t="s">
        <v>35</v>
      </c>
      <c r="BD230" s="1101" t="s">
        <v>35</v>
      </c>
      <c r="BE230" s="1101" t="s">
        <v>35</v>
      </c>
      <c r="BF230" s="1101" t="s">
        <v>35</v>
      </c>
      <c r="BG230" s="1122" t="s">
        <v>35</v>
      </c>
      <c r="BH230" s="1143" t="s">
        <v>35</v>
      </c>
      <c r="BI230" s="1101" t="s">
        <v>35</v>
      </c>
      <c r="BJ230" s="1101" t="s">
        <v>35</v>
      </c>
      <c r="BK230" s="1101" t="s">
        <v>35</v>
      </c>
      <c r="BL230" s="1122" t="s">
        <v>35</v>
      </c>
      <c r="BM230" s="1143" t="s">
        <v>35</v>
      </c>
      <c r="BN230" s="1101" t="s">
        <v>35</v>
      </c>
      <c r="BO230" s="1101" t="s">
        <v>35</v>
      </c>
      <c r="BP230" s="1101" t="s">
        <v>35</v>
      </c>
      <c r="BQ230" s="1122" t="s">
        <v>35</v>
      </c>
      <c r="BR230" s="1143" t="s">
        <v>35</v>
      </c>
      <c r="BS230" s="1101" t="s">
        <v>35</v>
      </c>
      <c r="BT230" s="1951" t="s">
        <v>35</v>
      </c>
      <c r="BU230" s="1829"/>
      <c r="BV230" s="1829"/>
      <c r="BW230" s="1829"/>
      <c r="BX230" s="1829"/>
      <c r="BY230" s="1828"/>
      <c r="BZ230" s="1828"/>
      <c r="CA230" s="1828"/>
      <c r="CB230" s="1828"/>
      <c r="CC230" s="1828"/>
      <c r="CD230" s="1828"/>
      <c r="CE230" s="1828"/>
      <c r="CF230" s="1828"/>
      <c r="CG230" s="1828"/>
      <c r="CH230" s="1828"/>
      <c r="CI230" s="1828"/>
      <c r="CJ230" s="1828"/>
      <c r="CK230" s="1828"/>
      <c r="CL230" s="1828"/>
      <c r="CM230" s="1828"/>
      <c r="CN230" s="1828"/>
      <c r="CO230" s="1828"/>
      <c r="CP230" s="1828"/>
      <c r="CQ230" s="1828"/>
      <c r="CR230" s="1828"/>
      <c r="CS230" s="1828"/>
      <c r="CT230" s="1828"/>
      <c r="CU230" s="1828"/>
      <c r="CV230" s="1828"/>
      <c r="CW230" s="1828"/>
      <c r="CX230" s="1828"/>
      <c r="CY230" s="1828"/>
      <c r="CZ230" s="1828"/>
    </row>
    <row r="231" s="378" customFormat="true" ht="15" customHeight="true" x14ac:dyDescent="0.2">
      <c r="A231" s="1442"/>
      <c r="B231" s="1636"/>
      <c r="C231" s="1396"/>
      <c r="D231" s="1397"/>
      <c r="E231" s="1397"/>
      <c r="F231" s="1397"/>
      <c r="G231" s="1431"/>
      <c r="H231" s="1422"/>
      <c r="I231" s="1397"/>
      <c r="J231" s="1397"/>
      <c r="K231" s="1397"/>
      <c r="L231" s="1402"/>
      <c r="M231" s="1412"/>
      <c r="N231" s="1397"/>
      <c r="O231" s="1397"/>
      <c r="P231" s="1397"/>
      <c r="Q231" s="1431"/>
      <c r="R231" s="1422"/>
      <c r="S231" s="1397"/>
      <c r="T231" s="1920"/>
      <c r="U231" s="583"/>
      <c r="V231" s="583"/>
      <c r="W231" s="583"/>
      <c r="X231" s="583"/>
      <c r="Y231" s="583"/>
      <c r="Z231" s="583"/>
      <c r="AA231" s="583"/>
      <c r="AB231" s="583"/>
      <c r="AC231" s="583"/>
      <c r="AD231" s="583"/>
      <c r="AE231" s="583"/>
      <c r="AF231" s="583"/>
      <c r="AG231" s="583"/>
      <c r="AH231" s="583"/>
      <c r="AI231" s="583"/>
      <c r="AJ231" s="583"/>
      <c r="AK231" s="583"/>
      <c r="AL231" s="583"/>
      <c r="AM231" s="583"/>
      <c r="AN231" s="583"/>
      <c r="AO231" s="583"/>
      <c r="AP231" s="583"/>
      <c r="AQ231" s="583"/>
      <c r="AR231" s="583"/>
      <c r="AS231" s="583"/>
      <c r="AT231" s="583"/>
      <c r="AU231" s="583"/>
      <c r="AV231" s="583"/>
      <c r="AW231" s="583"/>
      <c r="AX231" s="583"/>
      <c r="AY231" s="583"/>
      <c r="AZ231" s="208"/>
      <c r="BA231" s="2379" t="s">
        <v>264</v>
      </c>
      <c r="BB231" s="161" t="s">
        <v>265</v>
      </c>
      <c r="BC231" s="329">
        <v>2530.8513663435733</v>
      </c>
      <c r="BD231" s="296">
        <v>1618.0062811226958</v>
      </c>
      <c r="BE231" s="296">
        <v>4397.7970961698402</v>
      </c>
      <c r="BF231" s="296">
        <v>1559.003403523541</v>
      </c>
      <c r="BG231" s="330">
        <v>2584.0328092097379</v>
      </c>
      <c r="BH231" s="338">
        <v>481.34134415527387</v>
      </c>
      <c r="BI231" s="296">
        <v>438.15299428599826</v>
      </c>
      <c r="BJ231" s="296">
        <v>466.75597643177656</v>
      </c>
      <c r="BK231" s="296">
        <v>435.387728534676</v>
      </c>
      <c r="BL231" s="330">
        <v>520.18020175865058</v>
      </c>
      <c r="BM231" s="338">
        <v>1135.9694713957458</v>
      </c>
      <c r="BN231" s="296">
        <v>1170.7995608587546</v>
      </c>
      <c r="BO231" s="296">
        <v>1184.3211285038349</v>
      </c>
      <c r="BP231" s="296">
        <v>1202.3273642624933</v>
      </c>
      <c r="BQ231" s="330">
        <v>1256.6580900123465</v>
      </c>
      <c r="BR231" s="338">
        <v>4397.7970961698402</v>
      </c>
      <c r="BS231" s="296">
        <v>2341.8182451663724</v>
      </c>
      <c r="BT231" s="1952">
        <v>5950.0756150331808</v>
      </c>
      <c r="BU231" s="1830"/>
      <c r="BV231" s="1830"/>
      <c r="BW231" s="1830"/>
      <c r="BX231" s="1830"/>
      <c r="BY231" s="1831"/>
      <c r="BZ231" s="1831"/>
      <c r="CA231" s="1831"/>
      <c r="CB231" s="1831"/>
      <c r="CC231" s="1831"/>
      <c r="CD231" s="1831"/>
      <c r="CE231" s="1831"/>
      <c r="CF231" s="1831"/>
      <c r="CG231" s="1831"/>
      <c r="CH231" s="1831"/>
      <c r="CI231" s="1831"/>
      <c r="CJ231" s="1831"/>
      <c r="CK231" s="1831"/>
      <c r="CL231" s="1831"/>
      <c r="CM231" s="1831"/>
      <c r="CN231" s="1831"/>
      <c r="CO231" s="1831"/>
      <c r="CP231" s="1831"/>
      <c r="CQ231" s="1831"/>
      <c r="CR231" s="1831"/>
      <c r="CS231" s="1831"/>
      <c r="CT231" s="1831"/>
      <c r="CU231" s="1831"/>
      <c r="CV231" s="1831"/>
      <c r="CW231" s="1831"/>
      <c r="CX231" s="1831"/>
      <c r="CY231" s="1831"/>
      <c r="CZ231" s="1831"/>
    </row>
    <row r="232" s="378" customFormat="true" ht="15" customHeight="true" x14ac:dyDescent="0.2">
      <c r="A232" s="1443"/>
      <c r="B232" s="1637"/>
      <c r="C232" s="1398"/>
      <c r="D232" s="1399"/>
      <c r="E232" s="1399"/>
      <c r="F232" s="1399"/>
      <c r="G232" s="1432"/>
      <c r="H232" s="1423"/>
      <c r="I232" s="1399"/>
      <c r="J232" s="1399"/>
      <c r="K232" s="1399"/>
      <c r="L232" s="1403"/>
      <c r="M232" s="1413"/>
      <c r="N232" s="1399"/>
      <c r="O232" s="1399"/>
      <c r="P232" s="1399"/>
      <c r="Q232" s="1432"/>
      <c r="R232" s="1423"/>
      <c r="S232" s="1399"/>
      <c r="T232" s="1921"/>
      <c r="U232" s="583"/>
      <c r="V232" s="583"/>
      <c r="W232" s="583"/>
      <c r="X232" s="583"/>
      <c r="Y232" s="583"/>
      <c r="Z232" s="583"/>
      <c r="AA232" s="583"/>
      <c r="AB232" s="583"/>
      <c r="AC232" s="583"/>
      <c r="AD232" s="583"/>
      <c r="AE232" s="583"/>
      <c r="AF232" s="583"/>
      <c r="AG232" s="583"/>
      <c r="AH232" s="583"/>
      <c r="AI232" s="583"/>
      <c r="AJ232" s="583"/>
      <c r="AK232" s="583"/>
      <c r="AL232" s="583"/>
      <c r="AM232" s="583"/>
      <c r="AN232" s="583"/>
      <c r="AO232" s="583"/>
      <c r="AP232" s="583"/>
      <c r="AQ232" s="583"/>
      <c r="AR232" s="583"/>
      <c r="AS232" s="583"/>
      <c r="AT232" s="583"/>
      <c r="AU232" s="583"/>
      <c r="AV232" s="583"/>
      <c r="AW232" s="583"/>
      <c r="AX232" s="583"/>
      <c r="AY232" s="583"/>
      <c r="AZ232" s="208"/>
      <c r="BA232" s="2379"/>
      <c r="BB232" s="161" t="s">
        <v>266</v>
      </c>
      <c r="BC232" s="329">
        <v>212.61016446820796</v>
      </c>
      <c r="BD232" s="296">
        <v>84.726701724884691</v>
      </c>
      <c r="BE232" s="296">
        <v>414.06582805391673</v>
      </c>
      <c r="BF232" s="296">
        <v>92.621055906277235</v>
      </c>
      <c r="BG232" s="330">
        <v>70.95323859548111</v>
      </c>
      <c r="BH232" s="338">
        <v>51.665793925471391</v>
      </c>
      <c r="BI232" s="296">
        <v>42.77610622503969</v>
      </c>
      <c r="BJ232" s="296">
        <v>34.799757730134218</v>
      </c>
      <c r="BK232" s="296">
        <v>23.652399080111429</v>
      </c>
      <c r="BL232" s="330">
        <v>11.466994134878014</v>
      </c>
      <c r="BM232" s="338">
        <v>91.627772702174212</v>
      </c>
      <c r="BN232" s="296">
        <v>80.930004012824526</v>
      </c>
      <c r="BO232" s="296">
        <v>51.281335904348829</v>
      </c>
      <c r="BP232" s="296">
        <v>47.254335730467055</v>
      </c>
      <c r="BQ232" s="330">
        <v>25.456661249401776</v>
      </c>
      <c r="BR232" s="338">
        <v>414.06582805391673</v>
      </c>
      <c r="BS232" s="296">
        <v>164.36105109563479</v>
      </c>
      <c r="BT232" s="1952">
        <v>296.55010959921628</v>
      </c>
      <c r="BU232" s="1830"/>
      <c r="BV232" s="1830"/>
      <c r="BW232" s="1830"/>
      <c r="BX232" s="1830"/>
      <c r="BY232" s="1831"/>
      <c r="BZ232" s="1831"/>
      <c r="CA232" s="1831"/>
      <c r="CB232" s="1831"/>
      <c r="CC232" s="1831"/>
      <c r="CD232" s="1831"/>
      <c r="CE232" s="1831"/>
      <c r="CF232" s="1831"/>
      <c r="CG232" s="1831"/>
      <c r="CH232" s="1831"/>
      <c r="CI232" s="1831"/>
      <c r="CJ232" s="1831"/>
      <c r="CK232" s="1831"/>
      <c r="CL232" s="1831"/>
      <c r="CM232" s="1831"/>
      <c r="CN232" s="1831"/>
      <c r="CO232" s="1831"/>
      <c r="CP232" s="1831"/>
      <c r="CQ232" s="1831"/>
      <c r="CR232" s="1831"/>
      <c r="CS232" s="1831"/>
      <c r="CT232" s="1831"/>
      <c r="CU232" s="1831"/>
      <c r="CV232" s="1831"/>
      <c r="CW232" s="1831"/>
      <c r="CX232" s="1831"/>
      <c r="CY232" s="1831"/>
      <c r="CZ232" s="1831"/>
    </row>
    <row r="233" s="378" customFormat="true" ht="15" customHeight="true" x14ac:dyDescent="0.2">
      <c r="A233" s="1444"/>
      <c r="B233" s="1638"/>
      <c r="C233" s="1589"/>
      <c r="D233" s="1590"/>
      <c r="E233" s="1590"/>
      <c r="F233" s="1590"/>
      <c r="G233" s="1591"/>
      <c r="H233" s="1592"/>
      <c r="I233" s="1590"/>
      <c r="J233" s="1590"/>
      <c r="K233" s="1590"/>
      <c r="L233" s="1593"/>
      <c r="M233" s="1594"/>
      <c r="N233" s="1590"/>
      <c r="O233" s="1590"/>
      <c r="P233" s="1590"/>
      <c r="Q233" s="1591"/>
      <c r="R233" s="1592"/>
      <c r="S233" s="1590"/>
      <c r="T233" s="1922"/>
      <c r="U233" s="583"/>
      <c r="V233" s="583"/>
      <c r="W233" s="583"/>
      <c r="X233" s="583"/>
      <c r="Y233" s="583"/>
      <c r="Z233" s="583"/>
      <c r="AA233" s="583"/>
      <c r="AB233" s="583"/>
      <c r="AC233" s="583"/>
      <c r="AD233" s="583"/>
      <c r="AE233" s="583"/>
      <c r="AF233" s="583"/>
      <c r="AG233" s="583"/>
      <c r="AH233" s="583"/>
      <c r="AI233" s="583"/>
      <c r="AJ233" s="583"/>
      <c r="AK233" s="583"/>
      <c r="AL233" s="583"/>
      <c r="AM233" s="583"/>
      <c r="AN233" s="583"/>
      <c r="AO233" s="583"/>
      <c r="AP233" s="583"/>
      <c r="AQ233" s="583"/>
      <c r="AR233" s="583"/>
      <c r="AS233" s="583"/>
      <c r="AT233" s="583"/>
      <c r="AU233" s="583"/>
      <c r="AV233" s="583"/>
      <c r="AW233" s="583"/>
      <c r="AX233" s="583"/>
      <c r="AY233" s="583"/>
      <c r="AZ233" s="208"/>
      <c r="BA233" s="2379"/>
      <c r="BB233" s="161" t="s">
        <v>267</v>
      </c>
      <c r="BC233" s="329">
        <v>504.73358134362184</v>
      </c>
      <c r="BD233" s="296">
        <v>482.92644093535472</v>
      </c>
      <c r="BE233" s="296">
        <v>1246.2754275223926</v>
      </c>
      <c r="BF233" s="296">
        <v>489.56660132641639</v>
      </c>
      <c r="BG233" s="330">
        <v>875.76070984445983</v>
      </c>
      <c r="BH233" s="338">
        <v>170.80909796121929</v>
      </c>
      <c r="BI233" s="296">
        <v>214.2744751508275</v>
      </c>
      <c r="BJ233" s="296">
        <v>244.45697323926689</v>
      </c>
      <c r="BK233" s="296">
        <v>253.84145820176585</v>
      </c>
      <c r="BL233" s="330">
        <v>191.40003688206556</v>
      </c>
      <c r="BM233" s="338">
        <v>190.83602687787317</v>
      </c>
      <c r="BN233" s="296">
        <v>197.87978865293078</v>
      </c>
      <c r="BO233" s="296">
        <v>271.5609670363699</v>
      </c>
      <c r="BP233" s="296">
        <v>279.41546499087912</v>
      </c>
      <c r="BQ233" s="330">
        <v>338.51304445665357</v>
      </c>
      <c r="BR233" s="338">
        <v>1246.2754275223926</v>
      </c>
      <c r="BS233" s="296">
        <v>1074.7820414351459</v>
      </c>
      <c r="BT233" s="1952">
        <v>1278.2052920147059</v>
      </c>
      <c r="BU233" s="1830"/>
      <c r="BV233" s="1830"/>
      <c r="BW233" s="1830"/>
      <c r="BX233" s="1830"/>
      <c r="BY233" s="1831"/>
      <c r="BZ233" s="1831"/>
      <c r="CA233" s="1831"/>
      <c r="CB233" s="1831"/>
      <c r="CC233" s="1831"/>
      <c r="CD233" s="1831"/>
      <c r="CE233" s="1831"/>
      <c r="CF233" s="1831"/>
      <c r="CG233" s="1831"/>
      <c r="CH233" s="1831"/>
      <c r="CI233" s="1831"/>
      <c r="CJ233" s="1831"/>
      <c r="CK233" s="1831"/>
      <c r="CL233" s="1831"/>
      <c r="CM233" s="1831"/>
      <c r="CN233" s="1831"/>
      <c r="CO233" s="1831"/>
      <c r="CP233" s="1831"/>
      <c r="CQ233" s="1831"/>
      <c r="CR233" s="1831"/>
      <c r="CS233" s="1831"/>
      <c r="CT233" s="1831"/>
      <c r="CU233" s="1831"/>
      <c r="CV233" s="1831"/>
      <c r="CW233" s="1831"/>
      <c r="CX233" s="1831"/>
      <c r="CY233" s="1831"/>
      <c r="CZ233" s="1831"/>
    </row>
    <row r="234" s="378" customFormat="true" ht="15" customHeight="true" x14ac:dyDescent="0.2">
      <c r="A234" s="1445"/>
      <c r="B234" s="1639"/>
      <c r="C234" s="1595"/>
      <c r="D234" s="1596"/>
      <c r="E234" s="1596"/>
      <c r="F234" s="1596"/>
      <c r="G234" s="1597"/>
      <c r="H234" s="1598"/>
      <c r="I234" s="1596"/>
      <c r="J234" s="1596"/>
      <c r="K234" s="1596"/>
      <c r="L234" s="1599"/>
      <c r="M234" s="1600"/>
      <c r="N234" s="1596"/>
      <c r="O234" s="1596"/>
      <c r="P234" s="1596"/>
      <c r="Q234" s="1597"/>
      <c r="R234" s="1598"/>
      <c r="S234" s="1596"/>
      <c r="T234" s="1923"/>
      <c r="U234" s="583"/>
      <c r="V234" s="583"/>
      <c r="W234" s="583"/>
      <c r="X234" s="583"/>
      <c r="Y234" s="583"/>
      <c r="Z234" s="583"/>
      <c r="AA234" s="583"/>
      <c r="AB234" s="583"/>
      <c r="AC234" s="583"/>
      <c r="AD234" s="583"/>
      <c r="AE234" s="583"/>
      <c r="AF234" s="583"/>
      <c r="AG234" s="583"/>
      <c r="AH234" s="583"/>
      <c r="AI234" s="583"/>
      <c r="AJ234" s="583"/>
      <c r="AK234" s="583"/>
      <c r="AL234" s="583"/>
      <c r="AM234" s="583"/>
      <c r="AN234" s="583"/>
      <c r="AO234" s="583"/>
      <c r="AP234" s="583"/>
      <c r="AQ234" s="583"/>
      <c r="AR234" s="583"/>
      <c r="AS234" s="583"/>
      <c r="AT234" s="583"/>
      <c r="AU234" s="583"/>
      <c r="AV234" s="583"/>
      <c r="AW234" s="583"/>
      <c r="AX234" s="583"/>
      <c r="AY234" s="583"/>
      <c r="AZ234" s="208"/>
      <c r="BA234" s="2379"/>
      <c r="BB234" s="161" t="s">
        <v>268</v>
      </c>
      <c r="BC234" s="329">
        <v>538.90680152520179</v>
      </c>
      <c r="BD234" s="296">
        <v>340.45420187107891</v>
      </c>
      <c r="BE234" s="296">
        <v>453.9778265513213</v>
      </c>
      <c r="BF234" s="296">
        <v>179.03758478786617</v>
      </c>
      <c r="BG234" s="330">
        <v>254.60779638671897</v>
      </c>
      <c r="BH234" s="338">
        <v>66.772985597499343</v>
      </c>
      <c r="BI234" s="296">
        <v>73.7325111221068</v>
      </c>
      <c r="BJ234" s="296">
        <v>28.214186024388027</v>
      </c>
      <c r="BK234" s="296">
        <v>57.047609766520509</v>
      </c>
      <c r="BL234" s="330">
        <v>45.201366594586894</v>
      </c>
      <c r="BM234" s="338">
        <v>294.9848335950536</v>
      </c>
      <c r="BN234" s="296">
        <v>263.71446701621392</v>
      </c>
      <c r="BO234" s="296">
        <v>203.8436787904237</v>
      </c>
      <c r="BP234" s="296">
        <v>187.52856077358442</v>
      </c>
      <c r="BQ234" s="330">
        <v>91.966185290488625</v>
      </c>
      <c r="BR234" s="338">
        <v>453.9778265513213</v>
      </c>
      <c r="BS234" s="296">
        <v>270.96865910510172</v>
      </c>
      <c r="BT234" s="1952">
        <v>1042.0377254657647</v>
      </c>
      <c r="BU234" s="1830"/>
      <c r="BV234" s="1830"/>
      <c r="BW234" s="1830"/>
      <c r="BX234" s="1830"/>
      <c r="BY234" s="1831"/>
      <c r="BZ234" s="1831"/>
      <c r="CA234" s="1831"/>
      <c r="CB234" s="1831"/>
      <c r="CC234" s="1831"/>
      <c r="CD234" s="1831"/>
      <c r="CE234" s="1831"/>
      <c r="CF234" s="1831"/>
      <c r="CG234" s="1831"/>
      <c r="CH234" s="1831"/>
      <c r="CI234" s="1831"/>
      <c r="CJ234" s="1831"/>
      <c r="CK234" s="1831"/>
      <c r="CL234" s="1831"/>
      <c r="CM234" s="1831"/>
      <c r="CN234" s="1831"/>
      <c r="CO234" s="1831"/>
      <c r="CP234" s="1831"/>
      <c r="CQ234" s="1831"/>
      <c r="CR234" s="1831"/>
      <c r="CS234" s="1831"/>
      <c r="CT234" s="1831"/>
      <c r="CU234" s="1831"/>
      <c r="CV234" s="1831"/>
      <c r="CW234" s="1831"/>
      <c r="CX234" s="1831"/>
      <c r="CY234" s="1831"/>
      <c r="CZ234" s="1831"/>
    </row>
    <row r="235" s="378" customFormat="true" ht="15" customHeight="true" x14ac:dyDescent="0.2">
      <c r="A235" s="1445"/>
      <c r="B235" s="1639"/>
      <c r="C235" s="1595"/>
      <c r="D235" s="1596"/>
      <c r="E235" s="1596"/>
      <c r="F235" s="1596"/>
      <c r="G235" s="1597"/>
      <c r="H235" s="1598"/>
      <c r="I235" s="1596"/>
      <c r="J235" s="1596"/>
      <c r="K235" s="1596"/>
      <c r="L235" s="1599"/>
      <c r="M235" s="1600"/>
      <c r="N235" s="1596"/>
      <c r="O235" s="1596"/>
      <c r="P235" s="1596"/>
      <c r="Q235" s="1597"/>
      <c r="R235" s="1598"/>
      <c r="S235" s="1596"/>
      <c r="T235" s="1923"/>
      <c r="U235" s="583"/>
      <c r="V235" s="583"/>
      <c r="W235" s="583"/>
      <c r="X235" s="583"/>
      <c r="Y235" s="583"/>
      <c r="Z235" s="583"/>
      <c r="AA235" s="583"/>
      <c r="AB235" s="583"/>
      <c r="AC235" s="583"/>
      <c r="AD235" s="583"/>
      <c r="AE235" s="583"/>
      <c r="AF235" s="583"/>
      <c r="AG235" s="583"/>
      <c r="AH235" s="583"/>
      <c r="AI235" s="583"/>
      <c r="AJ235" s="583"/>
      <c r="AK235" s="583"/>
      <c r="AL235" s="583"/>
      <c r="AM235" s="583"/>
      <c r="AN235" s="583"/>
      <c r="AO235" s="583"/>
      <c r="AP235" s="583"/>
      <c r="AQ235" s="583"/>
      <c r="AR235" s="583"/>
      <c r="AS235" s="583"/>
      <c r="AT235" s="583"/>
      <c r="AU235" s="583"/>
      <c r="AV235" s="583"/>
      <c r="AW235" s="583"/>
      <c r="AX235" s="583"/>
      <c r="AY235" s="583"/>
      <c r="AZ235" s="208"/>
      <c r="BA235" s="2379"/>
      <c r="BB235" s="161" t="s">
        <v>176</v>
      </c>
      <c r="BC235" s="329">
        <v>2.1063623247725016</v>
      </c>
      <c r="BD235" s="296">
        <v>0</v>
      </c>
      <c r="BE235" s="296">
        <v>5.1083395877758466</v>
      </c>
      <c r="BF235" s="296">
        <v>4.0745931052404467</v>
      </c>
      <c r="BG235" s="330">
        <v>4.3438751102682467</v>
      </c>
      <c r="BH235" s="338">
        <v>1.4479583700894156</v>
      </c>
      <c r="BI235" s="296">
        <v>0.31322558287575292</v>
      </c>
      <c r="BJ235" s="296">
        <v>3.7613675223646941</v>
      </c>
      <c r="BK235" s="296">
        <v>0</v>
      </c>
      <c r="BL235" s="330">
        <v>4.3438751102682467</v>
      </c>
      <c r="BM235" s="338">
        <v>0</v>
      </c>
      <c r="BN235" s="296">
        <v>0.65840395468308599</v>
      </c>
      <c r="BO235" s="296">
        <v>0</v>
      </c>
      <c r="BP235" s="296">
        <v>0</v>
      </c>
      <c r="BQ235" s="330">
        <v>0</v>
      </c>
      <c r="BR235" s="338">
        <v>5.1083395877758466</v>
      </c>
      <c r="BS235" s="296">
        <v>9.8664265855981093</v>
      </c>
      <c r="BT235" s="1952">
        <v>0.65840395468308599</v>
      </c>
      <c r="BU235" s="1830"/>
      <c r="BV235" s="1830"/>
      <c r="BW235" s="1830"/>
      <c r="BX235" s="1830"/>
      <c r="BY235" s="1831"/>
      <c r="BZ235" s="1831"/>
      <c r="CA235" s="1831"/>
      <c r="CB235" s="1831"/>
      <c r="CC235" s="1831"/>
      <c r="CD235" s="1831"/>
      <c r="CE235" s="1831"/>
      <c r="CF235" s="1831"/>
      <c r="CG235" s="1831"/>
      <c r="CH235" s="1831"/>
      <c r="CI235" s="1831"/>
      <c r="CJ235" s="1831"/>
      <c r="CK235" s="1831"/>
      <c r="CL235" s="1831"/>
      <c r="CM235" s="1831"/>
      <c r="CN235" s="1831"/>
      <c r="CO235" s="1831"/>
      <c r="CP235" s="1831"/>
      <c r="CQ235" s="1831"/>
      <c r="CR235" s="1831"/>
      <c r="CS235" s="1831"/>
      <c r="CT235" s="1831"/>
      <c r="CU235" s="1831"/>
      <c r="CV235" s="1831"/>
      <c r="CW235" s="1831"/>
      <c r="CX235" s="1831"/>
      <c r="CY235" s="1831"/>
      <c r="CZ235" s="1831"/>
    </row>
    <row r="236" s="378" customFormat="true" ht="15" customHeight="true" x14ac:dyDescent="0.2">
      <c r="A236" s="1445"/>
      <c r="B236" s="1639"/>
      <c r="C236" s="1595"/>
      <c r="D236" s="1596"/>
      <c r="E236" s="1596"/>
      <c r="F236" s="1596"/>
      <c r="G236" s="1597"/>
      <c r="H236" s="1598"/>
      <c r="I236" s="1596"/>
      <c r="J236" s="1596"/>
      <c r="K236" s="1596"/>
      <c r="L236" s="1599"/>
      <c r="M236" s="1600"/>
      <c r="N236" s="1596"/>
      <c r="O236" s="1596"/>
      <c r="P236" s="1596"/>
      <c r="Q236" s="1597"/>
      <c r="R236" s="1598"/>
      <c r="S236" s="1596"/>
      <c r="T236" s="1923"/>
      <c r="U236" s="583"/>
      <c r="V236" s="583"/>
      <c r="W236" s="583"/>
      <c r="X236" s="583"/>
      <c r="Y236" s="583"/>
      <c r="Z236" s="583"/>
      <c r="AA236" s="583"/>
      <c r="AB236" s="583"/>
      <c r="AC236" s="583"/>
      <c r="AD236" s="583"/>
      <c r="AE236" s="583"/>
      <c r="AF236" s="583"/>
      <c r="AG236" s="583"/>
      <c r="AH236" s="583"/>
      <c r="AI236" s="583"/>
      <c r="AJ236" s="583"/>
      <c r="AK236" s="583"/>
      <c r="AL236" s="583"/>
      <c r="AM236" s="583"/>
      <c r="AN236" s="583"/>
      <c r="AO236" s="583"/>
      <c r="AP236" s="583"/>
      <c r="AQ236" s="583"/>
      <c r="AR236" s="583"/>
      <c r="AS236" s="583"/>
      <c r="AT236" s="583"/>
      <c r="AU236" s="583"/>
      <c r="AV236" s="583"/>
      <c r="AW236" s="583"/>
      <c r="AX236" s="583"/>
      <c r="AY236" s="583"/>
      <c r="AZ236" s="208"/>
      <c r="BA236" s="2380"/>
      <c r="BB236" s="161" t="s">
        <v>161</v>
      </c>
      <c r="BC236" s="329">
        <v>3789.208276005374</v>
      </c>
      <c r="BD236" s="296">
        <v>2526.1136256540108</v>
      </c>
      <c r="BE236" s="296">
        <v>6517.2245178852472</v>
      </c>
      <c r="BF236" s="296">
        <v>2324.3032386493414</v>
      </c>
      <c r="BG236" s="330">
        <v>3789.6984291466665</v>
      </c>
      <c r="BH236" s="338">
        <v>772.03718000955291</v>
      </c>
      <c r="BI236" s="296">
        <v>769.2493123668479</v>
      </c>
      <c r="BJ236" s="296">
        <v>777.98826094793048</v>
      </c>
      <c r="BK236" s="296">
        <v>769.92919558307415</v>
      </c>
      <c r="BL236" s="330">
        <v>772.59247448044982</v>
      </c>
      <c r="BM236" s="338">
        <v>1713.4181045708488</v>
      </c>
      <c r="BN236" s="296">
        <v>1713.9822244954062</v>
      </c>
      <c r="BO236" s="296">
        <v>1711.0071102349762</v>
      </c>
      <c r="BP236" s="296">
        <v>1716.5257257574242</v>
      </c>
      <c r="BQ236" s="330">
        <v>1712.593981008891</v>
      </c>
      <c r="BR236" s="338">
        <v>6517.2245178852472</v>
      </c>
      <c r="BS236" s="296">
        <v>3861.796423387852</v>
      </c>
      <c r="BT236" s="1952">
        <v>8567.5271460675485</v>
      </c>
      <c r="BU236" s="1830"/>
      <c r="BV236" s="1830"/>
      <c r="BW236" s="1830"/>
      <c r="BX236" s="1830"/>
      <c r="BY236" s="1831"/>
      <c r="BZ236" s="1831"/>
      <c r="CA236" s="1831"/>
      <c r="CB236" s="1831"/>
      <c r="CC236" s="1831"/>
      <c r="CD236" s="1831"/>
      <c r="CE236" s="1831"/>
      <c r="CF236" s="1831"/>
      <c r="CG236" s="1831"/>
      <c r="CH236" s="1831"/>
      <c r="CI236" s="1831"/>
      <c r="CJ236" s="1831"/>
      <c r="CK236" s="1831"/>
      <c r="CL236" s="1831"/>
      <c r="CM236" s="1831"/>
      <c r="CN236" s="1831"/>
      <c r="CO236" s="1831"/>
      <c r="CP236" s="1831"/>
      <c r="CQ236" s="1831"/>
      <c r="CR236" s="1831"/>
      <c r="CS236" s="1831"/>
      <c r="CT236" s="1831"/>
      <c r="CU236" s="1831"/>
      <c r="CV236" s="1831"/>
      <c r="CW236" s="1831"/>
      <c r="CX236" s="1831"/>
      <c r="CY236" s="1831"/>
      <c r="CZ236" s="1831"/>
    </row>
    <row r="237" s="378" customFormat="true" ht="15" customHeight="true" x14ac:dyDescent="0.2">
      <c r="A237" s="1445"/>
      <c r="B237" s="1639"/>
      <c r="C237" s="1595"/>
      <c r="D237" s="1596"/>
      <c r="E237" s="1596"/>
      <c r="F237" s="1596"/>
      <c r="G237" s="1597"/>
      <c r="H237" s="1598"/>
      <c r="I237" s="1596"/>
      <c r="J237" s="1596"/>
      <c r="K237" s="1596"/>
      <c r="L237" s="1599"/>
      <c r="M237" s="1600"/>
      <c r="N237" s="1596"/>
      <c r="O237" s="1596"/>
      <c r="P237" s="1596"/>
      <c r="Q237" s="1597"/>
      <c r="R237" s="1598"/>
      <c r="S237" s="1596"/>
      <c r="T237" s="1923"/>
      <c r="U237" s="583"/>
      <c r="V237" s="583"/>
      <c r="W237" s="583"/>
      <c r="X237" s="583"/>
      <c r="Y237" s="583"/>
      <c r="Z237" s="583"/>
      <c r="AA237" s="583"/>
      <c r="AB237" s="583"/>
      <c r="AC237" s="583"/>
      <c r="AD237" s="583"/>
      <c r="AE237" s="583"/>
      <c r="AF237" s="583"/>
      <c r="AG237" s="583"/>
      <c r="AH237" s="583"/>
      <c r="AI237" s="583"/>
      <c r="AJ237" s="583"/>
      <c r="AK237" s="583"/>
      <c r="AL237" s="583"/>
      <c r="AM237" s="583"/>
      <c r="AN237" s="583"/>
      <c r="AO237" s="583"/>
      <c r="AP237" s="583"/>
      <c r="AQ237" s="583"/>
      <c r="AR237" s="583"/>
      <c r="AS237" s="583"/>
      <c r="AT237" s="583"/>
      <c r="AU237" s="583"/>
      <c r="AV237" s="583"/>
      <c r="AW237" s="583"/>
      <c r="AX237" s="583"/>
      <c r="AY237" s="583"/>
      <c r="AZ237" s="208"/>
      <c r="BA237" s="374"/>
      <c r="BB237" s="161"/>
      <c r="BC237" s="329"/>
      <c r="BD237" s="296"/>
      <c r="BE237" s="296"/>
      <c r="BF237" s="296"/>
      <c r="BG237" s="330"/>
      <c r="BH237" s="338"/>
      <c r="BI237" s="296"/>
      <c r="BJ237" s="296"/>
      <c r="BK237" s="296"/>
      <c r="BL237" s="330"/>
      <c r="BM237" s="338"/>
      <c r="BN237" s="296"/>
      <c r="BO237" s="296"/>
      <c r="BP237" s="296"/>
      <c r="BQ237" s="330"/>
      <c r="BR237" s="338"/>
      <c r="BS237" s="296"/>
      <c r="BT237" s="1952"/>
      <c r="BU237" s="1830"/>
      <c r="BV237" s="1830"/>
      <c r="BW237" s="1830"/>
      <c r="BX237" s="1830"/>
      <c r="BY237" s="1831"/>
      <c r="BZ237" s="1831"/>
      <c r="CA237" s="1831"/>
      <c r="CB237" s="1831"/>
      <c r="CC237" s="1831"/>
      <c r="CD237" s="1831"/>
      <c r="CE237" s="1831"/>
      <c r="CF237" s="1831"/>
      <c r="CG237" s="1831"/>
      <c r="CH237" s="1831"/>
      <c r="CI237" s="1831"/>
      <c r="CJ237" s="1831"/>
      <c r="CK237" s="1831"/>
      <c r="CL237" s="1831"/>
      <c r="CM237" s="1831"/>
      <c r="CN237" s="1831"/>
      <c r="CO237" s="1831"/>
      <c r="CP237" s="1831"/>
      <c r="CQ237" s="1831"/>
      <c r="CR237" s="1831"/>
      <c r="CS237" s="1831"/>
      <c r="CT237" s="1831"/>
      <c r="CU237" s="1831"/>
      <c r="CV237" s="1831"/>
      <c r="CW237" s="1831"/>
      <c r="CX237" s="1831"/>
      <c r="CY237" s="1831"/>
      <c r="CZ237" s="1831"/>
    </row>
    <row r="238" s="378" customFormat="true" ht="15" customHeight="true" x14ac:dyDescent="0.2">
      <c r="A238" s="1445"/>
      <c r="B238" s="1639"/>
      <c r="C238" s="1595"/>
      <c r="D238" s="1596"/>
      <c r="E238" s="1596"/>
      <c r="F238" s="1596"/>
      <c r="G238" s="1597"/>
      <c r="H238" s="1598"/>
      <c r="I238" s="1596"/>
      <c r="J238" s="1596"/>
      <c r="K238" s="1596"/>
      <c r="L238" s="1599"/>
      <c r="M238" s="1600"/>
      <c r="N238" s="1596"/>
      <c r="O238" s="1596"/>
      <c r="P238" s="1596"/>
      <c r="Q238" s="1597"/>
      <c r="R238" s="1598"/>
      <c r="S238" s="1596"/>
      <c r="T238" s="1923"/>
      <c r="U238" s="583"/>
      <c r="V238" s="583"/>
      <c r="W238" s="583"/>
      <c r="X238" s="583"/>
      <c r="Y238" s="583"/>
      <c r="Z238" s="583"/>
      <c r="AA238" s="583"/>
      <c r="AB238" s="583"/>
      <c r="AC238" s="583"/>
      <c r="AD238" s="583"/>
      <c r="AE238" s="583"/>
      <c r="AF238" s="583"/>
      <c r="AG238" s="583"/>
      <c r="AH238" s="583"/>
      <c r="AI238" s="583"/>
      <c r="AJ238" s="583"/>
      <c r="AK238" s="583"/>
      <c r="AL238" s="583"/>
      <c r="AM238" s="583"/>
      <c r="AN238" s="583"/>
      <c r="AO238" s="583"/>
      <c r="AP238" s="583"/>
      <c r="AQ238" s="583"/>
      <c r="AR238" s="583"/>
      <c r="AS238" s="583"/>
      <c r="AT238" s="583"/>
      <c r="AU238" s="583"/>
      <c r="AV238" s="583"/>
      <c r="AW238" s="583"/>
      <c r="AX238" s="583"/>
      <c r="AY238" s="583"/>
      <c r="AZ238" s="208"/>
      <c r="BA238" s="374"/>
      <c r="BB238" s="161"/>
      <c r="BC238" s="329"/>
      <c r="BD238" s="296"/>
      <c r="BE238" s="296"/>
      <c r="BF238" s="296"/>
      <c r="BG238" s="330"/>
      <c r="BH238" s="338"/>
      <c r="BI238" s="296"/>
      <c r="BJ238" s="296"/>
      <c r="BK238" s="296"/>
      <c r="BL238" s="330"/>
      <c r="BM238" s="338"/>
      <c r="BN238" s="296"/>
      <c r="BO238" s="296"/>
      <c r="BP238" s="296"/>
      <c r="BQ238" s="330"/>
      <c r="BR238" s="338"/>
      <c r="BS238" s="296"/>
      <c r="BT238" s="1952"/>
      <c r="BU238" s="1830"/>
      <c r="BV238" s="1830"/>
      <c r="BW238" s="1830"/>
      <c r="BX238" s="1830"/>
      <c r="BY238" s="1831"/>
      <c r="BZ238" s="1831"/>
      <c r="CA238" s="1831"/>
      <c r="CB238" s="1831"/>
      <c r="CC238" s="1831"/>
      <c r="CD238" s="1831"/>
      <c r="CE238" s="1831"/>
      <c r="CF238" s="1831"/>
      <c r="CG238" s="1831"/>
      <c r="CH238" s="1831"/>
      <c r="CI238" s="1831"/>
      <c r="CJ238" s="1831"/>
      <c r="CK238" s="1831"/>
      <c r="CL238" s="1831"/>
      <c r="CM238" s="1831"/>
      <c r="CN238" s="1831"/>
      <c r="CO238" s="1831"/>
      <c r="CP238" s="1831"/>
      <c r="CQ238" s="1831"/>
      <c r="CR238" s="1831"/>
      <c r="CS238" s="1831"/>
      <c r="CT238" s="1831"/>
      <c r="CU238" s="1831"/>
      <c r="CV238" s="1831"/>
      <c r="CW238" s="1831"/>
      <c r="CX238" s="1831"/>
      <c r="CY238" s="1831"/>
      <c r="CZ238" s="1831"/>
    </row>
    <row r="239" s="378" customFormat="true" ht="15" customHeight="true" x14ac:dyDescent="0.2">
      <c r="A239" s="1445"/>
      <c r="B239" s="1639"/>
      <c r="C239" s="1595"/>
      <c r="D239" s="1596"/>
      <c r="E239" s="1596"/>
      <c r="F239" s="1596"/>
      <c r="G239" s="1597"/>
      <c r="H239" s="1598"/>
      <c r="I239" s="1596"/>
      <c r="J239" s="1596"/>
      <c r="K239" s="1596"/>
      <c r="L239" s="1599"/>
      <c r="M239" s="1600"/>
      <c r="N239" s="1596"/>
      <c r="O239" s="1596"/>
      <c r="P239" s="1596"/>
      <c r="Q239" s="1597"/>
      <c r="R239" s="1598"/>
      <c r="S239" s="1596"/>
      <c r="T239" s="1923"/>
      <c r="U239" s="583"/>
      <c r="V239" s="583"/>
      <c r="W239" s="583"/>
      <c r="X239" s="583"/>
      <c r="Y239" s="583"/>
      <c r="Z239" s="583"/>
      <c r="AA239" s="583"/>
      <c r="AB239" s="583"/>
      <c r="AC239" s="583"/>
      <c r="AD239" s="583"/>
      <c r="AE239" s="583"/>
      <c r="AF239" s="583"/>
      <c r="AG239" s="583"/>
      <c r="AH239" s="583"/>
      <c r="AI239" s="583"/>
      <c r="AJ239" s="583"/>
      <c r="AK239" s="583"/>
      <c r="AL239" s="583"/>
      <c r="AM239" s="583"/>
      <c r="AN239" s="583"/>
      <c r="AO239" s="583"/>
      <c r="AP239" s="583"/>
      <c r="AQ239" s="583"/>
      <c r="AR239" s="583"/>
      <c r="AS239" s="583"/>
      <c r="AT239" s="583"/>
      <c r="AU239" s="583"/>
      <c r="AV239" s="583"/>
      <c r="AW239" s="583"/>
      <c r="AX239" s="583"/>
      <c r="AY239" s="583"/>
      <c r="AZ239" s="208"/>
      <c r="BA239" s="374"/>
      <c r="BB239" s="161"/>
      <c r="BC239" s="329"/>
      <c r="BD239" s="296"/>
      <c r="BE239" s="296"/>
      <c r="BF239" s="296"/>
      <c r="BG239" s="330"/>
      <c r="BH239" s="338"/>
      <c r="BI239" s="296"/>
      <c r="BJ239" s="296"/>
      <c r="BK239" s="296"/>
      <c r="BL239" s="330"/>
      <c r="BM239" s="338"/>
      <c r="BN239" s="296"/>
      <c r="BO239" s="296"/>
      <c r="BP239" s="296"/>
      <c r="BQ239" s="330"/>
      <c r="BR239" s="338"/>
      <c r="BS239" s="296"/>
      <c r="BT239" s="1952"/>
      <c r="BU239" s="1830"/>
      <c r="BV239" s="1830"/>
      <c r="BW239" s="1830"/>
      <c r="BX239" s="1830"/>
      <c r="BY239" s="1831"/>
      <c r="BZ239" s="1831"/>
      <c r="CA239" s="1831"/>
      <c r="CB239" s="1831"/>
      <c r="CC239" s="1831"/>
      <c r="CD239" s="1831"/>
      <c r="CE239" s="1831"/>
      <c r="CF239" s="1831"/>
      <c r="CG239" s="1831"/>
      <c r="CH239" s="1831"/>
      <c r="CI239" s="1831"/>
      <c r="CJ239" s="1831"/>
      <c r="CK239" s="1831"/>
      <c r="CL239" s="1831"/>
      <c r="CM239" s="1831"/>
      <c r="CN239" s="1831"/>
      <c r="CO239" s="1831"/>
      <c r="CP239" s="1831"/>
      <c r="CQ239" s="1831"/>
      <c r="CR239" s="1831"/>
      <c r="CS239" s="1831"/>
      <c r="CT239" s="1831"/>
      <c r="CU239" s="1831"/>
      <c r="CV239" s="1831"/>
      <c r="CW239" s="1831"/>
      <c r="CX239" s="1831"/>
      <c r="CY239" s="1831"/>
      <c r="CZ239" s="1831"/>
    </row>
    <row r="240" s="378" customFormat="true" ht="15" customHeight="true" x14ac:dyDescent="0.2">
      <c r="A240" s="1445"/>
      <c r="B240" s="1639"/>
      <c r="C240" s="1595"/>
      <c r="D240" s="1596"/>
      <c r="E240" s="1596"/>
      <c r="F240" s="1596"/>
      <c r="G240" s="1597"/>
      <c r="H240" s="1598"/>
      <c r="I240" s="1596"/>
      <c r="J240" s="1596"/>
      <c r="K240" s="1596"/>
      <c r="L240" s="1599"/>
      <c r="M240" s="1600"/>
      <c r="N240" s="1596"/>
      <c r="O240" s="1596"/>
      <c r="P240" s="1596"/>
      <c r="Q240" s="1597"/>
      <c r="R240" s="1598"/>
      <c r="S240" s="1596"/>
      <c r="T240" s="1923"/>
      <c r="U240" s="583"/>
      <c r="V240" s="583"/>
      <c r="W240" s="583"/>
      <c r="X240" s="583"/>
      <c r="Y240" s="583"/>
      <c r="Z240" s="583"/>
      <c r="AA240" s="583"/>
      <c r="AB240" s="583"/>
      <c r="AC240" s="583"/>
      <c r="AD240" s="583"/>
      <c r="AE240" s="583"/>
      <c r="AF240" s="583"/>
      <c r="AG240" s="583"/>
      <c r="AH240" s="583"/>
      <c r="AI240" s="583"/>
      <c r="AJ240" s="583"/>
      <c r="AK240" s="583"/>
      <c r="AL240" s="583"/>
      <c r="AM240" s="583"/>
      <c r="AN240" s="583"/>
      <c r="AO240" s="583"/>
      <c r="AP240" s="583"/>
      <c r="AQ240" s="583"/>
      <c r="AR240" s="583"/>
      <c r="AS240" s="583"/>
      <c r="AT240" s="583"/>
      <c r="AU240" s="583"/>
      <c r="AV240" s="583"/>
      <c r="AW240" s="583"/>
      <c r="AX240" s="583"/>
      <c r="AY240" s="583"/>
      <c r="AZ240" s="208"/>
      <c r="BA240" s="374"/>
      <c r="BB240" s="161"/>
      <c r="BC240" s="329"/>
      <c r="BD240" s="296"/>
      <c r="BE240" s="296"/>
      <c r="BF240" s="296"/>
      <c r="BG240" s="330"/>
      <c r="BH240" s="338"/>
      <c r="BI240" s="296"/>
      <c r="BJ240" s="296"/>
      <c r="BK240" s="296"/>
      <c r="BL240" s="330"/>
      <c r="BM240" s="338"/>
      <c r="BN240" s="296"/>
      <c r="BO240" s="296"/>
      <c r="BP240" s="296"/>
      <c r="BQ240" s="330"/>
      <c r="BR240" s="338"/>
      <c r="BS240" s="296"/>
      <c r="BT240" s="1952"/>
      <c r="BU240" s="1830"/>
      <c r="BV240" s="1830"/>
      <c r="BW240" s="1830"/>
      <c r="BX240" s="1830"/>
      <c r="BY240" s="1831"/>
      <c r="BZ240" s="1831"/>
      <c r="CA240" s="1831"/>
      <c r="CB240" s="1831"/>
      <c r="CC240" s="1831"/>
      <c r="CD240" s="1831"/>
      <c r="CE240" s="1831"/>
      <c r="CF240" s="1831"/>
      <c r="CG240" s="1831"/>
      <c r="CH240" s="1831"/>
      <c r="CI240" s="1831"/>
      <c r="CJ240" s="1831"/>
      <c r="CK240" s="1831"/>
      <c r="CL240" s="1831"/>
      <c r="CM240" s="1831"/>
      <c r="CN240" s="1831"/>
      <c r="CO240" s="1831"/>
      <c r="CP240" s="1831"/>
      <c r="CQ240" s="1831"/>
      <c r="CR240" s="1831"/>
      <c r="CS240" s="1831"/>
      <c r="CT240" s="1831"/>
      <c r="CU240" s="1831"/>
      <c r="CV240" s="1831"/>
      <c r="CW240" s="1831"/>
      <c r="CX240" s="1831"/>
      <c r="CY240" s="1831"/>
      <c r="CZ240" s="1831"/>
    </row>
    <row r="241" s="378" customFormat="true" ht="15" customHeight="true" x14ac:dyDescent="0.2">
      <c r="A241" s="1446"/>
      <c r="B241" s="1640"/>
      <c r="C241" s="1601"/>
      <c r="D241" s="1602"/>
      <c r="E241" s="1602"/>
      <c r="F241" s="1602"/>
      <c r="G241" s="1603"/>
      <c r="H241" s="1604"/>
      <c r="I241" s="1602"/>
      <c r="J241" s="1602"/>
      <c r="K241" s="1602"/>
      <c r="L241" s="1605"/>
      <c r="M241" s="1606"/>
      <c r="N241" s="1602"/>
      <c r="O241" s="1602"/>
      <c r="P241" s="1602"/>
      <c r="Q241" s="1603"/>
      <c r="R241" s="1604"/>
      <c r="S241" s="1602"/>
      <c r="T241" s="1924"/>
      <c r="U241" s="583"/>
      <c r="V241" s="583"/>
      <c r="W241" s="583"/>
      <c r="X241" s="583"/>
      <c r="Y241" s="583"/>
      <c r="Z241" s="583"/>
      <c r="AA241" s="583"/>
      <c r="AB241" s="583"/>
      <c r="AC241" s="583"/>
      <c r="AD241" s="583"/>
      <c r="AE241" s="583"/>
      <c r="AF241" s="583"/>
      <c r="AG241" s="583"/>
      <c r="AH241" s="583"/>
      <c r="AI241" s="583"/>
      <c r="AJ241" s="583"/>
      <c r="AK241" s="583"/>
      <c r="AL241" s="583"/>
      <c r="AM241" s="583"/>
      <c r="AN241" s="583"/>
      <c r="AO241" s="583"/>
      <c r="AP241" s="583"/>
      <c r="AQ241" s="583"/>
      <c r="AR241" s="583"/>
      <c r="AS241" s="583"/>
      <c r="AT241" s="583"/>
      <c r="AU241" s="583"/>
      <c r="AV241" s="583"/>
      <c r="AW241" s="583"/>
      <c r="AX241" s="583"/>
      <c r="AY241" s="583"/>
      <c r="AZ241" s="208"/>
      <c r="BA241" s="374"/>
      <c r="BB241" s="161"/>
      <c r="BC241" s="329"/>
      <c r="BD241" s="296"/>
      <c r="BE241" s="296"/>
      <c r="BF241" s="296"/>
      <c r="BG241" s="330"/>
      <c r="BH241" s="338"/>
      <c r="BI241" s="296"/>
      <c r="BJ241" s="296"/>
      <c r="BK241" s="296"/>
      <c r="BL241" s="330"/>
      <c r="BM241" s="338"/>
      <c r="BN241" s="296"/>
      <c r="BO241" s="296"/>
      <c r="BP241" s="296"/>
      <c r="BQ241" s="330"/>
      <c r="BR241" s="338"/>
      <c r="BS241" s="296"/>
      <c r="BT241" s="1952"/>
      <c r="BU241" s="1830"/>
      <c r="BV241" s="1830"/>
      <c r="BW241" s="1830"/>
      <c r="BX241" s="1830"/>
      <c r="BY241" s="1831"/>
      <c r="BZ241" s="1831"/>
      <c r="CA241" s="1831"/>
      <c r="CB241" s="1831"/>
      <c r="CC241" s="1831"/>
      <c r="CD241" s="1831"/>
      <c r="CE241" s="1831"/>
      <c r="CF241" s="1831"/>
      <c r="CG241" s="1831"/>
      <c r="CH241" s="1831"/>
      <c r="CI241" s="1831"/>
      <c r="CJ241" s="1831"/>
      <c r="CK241" s="1831"/>
      <c r="CL241" s="1831"/>
      <c r="CM241" s="1831"/>
      <c r="CN241" s="1831"/>
      <c r="CO241" s="1831"/>
      <c r="CP241" s="1831"/>
      <c r="CQ241" s="1831"/>
      <c r="CR241" s="1831"/>
      <c r="CS241" s="1831"/>
      <c r="CT241" s="1831"/>
      <c r="CU241" s="1831"/>
      <c r="CV241" s="1831"/>
      <c r="CW241" s="1831"/>
      <c r="CX241" s="1831"/>
      <c r="CY241" s="1831"/>
      <c r="CZ241" s="1831"/>
    </row>
    <row r="242" s="378" customFormat="true" ht="15" customHeight="true" x14ac:dyDescent="0.2">
      <c r="A242" s="676"/>
      <c r="B242" s="785"/>
      <c r="C242" s="859"/>
      <c r="D242" s="851"/>
      <c r="E242" s="851"/>
      <c r="F242" s="851"/>
      <c r="G242" s="852"/>
      <c r="H242" s="860"/>
      <c r="I242" s="851"/>
      <c r="J242" s="851"/>
      <c r="K242" s="851"/>
      <c r="L242" s="861"/>
      <c r="M242" s="859"/>
      <c r="N242" s="851"/>
      <c r="O242" s="851"/>
      <c r="P242" s="851"/>
      <c r="Q242" s="852"/>
      <c r="R242" s="860"/>
      <c r="S242" s="851"/>
      <c r="T242" s="861"/>
      <c r="U242" s="583"/>
      <c r="V242" s="583"/>
      <c r="W242" s="583"/>
      <c r="X242" s="583"/>
      <c r="Y242" s="583"/>
      <c r="Z242" s="583"/>
      <c r="AA242" s="583"/>
      <c r="AB242" s="583"/>
      <c r="AC242" s="583"/>
      <c r="AD242" s="583"/>
      <c r="AE242" s="583"/>
      <c r="AF242" s="583"/>
      <c r="AG242" s="583"/>
      <c r="AH242" s="583"/>
      <c r="AI242" s="583"/>
      <c r="AJ242" s="583"/>
      <c r="AK242" s="583"/>
      <c r="AL242" s="583"/>
      <c r="AM242" s="583"/>
      <c r="AN242" s="583"/>
      <c r="AO242" s="583"/>
      <c r="AP242" s="583"/>
      <c r="AQ242" s="583"/>
      <c r="AR242" s="583"/>
      <c r="AS242" s="583"/>
      <c r="AT242" s="583"/>
      <c r="AU242" s="583"/>
      <c r="AV242" s="583"/>
      <c r="AW242" s="583"/>
      <c r="AX242" s="583"/>
      <c r="AY242" s="583"/>
      <c r="AZ242" s="208"/>
      <c r="BA242" s="374"/>
      <c r="BB242" s="161"/>
      <c r="BC242" s="329"/>
      <c r="BD242" s="296"/>
      <c r="BE242" s="296"/>
      <c r="BF242" s="296"/>
      <c r="BG242" s="330"/>
      <c r="BH242" s="338"/>
      <c r="BI242" s="296"/>
      <c r="BJ242" s="296"/>
      <c r="BK242" s="296"/>
      <c r="BL242" s="330"/>
      <c r="BM242" s="338"/>
      <c r="BN242" s="296"/>
      <c r="BO242" s="296"/>
      <c r="BP242" s="296"/>
      <c r="BQ242" s="330"/>
      <c r="BR242" s="338"/>
      <c r="BS242" s="296"/>
      <c r="BT242" s="1952"/>
      <c r="BU242" s="1830"/>
      <c r="BV242" s="1830"/>
      <c r="BW242" s="1830"/>
      <c r="BX242" s="1830"/>
      <c r="BY242" s="1831"/>
      <c r="BZ242" s="1831"/>
      <c r="CA242" s="1831"/>
      <c r="CB242" s="1831"/>
      <c r="CC242" s="1831"/>
      <c r="CD242" s="1831"/>
      <c r="CE242" s="1831"/>
      <c r="CF242" s="1831"/>
      <c r="CG242" s="1831"/>
      <c r="CH242" s="1831"/>
      <c r="CI242" s="1831"/>
      <c r="CJ242" s="1831"/>
      <c r="CK242" s="1831"/>
      <c r="CL242" s="1831"/>
      <c r="CM242" s="1831"/>
      <c r="CN242" s="1831"/>
      <c r="CO242" s="1831"/>
      <c r="CP242" s="1831"/>
      <c r="CQ242" s="1831"/>
      <c r="CR242" s="1831"/>
      <c r="CS242" s="1831"/>
      <c r="CT242" s="1831"/>
      <c r="CU242" s="1831"/>
      <c r="CV242" s="1831"/>
      <c r="CW242" s="1831"/>
      <c r="CX242" s="1831"/>
      <c r="CY242" s="1831"/>
      <c r="CZ242" s="1831"/>
    </row>
    <row r="243" s="378" customFormat="true" ht="15" customHeight="true" x14ac:dyDescent="0.2">
      <c r="A243" s="676"/>
      <c r="B243" s="785"/>
      <c r="C243" s="859"/>
      <c r="D243" s="851"/>
      <c r="E243" s="851"/>
      <c r="F243" s="851"/>
      <c r="G243" s="852"/>
      <c r="H243" s="860"/>
      <c r="I243" s="851"/>
      <c r="J243" s="851"/>
      <c r="K243" s="851"/>
      <c r="L243" s="861"/>
      <c r="M243" s="859"/>
      <c r="N243" s="851"/>
      <c r="O243" s="851"/>
      <c r="P243" s="851"/>
      <c r="Q243" s="852"/>
      <c r="R243" s="860"/>
      <c r="S243" s="851"/>
      <c r="T243" s="861"/>
      <c r="U243" s="583"/>
      <c r="V243" s="583"/>
      <c r="W243" s="583"/>
      <c r="X243" s="583"/>
      <c r="Y243" s="583"/>
      <c r="Z243" s="583"/>
      <c r="AA243" s="583"/>
      <c r="AB243" s="583"/>
      <c r="AC243" s="583"/>
      <c r="AD243" s="583"/>
      <c r="AE243" s="583"/>
      <c r="AF243" s="583"/>
      <c r="AG243" s="583"/>
      <c r="AH243" s="583"/>
      <c r="AI243" s="583"/>
      <c r="AJ243" s="583"/>
      <c r="AK243" s="583"/>
      <c r="AL243" s="583"/>
      <c r="AM243" s="583"/>
      <c r="AN243" s="583"/>
      <c r="AO243" s="583"/>
      <c r="AP243" s="583"/>
      <c r="AQ243" s="583"/>
      <c r="AR243" s="583"/>
      <c r="AS243" s="583"/>
      <c r="AT243" s="583"/>
      <c r="AU243" s="583"/>
      <c r="AV243" s="583"/>
      <c r="AW243" s="583"/>
      <c r="AX243" s="583"/>
      <c r="AY243" s="583"/>
      <c r="AZ243" s="208"/>
      <c r="BA243" s="374"/>
      <c r="BB243" s="161"/>
      <c r="BC243" s="329"/>
      <c r="BD243" s="296"/>
      <c r="BE243" s="296"/>
      <c r="BF243" s="296"/>
      <c r="BG243" s="330"/>
      <c r="BH243" s="338"/>
      <c r="BI243" s="296"/>
      <c r="BJ243" s="296"/>
      <c r="BK243" s="296"/>
      <c r="BL243" s="330"/>
      <c r="BM243" s="338"/>
      <c r="BN243" s="296"/>
      <c r="BO243" s="296"/>
      <c r="BP243" s="296"/>
      <c r="BQ243" s="330"/>
      <c r="BR243" s="338"/>
      <c r="BS243" s="296"/>
      <c r="BT243" s="1952"/>
      <c r="BU243" s="1830"/>
      <c r="BV243" s="1830"/>
      <c r="BW243" s="1830"/>
      <c r="BX243" s="1830"/>
      <c r="BY243" s="1831"/>
      <c r="BZ243" s="1831"/>
      <c r="CA243" s="1831"/>
      <c r="CB243" s="1831"/>
      <c r="CC243" s="1831"/>
      <c r="CD243" s="1831"/>
      <c r="CE243" s="1831"/>
      <c r="CF243" s="1831"/>
      <c r="CG243" s="1831"/>
      <c r="CH243" s="1831"/>
      <c r="CI243" s="1831"/>
      <c r="CJ243" s="1831"/>
      <c r="CK243" s="1831"/>
      <c r="CL243" s="1831"/>
      <c r="CM243" s="1831"/>
      <c r="CN243" s="1831"/>
      <c r="CO243" s="1831"/>
      <c r="CP243" s="1831"/>
      <c r="CQ243" s="1831"/>
      <c r="CR243" s="1831"/>
      <c r="CS243" s="1831"/>
      <c r="CT243" s="1831"/>
      <c r="CU243" s="1831"/>
      <c r="CV243" s="1831"/>
      <c r="CW243" s="1831"/>
      <c r="CX243" s="1831"/>
      <c r="CY243" s="1831"/>
      <c r="CZ243" s="1831"/>
    </row>
    <row r="244" s="378" customFormat="true" ht="15" customHeight="true" x14ac:dyDescent="0.2">
      <c r="A244" s="676"/>
      <c r="B244" s="785"/>
      <c r="C244" s="859"/>
      <c r="D244" s="851"/>
      <c r="E244" s="851"/>
      <c r="F244" s="851"/>
      <c r="G244" s="852"/>
      <c r="H244" s="860"/>
      <c r="I244" s="851"/>
      <c r="J244" s="851"/>
      <c r="K244" s="851"/>
      <c r="L244" s="861"/>
      <c r="M244" s="859"/>
      <c r="N244" s="851"/>
      <c r="O244" s="851"/>
      <c r="P244" s="851"/>
      <c r="Q244" s="852"/>
      <c r="R244" s="860"/>
      <c r="S244" s="851"/>
      <c r="T244" s="861"/>
      <c r="U244" s="583"/>
      <c r="V244" s="583"/>
      <c r="W244" s="583"/>
      <c r="X244" s="583"/>
      <c r="Y244" s="583"/>
      <c r="Z244" s="583"/>
      <c r="AA244" s="583"/>
      <c r="AB244" s="583"/>
      <c r="AC244" s="583"/>
      <c r="AD244" s="583"/>
      <c r="AE244" s="583"/>
      <c r="AF244" s="583"/>
      <c r="AG244" s="583"/>
      <c r="AH244" s="583"/>
      <c r="AI244" s="583"/>
      <c r="AJ244" s="583"/>
      <c r="AK244" s="583"/>
      <c r="AL244" s="583"/>
      <c r="AM244" s="583"/>
      <c r="AN244" s="583"/>
      <c r="AO244" s="583"/>
      <c r="AP244" s="583"/>
      <c r="AQ244" s="583"/>
      <c r="AR244" s="583"/>
      <c r="AS244" s="583"/>
      <c r="AT244" s="583"/>
      <c r="AU244" s="583"/>
      <c r="AV244" s="583"/>
      <c r="AW244" s="583"/>
      <c r="AX244" s="583"/>
      <c r="AY244" s="583"/>
      <c r="AZ244" s="208"/>
      <c r="BA244" s="374"/>
      <c r="BB244" s="161"/>
      <c r="BC244" s="329"/>
      <c r="BD244" s="296"/>
      <c r="BE244" s="296"/>
      <c r="BF244" s="296"/>
      <c r="BG244" s="330"/>
      <c r="BH244" s="338"/>
      <c r="BI244" s="296"/>
      <c r="BJ244" s="296"/>
      <c r="BK244" s="296"/>
      <c r="BL244" s="330"/>
      <c r="BM244" s="338"/>
      <c r="BN244" s="296"/>
      <c r="BO244" s="296"/>
      <c r="BP244" s="296"/>
      <c r="BQ244" s="330"/>
      <c r="BR244" s="338"/>
      <c r="BS244" s="296"/>
      <c r="BT244" s="1952"/>
      <c r="BU244" s="1830"/>
      <c r="BV244" s="1830"/>
      <c r="BW244" s="1830"/>
      <c r="BX244" s="1830"/>
      <c r="BY244" s="1831"/>
      <c r="BZ244" s="1831"/>
      <c r="CA244" s="1831"/>
      <c r="CB244" s="1831"/>
      <c r="CC244" s="1831"/>
      <c r="CD244" s="1831"/>
      <c r="CE244" s="1831"/>
      <c r="CF244" s="1831"/>
      <c r="CG244" s="1831"/>
      <c r="CH244" s="1831"/>
      <c r="CI244" s="1831"/>
      <c r="CJ244" s="1831"/>
      <c r="CK244" s="1831"/>
      <c r="CL244" s="1831"/>
      <c r="CM244" s="1831"/>
      <c r="CN244" s="1831"/>
      <c r="CO244" s="1831"/>
      <c r="CP244" s="1831"/>
      <c r="CQ244" s="1831"/>
      <c r="CR244" s="1831"/>
      <c r="CS244" s="1831"/>
      <c r="CT244" s="1831"/>
      <c r="CU244" s="1831"/>
      <c r="CV244" s="1831"/>
      <c r="CW244" s="1831"/>
      <c r="CX244" s="1831"/>
      <c r="CY244" s="1831"/>
      <c r="CZ244" s="1831"/>
    </row>
    <row r="245" s="378" customFormat="true" ht="15" customHeight="true" x14ac:dyDescent="0.2">
      <c r="A245" s="676"/>
      <c r="B245" s="785"/>
      <c r="C245" s="859"/>
      <c r="D245" s="851"/>
      <c r="E245" s="851"/>
      <c r="F245" s="851"/>
      <c r="G245" s="852"/>
      <c r="H245" s="860"/>
      <c r="I245" s="851"/>
      <c r="J245" s="851"/>
      <c r="K245" s="851"/>
      <c r="L245" s="861"/>
      <c r="M245" s="859"/>
      <c r="N245" s="851"/>
      <c r="O245" s="851"/>
      <c r="P245" s="851"/>
      <c r="Q245" s="852"/>
      <c r="R245" s="860"/>
      <c r="S245" s="851"/>
      <c r="T245" s="861"/>
      <c r="U245" s="583"/>
      <c r="V245" s="583"/>
      <c r="W245" s="583"/>
      <c r="X245" s="583"/>
      <c r="Y245" s="583"/>
      <c r="Z245" s="583"/>
      <c r="AA245" s="583"/>
      <c r="AB245" s="583"/>
      <c r="AC245" s="583"/>
      <c r="AD245" s="583"/>
      <c r="AE245" s="583"/>
      <c r="AF245" s="583"/>
      <c r="AG245" s="583"/>
      <c r="AH245" s="583"/>
      <c r="AI245" s="583"/>
      <c r="AJ245" s="583"/>
      <c r="AK245" s="583"/>
      <c r="AL245" s="583"/>
      <c r="AM245" s="583"/>
      <c r="AN245" s="583"/>
      <c r="AO245" s="583"/>
      <c r="AP245" s="583"/>
      <c r="AQ245" s="583"/>
      <c r="AR245" s="583"/>
      <c r="AS245" s="583"/>
      <c r="AT245" s="583"/>
      <c r="AU245" s="583"/>
      <c r="AV245" s="583"/>
      <c r="AW245" s="583"/>
      <c r="AX245" s="583"/>
      <c r="AY245" s="583"/>
      <c r="AZ245" s="208"/>
      <c r="BA245" s="374"/>
      <c r="BB245" s="161"/>
      <c r="BC245" s="329"/>
      <c r="BD245" s="296"/>
      <c r="BE245" s="296"/>
      <c r="BF245" s="296"/>
      <c r="BG245" s="330"/>
      <c r="BH245" s="338"/>
      <c r="BI245" s="296"/>
      <c r="BJ245" s="296"/>
      <c r="BK245" s="296"/>
      <c r="BL245" s="330"/>
      <c r="BM245" s="338"/>
      <c r="BN245" s="296"/>
      <c r="BO245" s="296"/>
      <c r="BP245" s="296"/>
      <c r="BQ245" s="330"/>
      <c r="BR245" s="338"/>
      <c r="BS245" s="296"/>
      <c r="BT245" s="1952"/>
      <c r="BU245" s="1830"/>
      <c r="BV245" s="1830"/>
      <c r="BW245" s="1830"/>
      <c r="BX245" s="1830"/>
      <c r="BY245" s="1831"/>
      <c r="BZ245" s="1831"/>
      <c r="CA245" s="1831"/>
      <c r="CB245" s="1831"/>
      <c r="CC245" s="1831"/>
      <c r="CD245" s="1831"/>
      <c r="CE245" s="1831"/>
      <c r="CF245" s="1831"/>
      <c r="CG245" s="1831"/>
      <c r="CH245" s="1831"/>
      <c r="CI245" s="1831"/>
      <c r="CJ245" s="1831"/>
      <c r="CK245" s="1831"/>
      <c r="CL245" s="1831"/>
      <c r="CM245" s="1831"/>
      <c r="CN245" s="1831"/>
      <c r="CO245" s="1831"/>
      <c r="CP245" s="1831"/>
      <c r="CQ245" s="1831"/>
      <c r="CR245" s="1831"/>
      <c r="CS245" s="1831"/>
      <c r="CT245" s="1831"/>
      <c r="CU245" s="1831"/>
      <c r="CV245" s="1831"/>
      <c r="CW245" s="1831"/>
      <c r="CX245" s="1831"/>
      <c r="CY245" s="1831"/>
      <c r="CZ245" s="1831"/>
    </row>
    <row r="246" s="378" customFormat="true" ht="15" customHeight="true" x14ac:dyDescent="0.2">
      <c r="A246" s="676"/>
      <c r="B246" s="785"/>
      <c r="C246" s="859"/>
      <c r="D246" s="851"/>
      <c r="E246" s="851"/>
      <c r="F246" s="851"/>
      <c r="G246" s="852"/>
      <c r="H246" s="860"/>
      <c r="I246" s="851"/>
      <c r="J246" s="851"/>
      <c r="K246" s="851"/>
      <c r="L246" s="861"/>
      <c r="M246" s="859"/>
      <c r="N246" s="851"/>
      <c r="O246" s="851"/>
      <c r="P246" s="851"/>
      <c r="Q246" s="852"/>
      <c r="R246" s="860"/>
      <c r="S246" s="851"/>
      <c r="T246" s="861"/>
      <c r="U246" s="583"/>
      <c r="V246" s="583"/>
      <c r="W246" s="583"/>
      <c r="X246" s="583"/>
      <c r="Y246" s="583"/>
      <c r="Z246" s="583"/>
      <c r="AA246" s="583"/>
      <c r="AB246" s="583"/>
      <c r="AC246" s="583"/>
      <c r="AD246" s="583"/>
      <c r="AE246" s="583"/>
      <c r="AF246" s="583"/>
      <c r="AG246" s="583"/>
      <c r="AH246" s="583"/>
      <c r="AI246" s="583"/>
      <c r="AJ246" s="583"/>
      <c r="AK246" s="583"/>
      <c r="AL246" s="583"/>
      <c r="AM246" s="583"/>
      <c r="AN246" s="583"/>
      <c r="AO246" s="583"/>
      <c r="AP246" s="583"/>
      <c r="AQ246" s="583"/>
      <c r="AR246" s="583"/>
      <c r="AS246" s="583"/>
      <c r="AT246" s="583"/>
      <c r="AU246" s="583"/>
      <c r="AV246" s="583"/>
      <c r="AW246" s="583"/>
      <c r="AX246" s="583"/>
      <c r="AY246" s="583"/>
      <c r="AZ246" s="208"/>
      <c r="BA246" s="374"/>
      <c r="BB246" s="161"/>
      <c r="BC246" s="329"/>
      <c r="BD246" s="296"/>
      <c r="BE246" s="296"/>
      <c r="BF246" s="296"/>
      <c r="BG246" s="330"/>
      <c r="BH246" s="338"/>
      <c r="BI246" s="296"/>
      <c r="BJ246" s="296"/>
      <c r="BK246" s="296"/>
      <c r="BL246" s="330"/>
      <c r="BM246" s="338"/>
      <c r="BN246" s="296"/>
      <c r="BO246" s="296"/>
      <c r="BP246" s="296"/>
      <c r="BQ246" s="330"/>
      <c r="BR246" s="338"/>
      <c r="BS246" s="296"/>
      <c r="BT246" s="1952"/>
      <c r="BU246" s="1830"/>
      <c r="BV246" s="1830"/>
      <c r="BW246" s="1830"/>
      <c r="BX246" s="1830"/>
      <c r="BY246" s="1831"/>
      <c r="BZ246" s="1831"/>
      <c r="CA246" s="1831"/>
      <c r="CB246" s="1831"/>
      <c r="CC246" s="1831"/>
      <c r="CD246" s="1831"/>
      <c r="CE246" s="1831"/>
      <c r="CF246" s="1831"/>
      <c r="CG246" s="1831"/>
      <c r="CH246" s="1831"/>
      <c r="CI246" s="1831"/>
      <c r="CJ246" s="1831"/>
      <c r="CK246" s="1831"/>
      <c r="CL246" s="1831"/>
      <c r="CM246" s="1831"/>
      <c r="CN246" s="1831"/>
      <c r="CO246" s="1831"/>
      <c r="CP246" s="1831"/>
      <c r="CQ246" s="1831"/>
      <c r="CR246" s="1831"/>
      <c r="CS246" s="1831"/>
      <c r="CT246" s="1831"/>
      <c r="CU246" s="1831"/>
      <c r="CV246" s="1831"/>
      <c r="CW246" s="1831"/>
      <c r="CX246" s="1831"/>
      <c r="CY246" s="1831"/>
      <c r="CZ246" s="1831"/>
    </row>
    <row r="247" s="378" customFormat="true" ht="15" customHeight="true" x14ac:dyDescent="0.2">
      <c r="A247" s="676"/>
      <c r="B247" s="785"/>
      <c r="C247" s="859"/>
      <c r="D247" s="851"/>
      <c r="E247" s="851"/>
      <c r="F247" s="851"/>
      <c r="G247" s="852"/>
      <c r="H247" s="860"/>
      <c r="I247" s="851"/>
      <c r="J247" s="851"/>
      <c r="K247" s="851"/>
      <c r="L247" s="861"/>
      <c r="M247" s="859"/>
      <c r="N247" s="851"/>
      <c r="O247" s="851"/>
      <c r="P247" s="851"/>
      <c r="Q247" s="852"/>
      <c r="R247" s="860"/>
      <c r="S247" s="851"/>
      <c r="T247" s="861"/>
      <c r="U247" s="583"/>
      <c r="V247" s="583"/>
      <c r="W247" s="583"/>
      <c r="X247" s="583"/>
      <c r="Y247" s="583"/>
      <c r="Z247" s="583"/>
      <c r="AA247" s="583"/>
      <c r="AB247" s="583"/>
      <c r="AC247" s="583"/>
      <c r="AD247" s="583"/>
      <c r="AE247" s="583"/>
      <c r="AF247" s="583"/>
      <c r="AG247" s="583"/>
      <c r="AH247" s="583"/>
      <c r="AI247" s="583"/>
      <c r="AJ247" s="583"/>
      <c r="AK247" s="583"/>
      <c r="AL247" s="583"/>
      <c r="AM247" s="583"/>
      <c r="AN247" s="583"/>
      <c r="AO247" s="583"/>
      <c r="AP247" s="583"/>
      <c r="AQ247" s="583"/>
      <c r="AR247" s="583"/>
      <c r="AS247" s="583"/>
      <c r="AT247" s="583"/>
      <c r="AU247" s="583"/>
      <c r="AV247" s="583"/>
      <c r="AW247" s="583"/>
      <c r="AX247" s="583"/>
      <c r="AY247" s="583"/>
      <c r="AZ247" s="208"/>
      <c r="BA247" s="374"/>
      <c r="BB247" s="161"/>
      <c r="BC247" s="329"/>
      <c r="BD247" s="296"/>
      <c r="BE247" s="296"/>
      <c r="BF247" s="296"/>
      <c r="BG247" s="330"/>
      <c r="BH247" s="338"/>
      <c r="BI247" s="296"/>
      <c r="BJ247" s="296"/>
      <c r="BK247" s="296"/>
      <c r="BL247" s="330"/>
      <c r="BM247" s="338"/>
      <c r="BN247" s="296"/>
      <c r="BO247" s="296"/>
      <c r="BP247" s="296"/>
      <c r="BQ247" s="330"/>
      <c r="BR247" s="338"/>
      <c r="BS247" s="296"/>
      <c r="BT247" s="1952"/>
      <c r="BU247" s="1830"/>
      <c r="BV247" s="1830"/>
      <c r="BW247" s="1830"/>
      <c r="BX247" s="1830"/>
      <c r="BY247" s="1831"/>
      <c r="BZ247" s="1831"/>
      <c r="CA247" s="1831"/>
      <c r="CB247" s="1831"/>
      <c r="CC247" s="1831"/>
      <c r="CD247" s="1831"/>
      <c r="CE247" s="1831"/>
      <c r="CF247" s="1831"/>
      <c r="CG247" s="1831"/>
      <c r="CH247" s="1831"/>
      <c r="CI247" s="1831"/>
      <c r="CJ247" s="1831"/>
      <c r="CK247" s="1831"/>
      <c r="CL247" s="1831"/>
      <c r="CM247" s="1831"/>
      <c r="CN247" s="1831"/>
      <c r="CO247" s="1831"/>
      <c r="CP247" s="1831"/>
      <c r="CQ247" s="1831"/>
      <c r="CR247" s="1831"/>
      <c r="CS247" s="1831"/>
      <c r="CT247" s="1831"/>
      <c r="CU247" s="1831"/>
      <c r="CV247" s="1831"/>
      <c r="CW247" s="1831"/>
      <c r="CX247" s="1831"/>
      <c r="CY247" s="1831"/>
      <c r="CZ247" s="1831"/>
    </row>
    <row r="248" s="378" customFormat="true" ht="15" customHeight="true" x14ac:dyDescent="0.2">
      <c r="A248" s="970"/>
      <c r="B248" s="799"/>
      <c r="C248" s="948"/>
      <c r="D248" s="872"/>
      <c r="E248" s="872"/>
      <c r="F248" s="872"/>
      <c r="G248" s="873"/>
      <c r="H248" s="949"/>
      <c r="I248" s="872"/>
      <c r="J248" s="872"/>
      <c r="K248" s="872"/>
      <c r="L248" s="950"/>
      <c r="M248" s="948"/>
      <c r="N248" s="872"/>
      <c r="O248" s="872"/>
      <c r="P248" s="872"/>
      <c r="Q248" s="873"/>
      <c r="R248" s="949"/>
      <c r="S248" s="872"/>
      <c r="T248" s="950"/>
      <c r="U248" s="583"/>
      <c r="V248" s="583"/>
      <c r="W248" s="583"/>
      <c r="X248" s="583"/>
      <c r="Y248" s="583"/>
      <c r="Z248" s="583"/>
      <c r="AA248" s="583"/>
      <c r="AB248" s="583"/>
      <c r="AC248" s="583"/>
      <c r="AD248" s="583"/>
      <c r="AE248" s="583"/>
      <c r="AF248" s="583"/>
      <c r="AG248" s="583"/>
      <c r="AH248" s="583"/>
      <c r="AI248" s="583"/>
      <c r="AJ248" s="583"/>
      <c r="AK248" s="583"/>
      <c r="AL248" s="583"/>
      <c r="AM248" s="583"/>
      <c r="AN248" s="583"/>
      <c r="AO248" s="583"/>
      <c r="AP248" s="583"/>
      <c r="AQ248" s="583"/>
      <c r="AR248" s="583"/>
      <c r="AS248" s="583"/>
      <c r="AT248" s="583"/>
      <c r="AU248" s="583"/>
      <c r="AV248" s="583"/>
      <c r="AW248" s="583"/>
      <c r="AX248" s="583"/>
      <c r="AY248" s="583"/>
      <c r="AZ248" s="208"/>
      <c r="BA248" s="374"/>
      <c r="BB248" s="161"/>
      <c r="BC248" s="331"/>
      <c r="BD248" s="332"/>
      <c r="BE248" s="332"/>
      <c r="BF248" s="332"/>
      <c r="BG248" s="333"/>
      <c r="BH248" s="339"/>
      <c r="BI248" s="332"/>
      <c r="BJ248" s="332"/>
      <c r="BK248" s="332"/>
      <c r="BL248" s="333"/>
      <c r="BM248" s="339"/>
      <c r="BN248" s="332"/>
      <c r="BO248" s="332"/>
      <c r="BP248" s="332"/>
      <c r="BQ248" s="333"/>
      <c r="BR248" s="339"/>
      <c r="BS248" s="332"/>
      <c r="BT248" s="1953"/>
      <c r="BU248" s="1830"/>
      <c r="BV248" s="1830"/>
      <c r="BW248" s="1830"/>
      <c r="BX248" s="1830"/>
      <c r="BY248" s="1831"/>
      <c r="BZ248" s="1831"/>
      <c r="CA248" s="1831"/>
      <c r="CB248" s="1831"/>
      <c r="CC248" s="1831"/>
      <c r="CD248" s="1831"/>
      <c r="CE248" s="1831"/>
      <c r="CF248" s="1831"/>
      <c r="CG248" s="1831"/>
      <c r="CH248" s="1831"/>
      <c r="CI248" s="1831"/>
      <c r="CJ248" s="1831"/>
      <c r="CK248" s="1831"/>
      <c r="CL248" s="1831"/>
      <c r="CM248" s="1831"/>
      <c r="CN248" s="1831"/>
      <c r="CO248" s="1831"/>
      <c r="CP248" s="1831"/>
      <c r="CQ248" s="1831"/>
      <c r="CR248" s="1831"/>
      <c r="CS248" s="1831"/>
      <c r="CT248" s="1831"/>
      <c r="CU248" s="1831"/>
      <c r="CV248" s="1831"/>
      <c r="CW248" s="1831"/>
      <c r="CX248" s="1831"/>
      <c r="CY248" s="1831"/>
      <c r="CZ248" s="1831"/>
    </row>
    <row r="249" s="378" customFormat="true" ht="250.15" customHeight="true" x14ac:dyDescent="0.2">
      <c r="B249" s="417"/>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6"/>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70"/>
      <c r="BB250" s="230"/>
      <c r="BC250" s="370"/>
      <c r="BD250" s="370"/>
      <c r="BE250" s="370"/>
      <c r="BF250" s="370"/>
      <c r="BG250" s="370"/>
      <c r="BH250" s="370"/>
      <c r="BI250" s="370"/>
      <c r="BJ250" s="370"/>
      <c r="BK250" s="370"/>
      <c r="BL250" s="370"/>
      <c r="BM250" s="370"/>
      <c r="BN250" s="370"/>
      <c r="BO250" s="370"/>
      <c r="BP250" s="370"/>
      <c r="BQ250" s="370"/>
      <c r="BR250" s="370"/>
      <c r="BS250" s="370"/>
      <c r="BT250" s="370"/>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6"/>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70"/>
      <c r="BB251" s="230"/>
      <c r="BC251" s="370"/>
      <c r="BD251" s="370"/>
      <c r="BE251" s="370"/>
      <c r="BF251" s="370"/>
      <c r="BG251" s="370"/>
      <c r="BH251" s="370"/>
      <c r="BI251" s="370"/>
      <c r="BJ251" s="370"/>
      <c r="BK251" s="370"/>
      <c r="BL251" s="370"/>
      <c r="BM251" s="370"/>
      <c r="BN251" s="370"/>
      <c r="BO251" s="370"/>
      <c r="BP251" s="370"/>
      <c r="BQ251" s="370"/>
      <c r="BR251" s="370"/>
      <c r="BS251" s="370"/>
      <c r="BT251" s="370"/>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6"/>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70"/>
      <c r="BB252" s="230"/>
      <c r="BC252" s="370"/>
      <c r="BD252" s="370"/>
      <c r="BE252" s="370"/>
      <c r="BF252" s="370"/>
      <c r="BG252" s="370"/>
      <c r="BH252" s="370"/>
      <c r="BI252" s="370"/>
      <c r="BJ252" s="370"/>
      <c r="BK252" s="370"/>
      <c r="BL252" s="370"/>
      <c r="BM252" s="370"/>
      <c r="BN252" s="370"/>
      <c r="BO252" s="370"/>
      <c r="BP252" s="370"/>
      <c r="BQ252" s="370"/>
      <c r="BR252" s="370"/>
      <c r="BS252" s="370"/>
      <c r="BT252" s="370"/>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6"/>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70"/>
      <c r="BB253" s="230"/>
      <c r="BC253" s="370"/>
      <c r="BD253" s="370"/>
      <c r="BE253" s="370"/>
      <c r="BF253" s="370"/>
      <c r="BG253" s="370"/>
      <c r="BH253" s="370"/>
      <c r="BI253" s="370"/>
      <c r="BJ253" s="370"/>
      <c r="BK253" s="370"/>
      <c r="BL253" s="370"/>
      <c r="BM253" s="370"/>
      <c r="BN253" s="370"/>
      <c r="BO253" s="370"/>
      <c r="BP253" s="370"/>
      <c r="BQ253" s="370"/>
      <c r="BR253" s="370"/>
      <c r="BS253" s="370"/>
      <c r="BT253" s="370"/>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6"/>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70"/>
      <c r="BB254" s="230"/>
      <c r="BC254" s="370"/>
      <c r="BD254" s="370"/>
      <c r="BE254" s="370"/>
      <c r="BF254" s="370"/>
      <c r="BG254" s="370"/>
      <c r="BH254" s="370"/>
      <c r="BI254" s="370"/>
      <c r="BJ254" s="370"/>
      <c r="BK254" s="370"/>
      <c r="BL254" s="370"/>
      <c r="BM254" s="370"/>
      <c r="BN254" s="370"/>
      <c r="BO254" s="370"/>
      <c r="BP254" s="370"/>
      <c r="BQ254" s="370"/>
      <c r="BR254" s="370"/>
      <c r="BS254" s="370"/>
      <c r="BT254" s="370"/>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6"/>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70"/>
      <c r="BB255" s="230"/>
      <c r="BC255" s="370"/>
      <c r="BD255" s="370"/>
      <c r="BE255" s="370"/>
      <c r="BF255" s="370"/>
      <c r="BG255" s="370"/>
      <c r="BH255" s="370"/>
      <c r="BI255" s="370"/>
      <c r="BJ255" s="370"/>
      <c r="BK255" s="370"/>
      <c r="BL255" s="370"/>
      <c r="BM255" s="370"/>
      <c r="BN255" s="370"/>
      <c r="BO255" s="370"/>
      <c r="BP255" s="370"/>
      <c r="BQ255" s="370"/>
      <c r="BR255" s="370"/>
      <c r="BS255" s="370"/>
      <c r="BT255" s="370"/>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6"/>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70"/>
      <c r="BB256" s="230"/>
      <c r="BC256" s="370"/>
      <c r="BD256" s="370"/>
      <c r="BE256" s="370"/>
      <c r="BF256" s="370"/>
      <c r="BG256" s="370"/>
      <c r="BH256" s="370"/>
      <c r="BI256" s="370"/>
      <c r="BJ256" s="370"/>
      <c r="BK256" s="370"/>
      <c r="BL256" s="370"/>
      <c r="BM256" s="370"/>
      <c r="BN256" s="370"/>
      <c r="BO256" s="370"/>
      <c r="BP256" s="370"/>
      <c r="BQ256" s="370"/>
      <c r="BR256" s="370"/>
      <c r="BS256" s="370"/>
      <c r="BT256" s="370"/>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6"/>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70"/>
      <c r="BB257" s="230"/>
      <c r="BC257" s="370"/>
      <c r="BD257" s="370"/>
      <c r="BE257" s="370"/>
      <c r="BF257" s="370"/>
      <c r="BG257" s="370"/>
      <c r="BH257" s="370"/>
      <c r="BI257" s="370"/>
      <c r="BJ257" s="370"/>
      <c r="BK257" s="370"/>
      <c r="BL257" s="370"/>
      <c r="BM257" s="370"/>
      <c r="BN257" s="370"/>
      <c r="BO257" s="370"/>
      <c r="BP257" s="370"/>
      <c r="BQ257" s="370"/>
      <c r="BR257" s="370"/>
      <c r="BS257" s="370"/>
      <c r="BT257" s="370"/>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6"/>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70"/>
      <c r="BB258" s="230"/>
      <c r="BC258" s="370"/>
      <c r="BD258" s="370"/>
      <c r="BE258" s="370"/>
      <c r="BF258" s="370"/>
      <c r="BG258" s="370"/>
      <c r="BH258" s="370"/>
      <c r="BI258" s="370"/>
      <c r="BJ258" s="370"/>
      <c r="BK258" s="370"/>
      <c r="BL258" s="370"/>
      <c r="BM258" s="370"/>
      <c r="BN258" s="370"/>
      <c r="BO258" s="370"/>
      <c r="BP258" s="370"/>
      <c r="BQ258" s="370"/>
      <c r="BR258" s="370"/>
      <c r="BS258" s="370"/>
      <c r="BT258" s="370"/>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78" customFormat="true" ht="15" customHeight="true" x14ac:dyDescent="0.2">
      <c r="B259" s="417"/>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128</v>
      </c>
      <c r="BB259" s="137" t="s">
        <v>85</v>
      </c>
      <c r="BC259" s="2204" t="s">
        <v>114</v>
      </c>
      <c r="BD259" s="2205"/>
      <c r="BE259" s="2205"/>
      <c r="BF259" s="2205"/>
      <c r="BG259" s="2206"/>
      <c r="BH259" s="2207" t="s">
        <v>38</v>
      </c>
      <c r="BI259" s="2205"/>
      <c r="BJ259" s="2205"/>
      <c r="BK259" s="2205"/>
      <c r="BL259" s="2206"/>
      <c r="BM259" s="2207" t="s">
        <v>37</v>
      </c>
      <c r="BN259" s="2205"/>
      <c r="BO259" s="2205"/>
      <c r="BP259" s="2205"/>
      <c r="BQ259" s="2208"/>
      <c r="BR259" s="1668" t="s">
        <v>137</v>
      </c>
      <c r="BS259" s="1669"/>
      <c r="BT259" s="1669"/>
      <c r="BU259" s="1832"/>
      <c r="BV259" s="1832"/>
      <c r="BW259" s="1832"/>
      <c r="BX259" s="1832"/>
      <c r="BY259" s="1833"/>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78" customFormat="true" ht="12.75" x14ac:dyDescent="0.2">
      <c r="B260" s="417"/>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238</v>
      </c>
      <c r="BS260" s="172" t="s">
        <v>239</v>
      </c>
      <c r="BT260" s="1954" t="s">
        <v>175</v>
      </c>
      <c r="BU260" s="1834"/>
      <c r="BV260" s="1834"/>
      <c r="BW260" s="1834"/>
      <c r="BX260" s="1834"/>
      <c r="BY260" s="1835"/>
      <c r="BZ260" s="1835"/>
      <c r="CA260" s="1835"/>
      <c r="CB260" s="1835"/>
      <c r="CC260" s="1835"/>
      <c r="CD260" s="1835"/>
      <c r="CE260" s="1835"/>
      <c r="CF260" s="1835"/>
      <c r="CG260" s="1835"/>
      <c r="CH260" s="1835"/>
      <c r="CI260" s="1835"/>
      <c r="CJ260" s="1835"/>
      <c r="CK260" s="1835"/>
      <c r="CL260" s="1835"/>
      <c r="CM260" s="1835"/>
      <c r="CN260" s="1835"/>
      <c r="CO260" s="1835"/>
      <c r="CP260" s="1835"/>
      <c r="CQ260" s="1835"/>
      <c r="CR260" s="1835"/>
      <c r="CS260" s="1835"/>
      <c r="CT260" s="1835"/>
      <c r="CU260" s="1835"/>
      <c r="CV260" s="1835"/>
      <c r="CW260" s="1835"/>
      <c r="CX260" s="1835"/>
      <c r="CY260" s="1835"/>
      <c r="CZ260" s="1835"/>
    </row>
    <row r="261" s="378" customFormat="true" ht="15" customHeight="true" x14ac:dyDescent="0.2">
      <c r="B261" s="417"/>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2209" t="s">
        <v>73</v>
      </c>
      <c r="BB261" s="286" t="s">
        <v>49</v>
      </c>
      <c r="BC261" s="1082" t="s">
        <v>35</v>
      </c>
      <c r="BD261" s="1102" t="s">
        <v>35</v>
      </c>
      <c r="BE261" s="1102" t="s">
        <v>35</v>
      </c>
      <c r="BF261" s="1102" t="s">
        <v>35</v>
      </c>
      <c r="BG261" s="1123" t="s">
        <v>35</v>
      </c>
      <c r="BH261" s="1144" t="s">
        <v>35</v>
      </c>
      <c r="BI261" s="1102" t="s">
        <v>35</v>
      </c>
      <c r="BJ261" s="1102" t="s">
        <v>35</v>
      </c>
      <c r="BK261" s="1102" t="s">
        <v>35</v>
      </c>
      <c r="BL261" s="1123" t="s">
        <v>35</v>
      </c>
      <c r="BM261" s="1144" t="s">
        <v>35</v>
      </c>
      <c r="BN261" s="1102" t="s">
        <v>35</v>
      </c>
      <c r="BO261" s="1102" t="s">
        <v>35</v>
      </c>
      <c r="BP261" s="1102" t="s">
        <v>35</v>
      </c>
      <c r="BQ261" s="1123" t="s">
        <v>35</v>
      </c>
      <c r="BR261" s="1144" t="s">
        <v>35</v>
      </c>
      <c r="BS261" s="1102" t="s">
        <v>35</v>
      </c>
      <c r="BT261" s="1955" t="s">
        <v>35</v>
      </c>
      <c r="BU261" s="1836"/>
      <c r="BV261" s="1836"/>
      <c r="BW261" s="1836"/>
      <c r="BX261" s="1836"/>
      <c r="BY261" s="1837"/>
      <c r="BZ261" s="1837"/>
      <c r="CA261" s="1837"/>
      <c r="CB261" s="1837"/>
      <c r="CC261" s="1837"/>
      <c r="CD261" s="1837"/>
      <c r="CE261" s="1837"/>
      <c r="CF261" s="1837"/>
      <c r="CG261" s="1837"/>
      <c r="CH261" s="1837"/>
      <c r="CI261" s="1837"/>
      <c r="CJ261" s="1837"/>
      <c r="CK261" s="1837"/>
      <c r="CL261" s="1837"/>
      <c r="CM261" s="1837"/>
      <c r="CN261" s="1837"/>
      <c r="CO261" s="1837"/>
      <c r="CP261" s="1837"/>
      <c r="CQ261" s="1837"/>
      <c r="CR261" s="1837"/>
      <c r="CS261" s="1837"/>
      <c r="CT261" s="1837"/>
      <c r="CU261" s="1837"/>
      <c r="CV261" s="1837"/>
      <c r="CW261" s="1837"/>
      <c r="CX261" s="1837"/>
      <c r="CY261" s="1837"/>
      <c r="CZ261" s="1837"/>
    </row>
    <row r="262" s="378" customFormat="true" ht="15" customHeight="true" x14ac:dyDescent="0.2">
      <c r="B262" s="417"/>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210"/>
      <c r="BB262" s="287" t="s">
        <v>48</v>
      </c>
      <c r="BC262" s="1083" t="s">
        <v>35</v>
      </c>
      <c r="BD262" s="1103" t="s">
        <v>35</v>
      </c>
      <c r="BE262" s="1103" t="s">
        <v>35</v>
      </c>
      <c r="BF262" s="1103" t="s">
        <v>35</v>
      </c>
      <c r="BG262" s="1124" t="s">
        <v>35</v>
      </c>
      <c r="BH262" s="1145" t="s">
        <v>35</v>
      </c>
      <c r="BI262" s="1103" t="s">
        <v>35</v>
      </c>
      <c r="BJ262" s="1103" t="s">
        <v>35</v>
      </c>
      <c r="BK262" s="1103" t="s">
        <v>35</v>
      </c>
      <c r="BL262" s="1124" t="s">
        <v>35</v>
      </c>
      <c r="BM262" s="1145" t="s">
        <v>35</v>
      </c>
      <c r="BN262" s="1103" t="s">
        <v>35</v>
      </c>
      <c r="BO262" s="1103" t="s">
        <v>35</v>
      </c>
      <c r="BP262" s="1103" t="s">
        <v>35</v>
      </c>
      <c r="BQ262" s="1124" t="s">
        <v>35</v>
      </c>
      <c r="BR262" s="1145" t="s">
        <v>35</v>
      </c>
      <c r="BS262" s="1103" t="s">
        <v>35</v>
      </c>
      <c r="BT262" s="1956" t="s">
        <v>35</v>
      </c>
      <c r="BU262" s="1838"/>
      <c r="BV262" s="1838"/>
      <c r="BW262" s="1838"/>
      <c r="BX262" s="1838"/>
      <c r="BY262" s="1839"/>
      <c r="BZ262" s="1839"/>
      <c r="CA262" s="1839"/>
      <c r="CB262" s="1839"/>
      <c r="CC262" s="1839"/>
      <c r="CD262" s="1839"/>
      <c r="CE262" s="1839"/>
      <c r="CF262" s="1839"/>
      <c r="CG262" s="1839"/>
      <c r="CH262" s="1839"/>
      <c r="CI262" s="1839"/>
      <c r="CJ262" s="1839"/>
      <c r="CK262" s="1839"/>
      <c r="CL262" s="1839"/>
      <c r="CM262" s="1839"/>
      <c r="CN262" s="1839"/>
      <c r="CO262" s="1839"/>
      <c r="CP262" s="1839"/>
      <c r="CQ262" s="1839"/>
      <c r="CR262" s="1839"/>
      <c r="CS262" s="1839"/>
      <c r="CT262" s="1839"/>
      <c r="CU262" s="1839"/>
      <c r="CV262" s="1839"/>
      <c r="CW262" s="1839"/>
      <c r="CX262" s="1839"/>
      <c r="CY262" s="1839"/>
      <c r="CZ262" s="1839"/>
    </row>
    <row r="263" s="378" customFormat="true" ht="15" customHeight="true" x14ac:dyDescent="0.2">
      <c r="B263" s="417"/>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2210"/>
      <c r="BB263" s="287" t="s">
        <v>112</v>
      </c>
      <c r="BC263" s="1083" t="s">
        <v>35</v>
      </c>
      <c r="BD263" s="1103" t="s">
        <v>35</v>
      </c>
      <c r="BE263" s="1103" t="s">
        <v>35</v>
      </c>
      <c r="BF263" s="1103" t="s">
        <v>35</v>
      </c>
      <c r="BG263" s="1124" t="s">
        <v>35</v>
      </c>
      <c r="BH263" s="1145" t="s">
        <v>35</v>
      </c>
      <c r="BI263" s="1103" t="s">
        <v>35</v>
      </c>
      <c r="BJ263" s="1103" t="s">
        <v>35</v>
      </c>
      <c r="BK263" s="1103" t="s">
        <v>35</v>
      </c>
      <c r="BL263" s="1124" t="s">
        <v>35</v>
      </c>
      <c r="BM263" s="1145" t="s">
        <v>35</v>
      </c>
      <c r="BN263" s="1103" t="s">
        <v>35</v>
      </c>
      <c r="BO263" s="1103" t="s">
        <v>35</v>
      </c>
      <c r="BP263" s="1103" t="s">
        <v>35</v>
      </c>
      <c r="BQ263" s="1124" t="s">
        <v>35</v>
      </c>
      <c r="BR263" s="1145" t="s">
        <v>35</v>
      </c>
      <c r="BS263" s="1103" t="s">
        <v>35</v>
      </c>
      <c r="BT263" s="1956" t="s">
        <v>35</v>
      </c>
      <c r="BU263" s="1838"/>
      <c r="BV263" s="1838"/>
      <c r="BW263" s="1838"/>
      <c r="BX263" s="1838"/>
      <c r="BY263" s="1839"/>
      <c r="BZ263" s="1839"/>
      <c r="CA263" s="1839"/>
      <c r="CB263" s="1839"/>
      <c r="CC263" s="1839"/>
      <c r="CD263" s="1839"/>
      <c r="CE263" s="1839"/>
      <c r="CF263" s="1839"/>
      <c r="CG263" s="1839"/>
      <c r="CH263" s="1839"/>
      <c r="CI263" s="1839"/>
      <c r="CJ263" s="1839"/>
      <c r="CK263" s="1839"/>
      <c r="CL263" s="1839"/>
      <c r="CM263" s="1839"/>
      <c r="CN263" s="1839"/>
      <c r="CO263" s="1839"/>
      <c r="CP263" s="1839"/>
      <c r="CQ263" s="1839"/>
      <c r="CR263" s="1839"/>
      <c r="CS263" s="1839"/>
      <c r="CT263" s="1839"/>
      <c r="CU263" s="1839"/>
      <c r="CV263" s="1839"/>
      <c r="CW263" s="1839"/>
      <c r="CX263" s="1839"/>
      <c r="CY263" s="1839"/>
      <c r="CZ263" s="1839"/>
    </row>
    <row r="264" s="378" customFormat="true" ht="15" customHeight="true" x14ac:dyDescent="0.2">
      <c r="B264" s="417"/>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210" t="s">
        <v>74</v>
      </c>
      <c r="BB264" s="287" t="s">
        <v>88</v>
      </c>
      <c r="BC264" s="1083" t="s">
        <v>35</v>
      </c>
      <c r="BD264" s="1103" t="s">
        <v>35</v>
      </c>
      <c r="BE264" s="1103" t="s">
        <v>35</v>
      </c>
      <c r="BF264" s="1103" t="s">
        <v>35</v>
      </c>
      <c r="BG264" s="1124" t="s">
        <v>35</v>
      </c>
      <c r="BH264" s="1145" t="s">
        <v>35</v>
      </c>
      <c r="BI264" s="1103" t="s">
        <v>35</v>
      </c>
      <c r="BJ264" s="1103" t="s">
        <v>35</v>
      </c>
      <c r="BK264" s="1103" t="s">
        <v>35</v>
      </c>
      <c r="BL264" s="1124" t="s">
        <v>35</v>
      </c>
      <c r="BM264" s="1145" t="s">
        <v>35</v>
      </c>
      <c r="BN264" s="1103" t="s">
        <v>35</v>
      </c>
      <c r="BO264" s="1103" t="s">
        <v>35</v>
      </c>
      <c r="BP264" s="1103" t="s">
        <v>35</v>
      </c>
      <c r="BQ264" s="1124" t="s">
        <v>35</v>
      </c>
      <c r="BR264" s="1145" t="s">
        <v>35</v>
      </c>
      <c r="BS264" s="1103" t="s">
        <v>35</v>
      </c>
      <c r="BT264" s="1956" t="s">
        <v>35</v>
      </c>
      <c r="BU264" s="1838"/>
      <c r="BV264" s="1838"/>
      <c r="BW264" s="1838"/>
      <c r="BX264" s="1838"/>
      <c r="BY264" s="1839"/>
      <c r="BZ264" s="1839"/>
      <c r="CA264" s="1839"/>
      <c r="CB264" s="1839"/>
      <c r="CC264" s="1839"/>
      <c r="CD264" s="1839"/>
      <c r="CE264" s="1839"/>
      <c r="CF264" s="1839"/>
      <c r="CG264" s="1839"/>
      <c r="CH264" s="1839"/>
      <c r="CI264" s="1839"/>
      <c r="CJ264" s="1839"/>
      <c r="CK264" s="1839"/>
      <c r="CL264" s="1839"/>
      <c r="CM264" s="1839"/>
      <c r="CN264" s="1839"/>
      <c r="CO264" s="1839"/>
      <c r="CP264" s="1839"/>
      <c r="CQ264" s="1839"/>
      <c r="CR264" s="1839"/>
      <c r="CS264" s="1839"/>
      <c r="CT264" s="1839"/>
      <c r="CU264" s="1839"/>
      <c r="CV264" s="1839"/>
      <c r="CW264" s="1839"/>
      <c r="CX264" s="1839"/>
      <c r="CY264" s="1839"/>
      <c r="CZ264" s="1839"/>
    </row>
    <row r="265" s="378" customFormat="true" ht="15" customHeight="true" x14ac:dyDescent="0.2">
      <c r="B265" s="417"/>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2210"/>
      <c r="BB265" s="287" t="s">
        <v>89</v>
      </c>
      <c r="BC265" s="1083" t="s">
        <v>35</v>
      </c>
      <c r="BD265" s="1103" t="s">
        <v>35</v>
      </c>
      <c r="BE265" s="1103" t="s">
        <v>35</v>
      </c>
      <c r="BF265" s="1103" t="s">
        <v>35</v>
      </c>
      <c r="BG265" s="1124" t="s">
        <v>35</v>
      </c>
      <c r="BH265" s="1145" t="s">
        <v>35</v>
      </c>
      <c r="BI265" s="1103" t="s">
        <v>35</v>
      </c>
      <c r="BJ265" s="1103" t="s">
        <v>35</v>
      </c>
      <c r="BK265" s="1103" t="s">
        <v>35</v>
      </c>
      <c r="BL265" s="1124" t="s">
        <v>35</v>
      </c>
      <c r="BM265" s="1145" t="s">
        <v>35</v>
      </c>
      <c r="BN265" s="1103" t="s">
        <v>35</v>
      </c>
      <c r="BO265" s="1103" t="s">
        <v>35</v>
      </c>
      <c r="BP265" s="1103" t="s">
        <v>35</v>
      </c>
      <c r="BQ265" s="1124" t="s">
        <v>35</v>
      </c>
      <c r="BR265" s="1145" t="s">
        <v>35</v>
      </c>
      <c r="BS265" s="1103" t="s">
        <v>35</v>
      </c>
      <c r="BT265" s="1956" t="s">
        <v>35</v>
      </c>
      <c r="BU265" s="1838"/>
      <c r="BV265" s="1838"/>
      <c r="BW265" s="1838"/>
      <c r="BX265" s="1838"/>
      <c r="BY265" s="1839"/>
      <c r="BZ265" s="1839"/>
      <c r="CA265" s="1839"/>
      <c r="CB265" s="1839"/>
      <c r="CC265" s="1839"/>
      <c r="CD265" s="1839"/>
      <c r="CE265" s="1839"/>
      <c r="CF265" s="1839"/>
      <c r="CG265" s="1839"/>
      <c r="CH265" s="1839"/>
      <c r="CI265" s="1839"/>
      <c r="CJ265" s="1839"/>
      <c r="CK265" s="1839"/>
      <c r="CL265" s="1839"/>
      <c r="CM265" s="1839"/>
      <c r="CN265" s="1839"/>
      <c r="CO265" s="1839"/>
      <c r="CP265" s="1839"/>
      <c r="CQ265" s="1839"/>
      <c r="CR265" s="1839"/>
      <c r="CS265" s="1839"/>
      <c r="CT265" s="1839"/>
      <c r="CU265" s="1839"/>
      <c r="CV265" s="1839"/>
      <c r="CW265" s="1839"/>
      <c r="CX265" s="1839"/>
      <c r="CY265" s="1839"/>
      <c r="CZ265" s="1839"/>
    </row>
    <row r="266" s="378" customFormat="true" ht="15" customHeight="true" x14ac:dyDescent="0.2">
      <c r="B266" s="417"/>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210"/>
      <c r="BB266" s="287" t="s">
        <v>90</v>
      </c>
      <c r="BC266" s="1083" t="s">
        <v>35</v>
      </c>
      <c r="BD266" s="1103" t="s">
        <v>35</v>
      </c>
      <c r="BE266" s="1103" t="s">
        <v>35</v>
      </c>
      <c r="BF266" s="1103" t="s">
        <v>35</v>
      </c>
      <c r="BG266" s="1124" t="s">
        <v>35</v>
      </c>
      <c r="BH266" s="1145" t="s">
        <v>35</v>
      </c>
      <c r="BI266" s="1103" t="s">
        <v>35</v>
      </c>
      <c r="BJ266" s="1103" t="s">
        <v>35</v>
      </c>
      <c r="BK266" s="1103" t="s">
        <v>35</v>
      </c>
      <c r="BL266" s="1124" t="s">
        <v>35</v>
      </c>
      <c r="BM266" s="1145" t="s">
        <v>35</v>
      </c>
      <c r="BN266" s="1103" t="s">
        <v>35</v>
      </c>
      <c r="BO266" s="1103" t="s">
        <v>35</v>
      </c>
      <c r="BP266" s="1103" t="s">
        <v>35</v>
      </c>
      <c r="BQ266" s="1124" t="s">
        <v>35</v>
      </c>
      <c r="BR266" s="1145" t="s">
        <v>35</v>
      </c>
      <c r="BS266" s="1103" t="s">
        <v>35</v>
      </c>
      <c r="BT266" s="1956" t="s">
        <v>35</v>
      </c>
      <c r="BU266" s="1838"/>
      <c r="BV266" s="1838"/>
      <c r="BW266" s="1838"/>
      <c r="BX266" s="1838"/>
      <c r="BY266" s="1839"/>
      <c r="BZ266" s="1839"/>
      <c r="CA266" s="1839"/>
      <c r="CB266" s="1839"/>
      <c r="CC266" s="1839"/>
      <c r="CD266" s="1839"/>
      <c r="CE266" s="1839"/>
      <c r="CF266" s="1839"/>
      <c r="CG266" s="1839"/>
      <c r="CH266" s="1839"/>
      <c r="CI266" s="1839"/>
      <c r="CJ266" s="1839"/>
      <c r="CK266" s="1839"/>
      <c r="CL266" s="1839"/>
      <c r="CM266" s="1839"/>
      <c r="CN266" s="1839"/>
      <c r="CO266" s="1839"/>
      <c r="CP266" s="1839"/>
      <c r="CQ266" s="1839"/>
      <c r="CR266" s="1839"/>
      <c r="CS266" s="1839"/>
      <c r="CT266" s="1839"/>
      <c r="CU266" s="1839"/>
      <c r="CV266" s="1839"/>
      <c r="CW266" s="1839"/>
      <c r="CX266" s="1839"/>
      <c r="CY266" s="1839"/>
      <c r="CZ266" s="1839"/>
    </row>
    <row r="267" s="378" customFormat="true" ht="15" customHeight="true" x14ac:dyDescent="0.2">
      <c r="B267" s="417"/>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2210"/>
      <c r="BB267" s="287" t="s">
        <v>112</v>
      </c>
      <c r="BC267" s="1083" t="s">
        <v>35</v>
      </c>
      <c r="BD267" s="1103" t="s">
        <v>35</v>
      </c>
      <c r="BE267" s="1103" t="s">
        <v>35</v>
      </c>
      <c r="BF267" s="1103" t="s">
        <v>35</v>
      </c>
      <c r="BG267" s="1124" t="s">
        <v>35</v>
      </c>
      <c r="BH267" s="1145" t="s">
        <v>35</v>
      </c>
      <c r="BI267" s="1103" t="s">
        <v>35</v>
      </c>
      <c r="BJ267" s="1103" t="s">
        <v>35</v>
      </c>
      <c r="BK267" s="1103" t="s">
        <v>35</v>
      </c>
      <c r="BL267" s="1124" t="s">
        <v>35</v>
      </c>
      <c r="BM267" s="1145" t="s">
        <v>35</v>
      </c>
      <c r="BN267" s="1103" t="s">
        <v>35</v>
      </c>
      <c r="BO267" s="1103" t="s">
        <v>35</v>
      </c>
      <c r="BP267" s="1103" t="s">
        <v>35</v>
      </c>
      <c r="BQ267" s="1124" t="s">
        <v>35</v>
      </c>
      <c r="BR267" s="1145" t="s">
        <v>35</v>
      </c>
      <c r="BS267" s="1103" t="s">
        <v>35</v>
      </c>
      <c r="BT267" s="1956" t="s">
        <v>35</v>
      </c>
      <c r="BU267" s="1838"/>
      <c r="BV267" s="1838"/>
      <c r="BW267" s="1838"/>
      <c r="BX267" s="1838"/>
      <c r="BY267" s="1839"/>
      <c r="BZ267" s="1839"/>
      <c r="CA267" s="1839"/>
      <c r="CB267" s="1839"/>
      <c r="CC267" s="1839"/>
      <c r="CD267" s="1839"/>
      <c r="CE267" s="1839"/>
      <c r="CF267" s="1839"/>
      <c r="CG267" s="1839"/>
      <c r="CH267" s="1839"/>
      <c r="CI267" s="1839"/>
      <c r="CJ267" s="1839"/>
      <c r="CK267" s="1839"/>
      <c r="CL267" s="1839"/>
      <c r="CM267" s="1839"/>
      <c r="CN267" s="1839"/>
      <c r="CO267" s="1839"/>
      <c r="CP267" s="1839"/>
      <c r="CQ267" s="1839"/>
      <c r="CR267" s="1839"/>
      <c r="CS267" s="1839"/>
      <c r="CT267" s="1839"/>
      <c r="CU267" s="1839"/>
      <c r="CV267" s="1839"/>
      <c r="CW267" s="1839"/>
      <c r="CX267" s="1839"/>
      <c r="CY267" s="1839"/>
      <c r="CZ267" s="1839"/>
    </row>
    <row r="268" s="378" customFormat="true" ht="15" customHeight="true" x14ac:dyDescent="0.2">
      <c r="B268" s="417"/>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210" t="s">
        <v>115</v>
      </c>
      <c r="BB268" s="287" t="s">
        <v>88</v>
      </c>
      <c r="BC268" s="1083" t="s">
        <v>35</v>
      </c>
      <c r="BD268" s="1103" t="s">
        <v>35</v>
      </c>
      <c r="BE268" s="1103" t="s">
        <v>35</v>
      </c>
      <c r="BF268" s="1103" t="s">
        <v>35</v>
      </c>
      <c r="BG268" s="1124" t="s">
        <v>35</v>
      </c>
      <c r="BH268" s="1145" t="s">
        <v>35</v>
      </c>
      <c r="BI268" s="1103" t="s">
        <v>35</v>
      </c>
      <c r="BJ268" s="1103" t="s">
        <v>35</v>
      </c>
      <c r="BK268" s="1103" t="s">
        <v>35</v>
      </c>
      <c r="BL268" s="1124" t="s">
        <v>35</v>
      </c>
      <c r="BM268" s="1145" t="s">
        <v>35</v>
      </c>
      <c r="BN268" s="1103" t="s">
        <v>35</v>
      </c>
      <c r="BO268" s="1103" t="s">
        <v>35</v>
      </c>
      <c r="BP268" s="1103" t="s">
        <v>35</v>
      </c>
      <c r="BQ268" s="1124" t="s">
        <v>35</v>
      </c>
      <c r="BR268" s="1145" t="s">
        <v>35</v>
      </c>
      <c r="BS268" s="1103" t="s">
        <v>35</v>
      </c>
      <c r="BT268" s="1956" t="s">
        <v>35</v>
      </c>
      <c r="BU268" s="1838"/>
      <c r="BV268" s="1838"/>
      <c r="BW268" s="1838"/>
      <c r="BX268" s="1838"/>
      <c r="BY268" s="1839"/>
      <c r="BZ268" s="1839"/>
      <c r="CA268" s="1839"/>
      <c r="CB268" s="1839"/>
      <c r="CC268" s="1839"/>
      <c r="CD268" s="1839"/>
      <c r="CE268" s="1839"/>
      <c r="CF268" s="1839"/>
      <c r="CG268" s="1839"/>
      <c r="CH268" s="1839"/>
      <c r="CI268" s="1839"/>
      <c r="CJ268" s="1839"/>
      <c r="CK268" s="1839"/>
      <c r="CL268" s="1839"/>
      <c r="CM268" s="1839"/>
      <c r="CN268" s="1839"/>
      <c r="CO268" s="1839"/>
      <c r="CP268" s="1839"/>
      <c r="CQ268" s="1839"/>
      <c r="CR268" s="1839"/>
      <c r="CS268" s="1839"/>
      <c r="CT268" s="1839"/>
      <c r="CU268" s="1839"/>
      <c r="CV268" s="1839"/>
      <c r="CW268" s="1839"/>
      <c r="CX268" s="1839"/>
      <c r="CY268" s="1839"/>
      <c r="CZ268" s="1839"/>
    </row>
    <row r="269" s="378" customFormat="true" ht="15" customHeight="true" x14ac:dyDescent="0.2">
      <c r="B269" s="417"/>
      <c r="U269" s="208"/>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2210"/>
      <c r="BB269" s="287" t="s">
        <v>89</v>
      </c>
      <c r="BC269" s="1083" t="s">
        <v>35</v>
      </c>
      <c r="BD269" s="1103" t="s">
        <v>35</v>
      </c>
      <c r="BE269" s="1103" t="s">
        <v>35</v>
      </c>
      <c r="BF269" s="1103" t="s">
        <v>35</v>
      </c>
      <c r="BG269" s="1124" t="s">
        <v>35</v>
      </c>
      <c r="BH269" s="1145" t="s">
        <v>35</v>
      </c>
      <c r="BI269" s="1103" t="s">
        <v>35</v>
      </c>
      <c r="BJ269" s="1103" t="s">
        <v>35</v>
      </c>
      <c r="BK269" s="1103" t="s">
        <v>35</v>
      </c>
      <c r="BL269" s="1124" t="s">
        <v>35</v>
      </c>
      <c r="BM269" s="1145" t="s">
        <v>35</v>
      </c>
      <c r="BN269" s="1103" t="s">
        <v>35</v>
      </c>
      <c r="BO269" s="1103" t="s">
        <v>35</v>
      </c>
      <c r="BP269" s="1103" t="s">
        <v>35</v>
      </c>
      <c r="BQ269" s="1124" t="s">
        <v>35</v>
      </c>
      <c r="BR269" s="1145" t="s">
        <v>35</v>
      </c>
      <c r="BS269" s="1103" t="s">
        <v>35</v>
      </c>
      <c r="BT269" s="1956" t="s">
        <v>35</v>
      </c>
      <c r="BU269" s="1838"/>
      <c r="BV269" s="1838"/>
      <c r="BW269" s="1838"/>
      <c r="BX269" s="1838"/>
      <c r="BY269" s="1839"/>
      <c r="BZ269" s="1839"/>
      <c r="CA269" s="1839"/>
      <c r="CB269" s="1839"/>
      <c r="CC269" s="1839"/>
      <c r="CD269" s="1839"/>
      <c r="CE269" s="1839"/>
      <c r="CF269" s="1839"/>
      <c r="CG269" s="1839"/>
      <c r="CH269" s="1839"/>
      <c r="CI269" s="1839"/>
      <c r="CJ269" s="1839"/>
      <c r="CK269" s="1839"/>
      <c r="CL269" s="1839"/>
      <c r="CM269" s="1839"/>
      <c r="CN269" s="1839"/>
      <c r="CO269" s="1839"/>
      <c r="CP269" s="1839"/>
      <c r="CQ269" s="1839"/>
      <c r="CR269" s="1839"/>
      <c r="CS269" s="1839"/>
      <c r="CT269" s="1839"/>
      <c r="CU269" s="1839"/>
      <c r="CV269" s="1839"/>
      <c r="CW269" s="1839"/>
      <c r="CX269" s="1839"/>
      <c r="CY269" s="1839"/>
      <c r="CZ269" s="1839"/>
    </row>
    <row r="270" s="378" customFormat="true" ht="15" customHeight="true" x14ac:dyDescent="0.2">
      <c r="B270" s="417"/>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210"/>
      <c r="BB270" s="287" t="s">
        <v>90</v>
      </c>
      <c r="BC270" s="1083" t="s">
        <v>35</v>
      </c>
      <c r="BD270" s="1103" t="s">
        <v>35</v>
      </c>
      <c r="BE270" s="1103" t="s">
        <v>35</v>
      </c>
      <c r="BF270" s="1103" t="s">
        <v>35</v>
      </c>
      <c r="BG270" s="1124" t="s">
        <v>35</v>
      </c>
      <c r="BH270" s="1145" t="s">
        <v>35</v>
      </c>
      <c r="BI270" s="1103" t="s">
        <v>35</v>
      </c>
      <c r="BJ270" s="1103" t="s">
        <v>35</v>
      </c>
      <c r="BK270" s="1103" t="s">
        <v>35</v>
      </c>
      <c r="BL270" s="1124" t="s">
        <v>35</v>
      </c>
      <c r="BM270" s="1145" t="s">
        <v>35</v>
      </c>
      <c r="BN270" s="1103" t="s">
        <v>35</v>
      </c>
      <c r="BO270" s="1103" t="s">
        <v>35</v>
      </c>
      <c r="BP270" s="1103" t="s">
        <v>35</v>
      </c>
      <c r="BQ270" s="1124" t="s">
        <v>35</v>
      </c>
      <c r="BR270" s="1145" t="s">
        <v>35</v>
      </c>
      <c r="BS270" s="1103" t="s">
        <v>35</v>
      </c>
      <c r="BT270" s="1956" t="s">
        <v>35</v>
      </c>
      <c r="BU270" s="1838"/>
      <c r="BV270" s="1838"/>
      <c r="BW270" s="1838"/>
      <c r="BX270" s="1838"/>
      <c r="BY270" s="1839"/>
      <c r="BZ270" s="1839"/>
      <c r="CA270" s="1839"/>
      <c r="CB270" s="1839"/>
      <c r="CC270" s="1839"/>
      <c r="CD270" s="1839"/>
      <c r="CE270" s="1839"/>
      <c r="CF270" s="1839"/>
      <c r="CG270" s="1839"/>
      <c r="CH270" s="1839"/>
      <c r="CI270" s="1839"/>
      <c r="CJ270" s="1839"/>
      <c r="CK270" s="1839"/>
      <c r="CL270" s="1839"/>
      <c r="CM270" s="1839"/>
      <c r="CN270" s="1839"/>
      <c r="CO270" s="1839"/>
      <c r="CP270" s="1839"/>
      <c r="CQ270" s="1839"/>
      <c r="CR270" s="1839"/>
      <c r="CS270" s="1839"/>
      <c r="CT270" s="1839"/>
      <c r="CU270" s="1839"/>
      <c r="CV270" s="1839"/>
      <c r="CW270" s="1839"/>
      <c r="CX270" s="1839"/>
      <c r="CY270" s="1839"/>
      <c r="CZ270" s="1839"/>
    </row>
    <row r="271" s="378" customFormat="true" ht="15" customHeight="true" x14ac:dyDescent="0.2">
      <c r="B271" s="417"/>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2210" t="s">
        <v>75</v>
      </c>
      <c r="BB271" s="287" t="s">
        <v>49</v>
      </c>
      <c r="BC271" s="1083" t="s">
        <v>35</v>
      </c>
      <c r="BD271" s="1104" t="s">
        <v>35</v>
      </c>
      <c r="BE271" s="1104" t="s">
        <v>35</v>
      </c>
      <c r="BF271" s="1104" t="s">
        <v>35</v>
      </c>
      <c r="BG271" s="1125" t="s">
        <v>35</v>
      </c>
      <c r="BH271" s="1083" t="s">
        <v>35</v>
      </c>
      <c r="BI271" s="1104" t="s">
        <v>35</v>
      </c>
      <c r="BJ271" s="1104" t="s">
        <v>35</v>
      </c>
      <c r="BK271" s="1104" t="s">
        <v>35</v>
      </c>
      <c r="BL271" s="1125" t="s">
        <v>35</v>
      </c>
      <c r="BM271" s="1083" t="s">
        <v>35</v>
      </c>
      <c r="BN271" s="1104" t="s">
        <v>35</v>
      </c>
      <c r="BO271" s="1104" t="s">
        <v>35</v>
      </c>
      <c r="BP271" s="1104" t="s">
        <v>35</v>
      </c>
      <c r="BQ271" s="1125" t="s">
        <v>35</v>
      </c>
      <c r="BR271" s="1083" t="s">
        <v>35</v>
      </c>
      <c r="BS271" s="1104" t="s">
        <v>35</v>
      </c>
      <c r="BT271" s="1150" t="s">
        <v>35</v>
      </c>
      <c r="BU271" s="1840"/>
      <c r="BV271" s="1840"/>
      <c r="BW271" s="1840"/>
      <c r="BX271" s="1840"/>
      <c r="BY271" s="1840"/>
      <c r="BZ271" s="1840"/>
      <c r="CA271" s="1840"/>
      <c r="CB271" s="1840"/>
      <c r="CC271" s="1840"/>
      <c r="CD271" s="1840"/>
      <c r="CE271" s="1840"/>
      <c r="CF271" s="1840"/>
      <c r="CG271" s="1840"/>
      <c r="CH271" s="1840"/>
      <c r="CI271" s="1840"/>
      <c r="CJ271" s="1840"/>
      <c r="CK271" s="1840"/>
      <c r="CL271" s="1840"/>
      <c r="CM271" s="1840"/>
      <c r="CN271" s="1840"/>
      <c r="CO271" s="1840"/>
      <c r="CP271" s="1840"/>
      <c r="CQ271" s="1840"/>
      <c r="CR271" s="1840"/>
      <c r="CS271" s="1840"/>
      <c r="CT271" s="1840"/>
      <c r="CU271" s="1840"/>
      <c r="CV271" s="1840"/>
      <c r="CW271" s="1840"/>
      <c r="CX271" s="1840"/>
      <c r="CY271" s="1840"/>
      <c r="CZ271" s="1840"/>
    </row>
    <row r="272" s="378" customFormat="true" ht="15" customHeight="true" x14ac:dyDescent="0.2">
      <c r="B272" s="417"/>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210"/>
      <c r="BB272" s="287" t="s">
        <v>48</v>
      </c>
      <c r="BC272" s="1083" t="s">
        <v>35</v>
      </c>
      <c r="BD272" s="1104" t="s">
        <v>35</v>
      </c>
      <c r="BE272" s="1104" t="s">
        <v>35</v>
      </c>
      <c r="BF272" s="1104" t="s">
        <v>35</v>
      </c>
      <c r="BG272" s="1125" t="s">
        <v>35</v>
      </c>
      <c r="BH272" s="1083" t="s">
        <v>35</v>
      </c>
      <c r="BI272" s="1104" t="s">
        <v>35</v>
      </c>
      <c r="BJ272" s="1104" t="s">
        <v>35</v>
      </c>
      <c r="BK272" s="1104" t="s">
        <v>35</v>
      </c>
      <c r="BL272" s="1125" t="s">
        <v>35</v>
      </c>
      <c r="BM272" s="1083" t="s">
        <v>35</v>
      </c>
      <c r="BN272" s="1104" t="s">
        <v>35</v>
      </c>
      <c r="BO272" s="1104" t="s">
        <v>35</v>
      </c>
      <c r="BP272" s="1104" t="s">
        <v>35</v>
      </c>
      <c r="BQ272" s="1125" t="s">
        <v>35</v>
      </c>
      <c r="BR272" s="1083" t="s">
        <v>35</v>
      </c>
      <c r="BS272" s="1104" t="s">
        <v>35</v>
      </c>
      <c r="BT272" s="1150" t="s">
        <v>35</v>
      </c>
      <c r="BU272" s="1840"/>
      <c r="BV272" s="1840"/>
      <c r="BW272" s="1840"/>
      <c r="BX272" s="1840"/>
      <c r="BY272" s="1840"/>
      <c r="BZ272" s="1840"/>
      <c r="CA272" s="1840"/>
      <c r="CB272" s="1840"/>
      <c r="CC272" s="1840"/>
      <c r="CD272" s="1840"/>
      <c r="CE272" s="1840"/>
      <c r="CF272" s="1840"/>
      <c r="CG272" s="1840"/>
      <c r="CH272" s="1840"/>
      <c r="CI272" s="1840"/>
      <c r="CJ272" s="1840"/>
      <c r="CK272" s="1840"/>
      <c r="CL272" s="1840"/>
      <c r="CM272" s="1840"/>
      <c r="CN272" s="1840"/>
      <c r="CO272" s="1840"/>
      <c r="CP272" s="1840"/>
      <c r="CQ272" s="1840"/>
      <c r="CR272" s="1840"/>
      <c r="CS272" s="1840"/>
      <c r="CT272" s="1840"/>
      <c r="CU272" s="1840"/>
      <c r="CV272" s="1840"/>
      <c r="CW272" s="1840"/>
      <c r="CX272" s="1840"/>
      <c r="CY272" s="1840"/>
      <c r="CZ272" s="1840"/>
    </row>
    <row r="273" s="378" customFormat="true" ht="15" customHeight="true" x14ac:dyDescent="0.2">
      <c r="B273" s="417"/>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2210"/>
      <c r="BB273" s="287" t="s">
        <v>112</v>
      </c>
      <c r="BC273" s="1083" t="s">
        <v>35</v>
      </c>
      <c r="BD273" s="1104" t="s">
        <v>35</v>
      </c>
      <c r="BE273" s="1104" t="s">
        <v>35</v>
      </c>
      <c r="BF273" s="1104" t="s">
        <v>35</v>
      </c>
      <c r="BG273" s="1125" t="s">
        <v>35</v>
      </c>
      <c r="BH273" s="1083" t="s">
        <v>35</v>
      </c>
      <c r="BI273" s="1104" t="s">
        <v>35</v>
      </c>
      <c r="BJ273" s="1104" t="s">
        <v>35</v>
      </c>
      <c r="BK273" s="1104" t="s">
        <v>35</v>
      </c>
      <c r="BL273" s="1125" t="s">
        <v>35</v>
      </c>
      <c r="BM273" s="1083" t="s">
        <v>35</v>
      </c>
      <c r="BN273" s="1104" t="s">
        <v>35</v>
      </c>
      <c r="BO273" s="1104" t="s">
        <v>35</v>
      </c>
      <c r="BP273" s="1104" t="s">
        <v>35</v>
      </c>
      <c r="BQ273" s="1125" t="s">
        <v>35</v>
      </c>
      <c r="BR273" s="1083" t="s">
        <v>35</v>
      </c>
      <c r="BS273" s="1104" t="s">
        <v>35</v>
      </c>
      <c r="BT273" s="1150" t="s">
        <v>35</v>
      </c>
      <c r="BU273" s="1840"/>
      <c r="BV273" s="1840"/>
      <c r="BW273" s="1840"/>
      <c r="BX273" s="1840"/>
      <c r="BY273" s="1840"/>
      <c r="BZ273" s="1840"/>
      <c r="CA273" s="1840"/>
      <c r="CB273" s="1840"/>
      <c r="CC273" s="1840"/>
      <c r="CD273" s="1840"/>
      <c r="CE273" s="1840"/>
      <c r="CF273" s="1840"/>
      <c r="CG273" s="1840"/>
      <c r="CH273" s="1840"/>
      <c r="CI273" s="1840"/>
      <c r="CJ273" s="1840"/>
      <c r="CK273" s="1840"/>
      <c r="CL273" s="1840"/>
      <c r="CM273" s="1840"/>
      <c r="CN273" s="1840"/>
      <c r="CO273" s="1840"/>
      <c r="CP273" s="1840"/>
      <c r="CQ273" s="1840"/>
      <c r="CR273" s="1840"/>
      <c r="CS273" s="1840"/>
      <c r="CT273" s="1840"/>
      <c r="CU273" s="1840"/>
      <c r="CV273" s="1840"/>
      <c r="CW273" s="1840"/>
      <c r="CX273" s="1840"/>
      <c r="CY273" s="1840"/>
      <c r="CZ273" s="1840"/>
    </row>
    <row r="274" s="378" customFormat="true" ht="15" customHeight="true" x14ac:dyDescent="0.2">
      <c r="B274" s="417"/>
      <c r="U274" s="208"/>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210" t="s">
        <v>76</v>
      </c>
      <c r="BB274" s="287" t="s">
        <v>49</v>
      </c>
      <c r="BC274" s="1083" t="s">
        <v>35</v>
      </c>
      <c r="BD274" s="1103" t="s">
        <v>35</v>
      </c>
      <c r="BE274" s="1103" t="s">
        <v>35</v>
      </c>
      <c r="BF274" s="1103" t="s">
        <v>35</v>
      </c>
      <c r="BG274" s="1124" t="s">
        <v>35</v>
      </c>
      <c r="BH274" s="1145" t="s">
        <v>35</v>
      </c>
      <c r="BI274" s="1103" t="s">
        <v>35</v>
      </c>
      <c r="BJ274" s="1103" t="s">
        <v>35</v>
      </c>
      <c r="BK274" s="1103" t="s">
        <v>35</v>
      </c>
      <c r="BL274" s="1124" t="s">
        <v>35</v>
      </c>
      <c r="BM274" s="1145" t="s">
        <v>35</v>
      </c>
      <c r="BN274" s="1103" t="s">
        <v>35</v>
      </c>
      <c r="BO274" s="1103" t="s">
        <v>35</v>
      </c>
      <c r="BP274" s="1103" t="s">
        <v>35</v>
      </c>
      <c r="BQ274" s="1124" t="s">
        <v>35</v>
      </c>
      <c r="BR274" s="1145" t="s">
        <v>35</v>
      </c>
      <c r="BS274" s="1103" t="s">
        <v>35</v>
      </c>
      <c r="BT274" s="1956" t="s">
        <v>35</v>
      </c>
      <c r="BU274" s="1838"/>
      <c r="BV274" s="1838"/>
      <c r="BW274" s="1838"/>
      <c r="BX274" s="1838"/>
      <c r="BY274" s="1839"/>
      <c r="BZ274" s="1839"/>
      <c r="CA274" s="1839"/>
      <c r="CB274" s="1839"/>
      <c r="CC274" s="1839"/>
      <c r="CD274" s="1839"/>
      <c r="CE274" s="1839"/>
      <c r="CF274" s="1839"/>
      <c r="CG274" s="1839"/>
      <c r="CH274" s="1839"/>
      <c r="CI274" s="1839"/>
      <c r="CJ274" s="1839"/>
      <c r="CK274" s="1839"/>
      <c r="CL274" s="1839"/>
      <c r="CM274" s="1839"/>
      <c r="CN274" s="1839"/>
      <c r="CO274" s="1839"/>
      <c r="CP274" s="1839"/>
      <c r="CQ274" s="1839"/>
      <c r="CR274" s="1839"/>
      <c r="CS274" s="1839"/>
      <c r="CT274" s="1839"/>
      <c r="CU274" s="1839"/>
      <c r="CV274" s="1839"/>
      <c r="CW274" s="1839"/>
      <c r="CX274" s="1839"/>
      <c r="CY274" s="1839"/>
      <c r="CZ274" s="1839"/>
    </row>
    <row r="275" s="378" customFormat="true" ht="15" customHeight="true" x14ac:dyDescent="0.2">
      <c r="B275" s="417"/>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2210"/>
      <c r="BB275" s="287" t="s">
        <v>48</v>
      </c>
      <c r="BC275" s="1083" t="s">
        <v>35</v>
      </c>
      <c r="BD275" s="1103" t="s">
        <v>35</v>
      </c>
      <c r="BE275" s="1103" t="s">
        <v>35</v>
      </c>
      <c r="BF275" s="1103" t="s">
        <v>35</v>
      </c>
      <c r="BG275" s="1124" t="s">
        <v>35</v>
      </c>
      <c r="BH275" s="1145" t="s">
        <v>35</v>
      </c>
      <c r="BI275" s="1103" t="s">
        <v>35</v>
      </c>
      <c r="BJ275" s="1103" t="s">
        <v>35</v>
      </c>
      <c r="BK275" s="1103" t="s">
        <v>35</v>
      </c>
      <c r="BL275" s="1124" t="s">
        <v>35</v>
      </c>
      <c r="BM275" s="1145" t="s">
        <v>35</v>
      </c>
      <c r="BN275" s="1103" t="s">
        <v>35</v>
      </c>
      <c r="BO275" s="1103" t="s">
        <v>35</v>
      </c>
      <c r="BP275" s="1103" t="s">
        <v>35</v>
      </c>
      <c r="BQ275" s="1124" t="s">
        <v>35</v>
      </c>
      <c r="BR275" s="1145" t="s">
        <v>35</v>
      </c>
      <c r="BS275" s="1103" t="s">
        <v>35</v>
      </c>
      <c r="BT275" s="1956" t="s">
        <v>35</v>
      </c>
      <c r="BU275" s="1838"/>
      <c r="BV275" s="1838"/>
      <c r="BW275" s="1838"/>
      <c r="BX275" s="1838"/>
      <c r="BY275" s="1839"/>
      <c r="BZ275" s="1839"/>
      <c r="CA275" s="1839"/>
      <c r="CB275" s="1839"/>
      <c r="CC275" s="1839"/>
      <c r="CD275" s="1839"/>
      <c r="CE275" s="1839"/>
      <c r="CF275" s="1839"/>
      <c r="CG275" s="1839"/>
      <c r="CH275" s="1839"/>
      <c r="CI275" s="1839"/>
      <c r="CJ275" s="1839"/>
      <c r="CK275" s="1839"/>
      <c r="CL275" s="1839"/>
      <c r="CM275" s="1839"/>
      <c r="CN275" s="1839"/>
      <c r="CO275" s="1839"/>
      <c r="CP275" s="1839"/>
      <c r="CQ275" s="1839"/>
      <c r="CR275" s="1839"/>
      <c r="CS275" s="1839"/>
      <c r="CT275" s="1839"/>
      <c r="CU275" s="1839"/>
      <c r="CV275" s="1839"/>
      <c r="CW275" s="1839"/>
      <c r="CX275" s="1839"/>
      <c r="CY275" s="1839"/>
      <c r="CZ275" s="1839"/>
    </row>
    <row r="276" s="378" customFormat="true" ht="15" customHeight="true" x14ac:dyDescent="0.2">
      <c r="B276" s="417"/>
      <c r="U276" s="208"/>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210"/>
      <c r="BB276" s="287" t="s">
        <v>113</v>
      </c>
      <c r="BC276" s="1083" t="s">
        <v>35</v>
      </c>
      <c r="BD276" s="1103" t="s">
        <v>35</v>
      </c>
      <c r="BE276" s="1103" t="s">
        <v>35</v>
      </c>
      <c r="BF276" s="1103" t="s">
        <v>35</v>
      </c>
      <c r="BG276" s="1124" t="s">
        <v>35</v>
      </c>
      <c r="BH276" s="1145" t="s">
        <v>35</v>
      </c>
      <c r="BI276" s="1103" t="s">
        <v>35</v>
      </c>
      <c r="BJ276" s="1103" t="s">
        <v>35</v>
      </c>
      <c r="BK276" s="1103" t="s">
        <v>35</v>
      </c>
      <c r="BL276" s="1124" t="s">
        <v>35</v>
      </c>
      <c r="BM276" s="1145" t="s">
        <v>35</v>
      </c>
      <c r="BN276" s="1103" t="s">
        <v>35</v>
      </c>
      <c r="BO276" s="1103" t="s">
        <v>35</v>
      </c>
      <c r="BP276" s="1103" t="s">
        <v>35</v>
      </c>
      <c r="BQ276" s="1124" t="s">
        <v>35</v>
      </c>
      <c r="BR276" s="1145" t="s">
        <v>35</v>
      </c>
      <c r="BS276" s="1103" t="s">
        <v>35</v>
      </c>
      <c r="BT276" s="1956" t="s">
        <v>35</v>
      </c>
      <c r="BU276" s="1838"/>
      <c r="BV276" s="1838"/>
      <c r="BW276" s="1838"/>
      <c r="BX276" s="1838"/>
      <c r="BY276" s="1839"/>
      <c r="BZ276" s="1839"/>
      <c r="CA276" s="1839"/>
      <c r="CB276" s="1839"/>
      <c r="CC276" s="1839"/>
      <c r="CD276" s="1839"/>
      <c r="CE276" s="1839"/>
      <c r="CF276" s="1839"/>
      <c r="CG276" s="1839"/>
      <c r="CH276" s="1839"/>
      <c r="CI276" s="1839"/>
      <c r="CJ276" s="1839"/>
      <c r="CK276" s="1839"/>
      <c r="CL276" s="1839"/>
      <c r="CM276" s="1839"/>
      <c r="CN276" s="1839"/>
      <c r="CO276" s="1839"/>
      <c r="CP276" s="1839"/>
      <c r="CQ276" s="1839"/>
      <c r="CR276" s="1839"/>
      <c r="CS276" s="1839"/>
      <c r="CT276" s="1839"/>
      <c r="CU276" s="1839"/>
      <c r="CV276" s="1839"/>
      <c r="CW276" s="1839"/>
      <c r="CX276" s="1839"/>
      <c r="CY276" s="1839"/>
      <c r="CZ276" s="1839"/>
    </row>
    <row r="277" s="378" customFormat="true" ht="15" customHeight="true" x14ac:dyDescent="0.2">
      <c r="B277" s="417"/>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2210" t="s">
        <v>77</v>
      </c>
      <c r="BB277" s="287" t="s">
        <v>78</v>
      </c>
      <c r="BC277" s="1083" t="s">
        <v>35</v>
      </c>
      <c r="BD277" s="1103" t="s">
        <v>35</v>
      </c>
      <c r="BE277" s="1103" t="s">
        <v>35</v>
      </c>
      <c r="BF277" s="1103" t="s">
        <v>35</v>
      </c>
      <c r="BG277" s="1124" t="s">
        <v>35</v>
      </c>
      <c r="BH277" s="1145" t="s">
        <v>35</v>
      </c>
      <c r="BI277" s="1103" t="s">
        <v>35</v>
      </c>
      <c r="BJ277" s="1103" t="s">
        <v>35</v>
      </c>
      <c r="BK277" s="1103" t="s">
        <v>35</v>
      </c>
      <c r="BL277" s="1124" t="s">
        <v>35</v>
      </c>
      <c r="BM277" s="1145" t="s">
        <v>35</v>
      </c>
      <c r="BN277" s="1103" t="s">
        <v>35</v>
      </c>
      <c r="BO277" s="1103" t="s">
        <v>35</v>
      </c>
      <c r="BP277" s="1103" t="s">
        <v>35</v>
      </c>
      <c r="BQ277" s="1124" t="s">
        <v>35</v>
      </c>
      <c r="BR277" s="1145" t="s">
        <v>35</v>
      </c>
      <c r="BS277" s="1103" t="s">
        <v>35</v>
      </c>
      <c r="BT277" s="1956" t="s">
        <v>35</v>
      </c>
      <c r="BU277" s="1838"/>
      <c r="BV277" s="1838"/>
      <c r="BW277" s="1838"/>
      <c r="BX277" s="1838"/>
      <c r="BY277" s="1839"/>
      <c r="BZ277" s="1839"/>
      <c r="CA277" s="1839"/>
      <c r="CB277" s="1839"/>
      <c r="CC277" s="1839"/>
      <c r="CD277" s="1839"/>
      <c r="CE277" s="1839"/>
      <c r="CF277" s="1839"/>
      <c r="CG277" s="1839"/>
      <c r="CH277" s="1839"/>
      <c r="CI277" s="1839"/>
      <c r="CJ277" s="1839"/>
      <c r="CK277" s="1839"/>
      <c r="CL277" s="1839"/>
      <c r="CM277" s="1839"/>
      <c r="CN277" s="1839"/>
      <c r="CO277" s="1839"/>
      <c r="CP277" s="1839"/>
      <c r="CQ277" s="1839"/>
      <c r="CR277" s="1839"/>
      <c r="CS277" s="1839"/>
      <c r="CT277" s="1839"/>
      <c r="CU277" s="1839"/>
      <c r="CV277" s="1839"/>
      <c r="CW277" s="1839"/>
      <c r="CX277" s="1839"/>
      <c r="CY277" s="1839"/>
      <c r="CZ277" s="1839"/>
    </row>
    <row r="278" s="378" customFormat="true" ht="15" customHeight="true" x14ac:dyDescent="0.2">
      <c r="B278" s="417"/>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210"/>
      <c r="BB278" s="287" t="s">
        <v>79</v>
      </c>
      <c r="BC278" s="1083" t="s">
        <v>35</v>
      </c>
      <c r="BD278" s="1103" t="s">
        <v>35</v>
      </c>
      <c r="BE278" s="1103" t="s">
        <v>35</v>
      </c>
      <c r="BF278" s="1103" t="s">
        <v>35</v>
      </c>
      <c r="BG278" s="1124" t="s">
        <v>35</v>
      </c>
      <c r="BH278" s="1145" t="s">
        <v>35</v>
      </c>
      <c r="BI278" s="1103" t="s">
        <v>35</v>
      </c>
      <c r="BJ278" s="1103" t="s">
        <v>35</v>
      </c>
      <c r="BK278" s="1103" t="s">
        <v>35</v>
      </c>
      <c r="BL278" s="1124" t="s">
        <v>35</v>
      </c>
      <c r="BM278" s="1145" t="s">
        <v>35</v>
      </c>
      <c r="BN278" s="1103" t="s">
        <v>35</v>
      </c>
      <c r="BO278" s="1103" t="s">
        <v>35</v>
      </c>
      <c r="BP278" s="1103" t="s">
        <v>35</v>
      </c>
      <c r="BQ278" s="1124" t="s">
        <v>35</v>
      </c>
      <c r="BR278" s="1145" t="s">
        <v>35</v>
      </c>
      <c r="BS278" s="1103" t="s">
        <v>35</v>
      </c>
      <c r="BT278" s="1956" t="s">
        <v>35</v>
      </c>
      <c r="BU278" s="1838"/>
      <c r="BV278" s="1838"/>
      <c r="BW278" s="1838"/>
      <c r="BX278" s="1838"/>
      <c r="BY278" s="1839"/>
      <c r="BZ278" s="1839"/>
      <c r="CA278" s="1839"/>
      <c r="CB278" s="1839"/>
      <c r="CC278" s="1839"/>
      <c r="CD278" s="1839"/>
      <c r="CE278" s="1839"/>
      <c r="CF278" s="1839"/>
      <c r="CG278" s="1839"/>
      <c r="CH278" s="1839"/>
      <c r="CI278" s="1839"/>
      <c r="CJ278" s="1839"/>
      <c r="CK278" s="1839"/>
      <c r="CL278" s="1839"/>
      <c r="CM278" s="1839"/>
      <c r="CN278" s="1839"/>
      <c r="CO278" s="1839"/>
      <c r="CP278" s="1839"/>
      <c r="CQ278" s="1839"/>
      <c r="CR278" s="1839"/>
      <c r="CS278" s="1839"/>
      <c r="CT278" s="1839"/>
      <c r="CU278" s="1839"/>
      <c r="CV278" s="1839"/>
      <c r="CW278" s="1839"/>
      <c r="CX278" s="1839"/>
      <c r="CY278" s="1839"/>
      <c r="CZ278" s="1839"/>
    </row>
    <row r="279" s="378" customFormat="true" ht="15" customHeight="true" x14ac:dyDescent="0.2">
      <c r="B279" s="417"/>
      <c r="U279" s="208"/>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2210"/>
      <c r="BB279" s="287" t="s">
        <v>80</v>
      </c>
      <c r="BC279" s="1083" t="s">
        <v>35</v>
      </c>
      <c r="BD279" s="1104" t="s">
        <v>35</v>
      </c>
      <c r="BE279" s="1104" t="s">
        <v>35</v>
      </c>
      <c r="BF279" s="1104" t="s">
        <v>35</v>
      </c>
      <c r="BG279" s="1125" t="s">
        <v>35</v>
      </c>
      <c r="BH279" s="1083" t="s">
        <v>35</v>
      </c>
      <c r="BI279" s="1104" t="s">
        <v>35</v>
      </c>
      <c r="BJ279" s="1104" t="s">
        <v>35</v>
      </c>
      <c r="BK279" s="1104" t="s">
        <v>35</v>
      </c>
      <c r="BL279" s="1125" t="s">
        <v>35</v>
      </c>
      <c r="BM279" s="1083" t="s">
        <v>35</v>
      </c>
      <c r="BN279" s="1104" t="s">
        <v>35</v>
      </c>
      <c r="BO279" s="1104" t="s">
        <v>35</v>
      </c>
      <c r="BP279" s="1104" t="s">
        <v>35</v>
      </c>
      <c r="BQ279" s="1125" t="s">
        <v>35</v>
      </c>
      <c r="BR279" s="1083" t="s">
        <v>35</v>
      </c>
      <c r="BS279" s="1104" t="s">
        <v>35</v>
      </c>
      <c r="BT279" s="1150" t="s">
        <v>35</v>
      </c>
      <c r="BU279" s="1840"/>
      <c r="BV279" s="1840"/>
      <c r="BW279" s="1840"/>
      <c r="BX279" s="1840"/>
      <c r="BY279" s="1840"/>
      <c r="BZ279" s="1840"/>
      <c r="CA279" s="1840"/>
      <c r="CB279" s="1840"/>
      <c r="CC279" s="1840"/>
      <c r="CD279" s="1840"/>
      <c r="CE279" s="1840"/>
      <c r="CF279" s="1840"/>
      <c r="CG279" s="1840"/>
      <c r="CH279" s="1840"/>
      <c r="CI279" s="1840"/>
      <c r="CJ279" s="1840"/>
      <c r="CK279" s="1840"/>
      <c r="CL279" s="1840"/>
      <c r="CM279" s="1840"/>
      <c r="CN279" s="1840"/>
      <c r="CO279" s="1840"/>
      <c r="CP279" s="1840"/>
      <c r="CQ279" s="1840"/>
      <c r="CR279" s="1840"/>
      <c r="CS279" s="1840"/>
      <c r="CT279" s="1840"/>
      <c r="CU279" s="1840"/>
      <c r="CV279" s="1840"/>
      <c r="CW279" s="1840"/>
      <c r="CX279" s="1840"/>
      <c r="CY279" s="1840"/>
      <c r="CZ279" s="1840"/>
    </row>
    <row r="280" s="378" customFormat="true" ht="15" customHeight="true" x14ac:dyDescent="0.2">
      <c r="B280" s="417"/>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10"/>
      <c r="BB280" s="287" t="s">
        <v>81</v>
      </c>
      <c r="BC280" s="1083" t="s">
        <v>35</v>
      </c>
      <c r="BD280" s="1104" t="s">
        <v>35</v>
      </c>
      <c r="BE280" s="1104" t="s">
        <v>35</v>
      </c>
      <c r="BF280" s="1104" t="s">
        <v>35</v>
      </c>
      <c r="BG280" s="1125" t="s">
        <v>35</v>
      </c>
      <c r="BH280" s="1083" t="s">
        <v>35</v>
      </c>
      <c r="BI280" s="1104" t="s">
        <v>35</v>
      </c>
      <c r="BJ280" s="1104" t="s">
        <v>35</v>
      </c>
      <c r="BK280" s="1104" t="s">
        <v>35</v>
      </c>
      <c r="BL280" s="1125" t="s">
        <v>35</v>
      </c>
      <c r="BM280" s="1083" t="s">
        <v>35</v>
      </c>
      <c r="BN280" s="1104" t="s">
        <v>35</v>
      </c>
      <c r="BO280" s="1104" t="s">
        <v>35</v>
      </c>
      <c r="BP280" s="1104" t="s">
        <v>35</v>
      </c>
      <c r="BQ280" s="1125" t="s">
        <v>35</v>
      </c>
      <c r="BR280" s="1083" t="s">
        <v>35</v>
      </c>
      <c r="BS280" s="1104" t="s">
        <v>35</v>
      </c>
      <c r="BT280" s="1150" t="s">
        <v>35</v>
      </c>
      <c r="BU280" s="1840"/>
      <c r="BV280" s="1840"/>
      <c r="BW280" s="1840"/>
      <c r="BX280" s="1840"/>
      <c r="BY280" s="1840"/>
      <c r="BZ280" s="1840"/>
      <c r="CA280" s="1840"/>
      <c r="CB280" s="1840"/>
      <c r="CC280" s="1840"/>
      <c r="CD280" s="1840"/>
      <c r="CE280" s="1840"/>
      <c r="CF280" s="1840"/>
      <c r="CG280" s="1840"/>
      <c r="CH280" s="1840"/>
      <c r="CI280" s="1840"/>
      <c r="CJ280" s="1840"/>
      <c r="CK280" s="1840"/>
      <c r="CL280" s="1840"/>
      <c r="CM280" s="1840"/>
      <c r="CN280" s="1840"/>
      <c r="CO280" s="1840"/>
      <c r="CP280" s="1840"/>
      <c r="CQ280" s="1840"/>
      <c r="CR280" s="1840"/>
      <c r="CS280" s="1840"/>
      <c r="CT280" s="1840"/>
      <c r="CU280" s="1840"/>
      <c r="CV280" s="1840"/>
      <c r="CW280" s="1840"/>
      <c r="CX280" s="1840"/>
      <c r="CY280" s="1840"/>
      <c r="CZ280" s="1840"/>
    </row>
    <row r="281" s="378" customFormat="true" ht="15" customHeight="true" x14ac:dyDescent="0.2">
      <c r="B281" s="417"/>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10"/>
      <c r="BB281" s="287" t="s">
        <v>82</v>
      </c>
      <c r="BC281" s="1083" t="s">
        <v>35</v>
      </c>
      <c r="BD281" s="1104" t="s">
        <v>35</v>
      </c>
      <c r="BE281" s="1104" t="s">
        <v>35</v>
      </c>
      <c r="BF281" s="1104" t="s">
        <v>35</v>
      </c>
      <c r="BG281" s="1125" t="s">
        <v>35</v>
      </c>
      <c r="BH281" s="1083" t="s">
        <v>35</v>
      </c>
      <c r="BI281" s="1104" t="s">
        <v>35</v>
      </c>
      <c r="BJ281" s="1104" t="s">
        <v>35</v>
      </c>
      <c r="BK281" s="1104" t="s">
        <v>35</v>
      </c>
      <c r="BL281" s="1125" t="s">
        <v>35</v>
      </c>
      <c r="BM281" s="1083" t="s">
        <v>35</v>
      </c>
      <c r="BN281" s="1104" t="s">
        <v>35</v>
      </c>
      <c r="BO281" s="1104" t="s">
        <v>35</v>
      </c>
      <c r="BP281" s="1104" t="s">
        <v>35</v>
      </c>
      <c r="BQ281" s="1125" t="s">
        <v>35</v>
      </c>
      <c r="BR281" s="1083" t="s">
        <v>35</v>
      </c>
      <c r="BS281" s="1104" t="s">
        <v>35</v>
      </c>
      <c r="BT281" s="1150" t="s">
        <v>35</v>
      </c>
      <c r="BU281" s="1840"/>
      <c r="BV281" s="1840"/>
      <c r="BW281" s="1840"/>
      <c r="BX281" s="1840"/>
      <c r="BY281" s="1840"/>
      <c r="BZ281" s="1840"/>
      <c r="CA281" s="1840"/>
      <c r="CB281" s="1840"/>
      <c r="CC281" s="1840"/>
      <c r="CD281" s="1840"/>
      <c r="CE281" s="1840"/>
      <c r="CF281" s="1840"/>
      <c r="CG281" s="1840"/>
      <c r="CH281" s="1840"/>
      <c r="CI281" s="1840"/>
      <c r="CJ281" s="1840"/>
      <c r="CK281" s="1840"/>
      <c r="CL281" s="1840"/>
      <c r="CM281" s="1840"/>
      <c r="CN281" s="1840"/>
      <c r="CO281" s="1840"/>
      <c r="CP281" s="1840"/>
      <c r="CQ281" s="1840"/>
      <c r="CR281" s="1840"/>
      <c r="CS281" s="1840"/>
      <c r="CT281" s="1840"/>
      <c r="CU281" s="1840"/>
      <c r="CV281" s="1840"/>
      <c r="CW281" s="1840"/>
      <c r="CX281" s="1840"/>
      <c r="CY281" s="1840"/>
      <c r="CZ281" s="1840"/>
    </row>
    <row r="282" s="378" customFormat="true" ht="15" customHeight="true" x14ac:dyDescent="0.2">
      <c r="B282" s="417"/>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10"/>
      <c r="BB282" s="287" t="s">
        <v>83</v>
      </c>
      <c r="BC282" s="1083" t="s">
        <v>35</v>
      </c>
      <c r="BD282" s="1104" t="s">
        <v>35</v>
      </c>
      <c r="BE282" s="1104" t="s">
        <v>35</v>
      </c>
      <c r="BF282" s="1104" t="s">
        <v>35</v>
      </c>
      <c r="BG282" s="1125" t="s">
        <v>35</v>
      </c>
      <c r="BH282" s="1083" t="s">
        <v>35</v>
      </c>
      <c r="BI282" s="1104" t="s">
        <v>35</v>
      </c>
      <c r="BJ282" s="1104" t="s">
        <v>35</v>
      </c>
      <c r="BK282" s="1104" t="s">
        <v>35</v>
      </c>
      <c r="BL282" s="1125" t="s">
        <v>35</v>
      </c>
      <c r="BM282" s="1083" t="s">
        <v>35</v>
      </c>
      <c r="BN282" s="1104" t="s">
        <v>35</v>
      </c>
      <c r="BO282" s="1104" t="s">
        <v>35</v>
      </c>
      <c r="BP282" s="1104" t="s">
        <v>35</v>
      </c>
      <c r="BQ282" s="1125" t="s">
        <v>35</v>
      </c>
      <c r="BR282" s="1083" t="s">
        <v>35</v>
      </c>
      <c r="BS282" s="1104" t="s">
        <v>35</v>
      </c>
      <c r="BT282" s="1150" t="s">
        <v>35</v>
      </c>
      <c r="BU282" s="1840"/>
      <c r="BV282" s="1840"/>
      <c r="BW282" s="1840"/>
      <c r="BX282" s="1840"/>
      <c r="BY282" s="1840"/>
      <c r="BZ282" s="1840"/>
      <c r="CA282" s="1840"/>
      <c r="CB282" s="1840"/>
      <c r="CC282" s="1840"/>
      <c r="CD282" s="1840"/>
      <c r="CE282" s="1840"/>
      <c r="CF282" s="1840"/>
      <c r="CG282" s="1840"/>
      <c r="CH282" s="1840"/>
      <c r="CI282" s="1840"/>
      <c r="CJ282" s="1840"/>
      <c r="CK282" s="1840"/>
      <c r="CL282" s="1840"/>
      <c r="CM282" s="1840"/>
      <c r="CN282" s="1840"/>
      <c r="CO282" s="1840"/>
      <c r="CP282" s="1840"/>
      <c r="CQ282" s="1840"/>
      <c r="CR282" s="1840"/>
      <c r="CS282" s="1840"/>
      <c r="CT282" s="1840"/>
      <c r="CU282" s="1840"/>
      <c r="CV282" s="1840"/>
      <c r="CW282" s="1840"/>
      <c r="CX282" s="1840"/>
      <c r="CY282" s="1840"/>
      <c r="CZ282" s="1840"/>
    </row>
    <row r="283" s="378" customFormat="true" ht="15" customHeight="true" x14ac:dyDescent="0.2">
      <c r="B283" s="417"/>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10"/>
      <c r="BB283" s="287" t="s">
        <v>84</v>
      </c>
      <c r="BC283" s="1083" t="s">
        <v>35</v>
      </c>
      <c r="BD283" s="1104" t="s">
        <v>35</v>
      </c>
      <c r="BE283" s="1104" t="s">
        <v>35</v>
      </c>
      <c r="BF283" s="1104" t="s">
        <v>35</v>
      </c>
      <c r="BG283" s="1125" t="s">
        <v>35</v>
      </c>
      <c r="BH283" s="1083" t="s">
        <v>35</v>
      </c>
      <c r="BI283" s="1104" t="s">
        <v>35</v>
      </c>
      <c r="BJ283" s="1104" t="s">
        <v>35</v>
      </c>
      <c r="BK283" s="1104" t="s">
        <v>35</v>
      </c>
      <c r="BL283" s="1125" t="s">
        <v>35</v>
      </c>
      <c r="BM283" s="1083" t="s">
        <v>35</v>
      </c>
      <c r="BN283" s="1104" t="s">
        <v>35</v>
      </c>
      <c r="BO283" s="1104" t="s">
        <v>35</v>
      </c>
      <c r="BP283" s="1104" t="s">
        <v>35</v>
      </c>
      <c r="BQ283" s="1125" t="s">
        <v>35</v>
      </c>
      <c r="BR283" s="1083" t="s">
        <v>35</v>
      </c>
      <c r="BS283" s="1104" t="s">
        <v>35</v>
      </c>
      <c r="BT283" s="1150" t="s">
        <v>35</v>
      </c>
      <c r="BU283" s="1840"/>
      <c r="BV283" s="1840"/>
      <c r="BW283" s="1840"/>
      <c r="BX283" s="1840"/>
      <c r="BY283" s="1840"/>
      <c r="BZ283" s="1840"/>
      <c r="CA283" s="1840"/>
      <c r="CB283" s="1840"/>
      <c r="CC283" s="1840"/>
      <c r="CD283" s="1840"/>
      <c r="CE283" s="1840"/>
      <c r="CF283" s="1840"/>
      <c r="CG283" s="1840"/>
      <c r="CH283" s="1840"/>
      <c r="CI283" s="1840"/>
      <c r="CJ283" s="1840"/>
      <c r="CK283" s="1840"/>
      <c r="CL283" s="1840"/>
      <c r="CM283" s="1840"/>
      <c r="CN283" s="1840"/>
      <c r="CO283" s="1840"/>
      <c r="CP283" s="1840"/>
      <c r="CQ283" s="1840"/>
      <c r="CR283" s="1840"/>
      <c r="CS283" s="1840"/>
      <c r="CT283" s="1840"/>
      <c r="CU283" s="1840"/>
      <c r="CV283" s="1840"/>
      <c r="CW283" s="1840"/>
      <c r="CX283" s="1840"/>
      <c r="CY283" s="1840"/>
      <c r="CZ283" s="1840"/>
    </row>
    <row r="284" s="378" customFormat="true" ht="15" customHeight="true" x14ac:dyDescent="0.2">
      <c r="B284" s="417"/>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11"/>
      <c r="BB284" s="288" t="s">
        <v>113</v>
      </c>
      <c r="BC284" s="1084" t="s">
        <v>35</v>
      </c>
      <c r="BD284" s="1105" t="s">
        <v>35</v>
      </c>
      <c r="BE284" s="1105" t="s">
        <v>35</v>
      </c>
      <c r="BF284" s="1105" t="s">
        <v>35</v>
      </c>
      <c r="BG284" s="1126" t="s">
        <v>35</v>
      </c>
      <c r="BH284" s="1146" t="s">
        <v>35</v>
      </c>
      <c r="BI284" s="1105" t="s">
        <v>35</v>
      </c>
      <c r="BJ284" s="1105" t="s">
        <v>35</v>
      </c>
      <c r="BK284" s="1105" t="s">
        <v>35</v>
      </c>
      <c r="BL284" s="1126" t="s">
        <v>35</v>
      </c>
      <c r="BM284" s="1146" t="s">
        <v>35</v>
      </c>
      <c r="BN284" s="1105" t="s">
        <v>35</v>
      </c>
      <c r="BO284" s="1105" t="s">
        <v>35</v>
      </c>
      <c r="BP284" s="1105" t="s">
        <v>35</v>
      </c>
      <c r="BQ284" s="1126" t="s">
        <v>35</v>
      </c>
      <c r="BR284" s="1146" t="s">
        <v>35</v>
      </c>
      <c r="BS284" s="1105" t="s">
        <v>35</v>
      </c>
      <c r="BT284" s="1957" t="s">
        <v>35</v>
      </c>
      <c r="BU284" s="1841"/>
      <c r="BV284" s="1841"/>
      <c r="BW284" s="1841"/>
      <c r="BX284" s="1841"/>
      <c r="BY284" s="1842"/>
      <c r="BZ284" s="1842"/>
      <c r="CA284" s="1842"/>
      <c r="CB284" s="1842"/>
      <c r="CC284" s="1842"/>
      <c r="CD284" s="1842"/>
      <c r="CE284" s="1842"/>
      <c r="CF284" s="1842"/>
      <c r="CG284" s="1842"/>
      <c r="CH284" s="1842"/>
      <c r="CI284" s="1842"/>
      <c r="CJ284" s="1842"/>
      <c r="CK284" s="1842"/>
      <c r="CL284" s="1842"/>
      <c r="CM284" s="1842"/>
      <c r="CN284" s="1842"/>
      <c r="CO284" s="1842"/>
      <c r="CP284" s="1842"/>
      <c r="CQ284" s="1842"/>
      <c r="CR284" s="1842"/>
      <c r="CS284" s="1842"/>
      <c r="CT284" s="1842"/>
      <c r="CU284" s="1842"/>
      <c r="CV284" s="1842"/>
      <c r="CW284" s="1842"/>
      <c r="CX284" s="1842"/>
      <c r="CY284" s="1842"/>
      <c r="CZ284" s="1842"/>
    </row>
    <row r="285" s="378" customFormat="true" ht="15" customHeight="true" x14ac:dyDescent="0.2">
      <c r="B285" s="417"/>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8" customFormat="true" ht="15" customHeight="true" x14ac:dyDescent="0.2">
      <c r="B286" s="417"/>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8" customFormat="true" ht="15" customHeight="true" x14ac:dyDescent="0.2">
      <c r="B287" s="417"/>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8" customFormat="true" ht="15" customHeight="true" x14ac:dyDescent="0.2">
      <c r="B288" s="417"/>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8" customFormat="true" ht="15" customHeight="true" x14ac:dyDescent="0.2">
      <c r="A289" s="388"/>
      <c r="B289" s="389"/>
      <c r="C289" s="390"/>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8" customFormat="true" ht="15" customHeight="true" x14ac:dyDescent="0.2">
      <c r="A290" s="621"/>
      <c r="B290" s="622"/>
      <c r="C290" s="623"/>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8" customFormat="true" ht="15" customHeight="true" x14ac:dyDescent="0.2">
      <c r="A291" s="624"/>
      <c r="B291" s="625"/>
      <c r="C291" s="626"/>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8" customFormat="true" ht="15" customHeight="true" x14ac:dyDescent="0.2">
      <c r="A292" s="627"/>
      <c r="B292" s="628"/>
      <c r="C292" s="629"/>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8" customFormat="true" ht="15" customHeight="true" x14ac:dyDescent="0.2">
      <c r="A293" s="630"/>
      <c r="B293" s="631"/>
      <c r="C293" s="632"/>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8" customFormat="true" ht="15" customHeight="true" x14ac:dyDescent="0.2">
      <c r="A294" s="633"/>
      <c r="B294" s="634"/>
      <c r="C294" s="635"/>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8" customFormat="true" ht="15" customHeight="true" x14ac:dyDescent="0.2">
      <c r="A295" s="633"/>
      <c r="B295" s="634"/>
      <c r="C295" s="635"/>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8" customFormat="true" ht="15" customHeight="true" x14ac:dyDescent="0.2">
      <c r="A296" s="633"/>
      <c r="B296" s="636"/>
      <c r="C296" s="635"/>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8" customFormat="true" ht="15" customHeight="true" x14ac:dyDescent="0.2">
      <c r="A297" s="637"/>
      <c r="B297" s="638"/>
      <c r="C297" s="639"/>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8" customFormat="true" ht="15" customHeight="true" x14ac:dyDescent="0.2">
      <c r="B298" s="417"/>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8" customFormat="true" ht="15" customHeight="true" x14ac:dyDescent="0.2">
      <c r="A299" s="391"/>
      <c r="B299" s="392"/>
      <c r="C299" s="393"/>
      <c r="D299" s="394"/>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8" customFormat="true" ht="15" customHeight="true" x14ac:dyDescent="0.2">
      <c r="A300" s="640"/>
      <c r="B300" s="641"/>
      <c r="C300" s="642"/>
      <c r="D300" s="643"/>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8" customFormat="true" ht="15" customHeight="true" x14ac:dyDescent="0.2">
      <c r="A301" s="644"/>
      <c r="B301" s="645"/>
      <c r="C301" s="646"/>
      <c r="D301" s="647"/>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8" customFormat="true" ht="15" customHeight="true" x14ac:dyDescent="0.2">
      <c r="A302" s="648"/>
      <c r="B302" s="649"/>
      <c r="C302" s="650"/>
      <c r="D302" s="651"/>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8" customFormat="true" ht="15" customHeight="true" x14ac:dyDescent="0.2">
      <c r="A303" s="652"/>
      <c r="B303" s="653"/>
      <c r="C303" s="654"/>
      <c r="D303" s="655"/>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8" customFormat="true" ht="15" customHeight="true" x14ac:dyDescent="0.2">
      <c r="A304" s="656"/>
      <c r="B304" s="657"/>
      <c r="C304" s="658"/>
      <c r="D304" s="659"/>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8" customFormat="true" ht="15" customHeight="true" x14ac:dyDescent="0.2">
      <c r="A305" s="660"/>
      <c r="B305" s="661"/>
      <c r="C305" s="662"/>
      <c r="D305" s="663"/>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8" customFormat="true" ht="15" customHeight="true" x14ac:dyDescent="0.2">
      <c r="B306" s="417"/>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8" customFormat="true" ht="15" customHeight="true" x14ac:dyDescent="0.2">
      <c r="B307" s="417"/>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8" customFormat="true" ht="15" customHeight="true" x14ac:dyDescent="0.2">
      <c r="B308" s="417"/>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8" customFormat="true" ht="15" customHeight="true" x14ac:dyDescent="0.2">
      <c r="B309" s="417"/>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8" customFormat="true" ht="15" customHeight="true" x14ac:dyDescent="0.2">
      <c r="B310" s="417"/>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8" customFormat="true" ht="15" customHeight="true" x14ac:dyDescent="0.2">
      <c r="B311" s="417"/>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8" customFormat="true" ht="15" customHeight="true" x14ac:dyDescent="0.2">
      <c r="B312" s="417"/>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8" customFormat="true" ht="15" customHeight="true" x14ac:dyDescent="0.2">
      <c r="B313" s="417"/>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8" customFormat="true" ht="15" customHeight="true" x14ac:dyDescent="0.2">
      <c r="B314" s="417"/>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8" customFormat="true" ht="15" customHeight="true" x14ac:dyDescent="0.2">
      <c r="B315" s="417"/>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8" customFormat="true" ht="15" customHeight="true" x14ac:dyDescent="0.2">
      <c r="B316" s="417"/>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8" customFormat="true" ht="15" customHeight="true" x14ac:dyDescent="0.2">
      <c r="B317" s="417"/>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8" customFormat="true" ht="15" customHeight="true" x14ac:dyDescent="0.2">
      <c r="B318" s="417"/>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8" customFormat="true" ht="15" customHeight="true" x14ac:dyDescent="0.2">
      <c r="B319" s="417"/>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8" customFormat="true" ht="15" customHeight="true" x14ac:dyDescent="0.2">
      <c r="B320" s="417"/>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8" customFormat="true" ht="15" customHeight="true" x14ac:dyDescent="0.2">
      <c r="B321" s="417"/>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8" customFormat="true" ht="15" customHeight="true" x14ac:dyDescent="0.2">
      <c r="B322" s="417"/>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8" customFormat="true" ht="15" customHeight="true" x14ac:dyDescent="0.2">
      <c r="B323" s="417"/>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8" customFormat="true" ht="15" customHeight="true" x14ac:dyDescent="0.2">
      <c r="B324" s="417"/>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8" customFormat="true" ht="15" customHeight="true" x14ac:dyDescent="0.2">
      <c r="B325" s="417"/>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8" customFormat="true" ht="15" customHeight="true" x14ac:dyDescent="0.2">
      <c r="B326" s="417"/>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8" customFormat="true" ht="15" customHeight="true" x14ac:dyDescent="0.2">
      <c r="B327" s="417"/>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8" customFormat="true" ht="15" customHeight="true" x14ac:dyDescent="0.2">
      <c r="B328" s="417"/>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8" customFormat="true" ht="250.15" customHeight="true" x14ac:dyDescent="0.2">
      <c r="B329" s="417"/>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370"/>
      <c r="BT330" s="370"/>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370"/>
      <c r="BT331" s="370"/>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370"/>
      <c r="BT332" s="370"/>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370"/>
      <c r="BT333" s="370"/>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370"/>
      <c r="BT334" s="370"/>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370"/>
      <c r="BT335" s="370"/>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370"/>
      <c r="BT336" s="370"/>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370"/>
      <c r="BT337" s="370"/>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370"/>
      <c r="BT338" s="370"/>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8" customFormat="true" ht="15" customHeight="true" x14ac:dyDescent="0.2">
      <c r="B339" s="417"/>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212" t="s">
        <v>114</v>
      </c>
      <c r="BD339" s="2213"/>
      <c r="BE339" s="2213"/>
      <c r="BF339" s="2213"/>
      <c r="BG339" s="2214"/>
      <c r="BH339" s="2215" t="s">
        <v>38</v>
      </c>
      <c r="BI339" s="2213"/>
      <c r="BJ339" s="2213"/>
      <c r="BK339" s="2213"/>
      <c r="BL339" s="2214"/>
      <c r="BM339" s="2215" t="s">
        <v>37</v>
      </c>
      <c r="BN339" s="2213"/>
      <c r="BO339" s="2213"/>
      <c r="BP339" s="2213"/>
      <c r="BQ339" s="2216"/>
      <c r="BR339" s="1670" t="s">
        <v>137</v>
      </c>
      <c r="BS339" s="1671"/>
      <c r="BT339" s="1671"/>
      <c r="BU339" s="1843"/>
      <c r="BV339" s="1843"/>
      <c r="BW339" s="1843"/>
      <c r="BX339" s="1843"/>
      <c r="BY339" s="1844"/>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8" customFormat="true" ht="12.75" x14ac:dyDescent="0.2">
      <c r="B340" s="417"/>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238</v>
      </c>
      <c r="BS340" s="173" t="s">
        <v>239</v>
      </c>
      <c r="BT340" s="1958" t="s">
        <v>175</v>
      </c>
      <c r="BU340" s="1845"/>
      <c r="BV340" s="1845"/>
      <c r="BW340" s="1845"/>
      <c r="BX340" s="1845"/>
      <c r="BY340" s="1846"/>
      <c r="BZ340" s="1846"/>
      <c r="CA340" s="1846"/>
      <c r="CB340" s="1846"/>
      <c r="CC340" s="1846"/>
      <c r="CD340" s="1846"/>
      <c r="CE340" s="1846"/>
      <c r="CF340" s="1846"/>
      <c r="CG340" s="1846"/>
      <c r="CH340" s="1846"/>
      <c r="CI340" s="1846"/>
      <c r="CJ340" s="1846"/>
      <c r="CK340" s="1846"/>
      <c r="CL340" s="1846"/>
      <c r="CM340" s="1846"/>
      <c r="CN340" s="1846"/>
      <c r="CO340" s="1846"/>
      <c r="CP340" s="1846"/>
      <c r="CQ340" s="1846"/>
      <c r="CR340" s="1846"/>
      <c r="CS340" s="1846"/>
      <c r="CT340" s="1846"/>
      <c r="CU340" s="1846"/>
      <c r="CV340" s="1846"/>
      <c r="CW340" s="1846"/>
      <c r="CX340" s="1846"/>
      <c r="CY340" s="1846"/>
      <c r="CZ340" s="1846"/>
    </row>
    <row r="341" s="378" customFormat="true" ht="15" customHeight="true" x14ac:dyDescent="0.2">
      <c r="B341" s="417"/>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90" t="s">
        <v>144</v>
      </c>
      <c r="BB341" s="162" t="s">
        <v>49</v>
      </c>
      <c r="BC341" s="1085" t="s">
        <v>35</v>
      </c>
      <c r="BD341" s="1106" t="s">
        <v>35</v>
      </c>
      <c r="BE341" s="1106" t="s">
        <v>35</v>
      </c>
      <c r="BF341" s="1106" t="s">
        <v>35</v>
      </c>
      <c r="BG341" s="1127" t="s">
        <v>35</v>
      </c>
      <c r="BH341" s="1147" t="s">
        <v>35</v>
      </c>
      <c r="BI341" s="1106" t="s">
        <v>35</v>
      </c>
      <c r="BJ341" s="1106" t="s">
        <v>35</v>
      </c>
      <c r="BK341" s="1106" t="s">
        <v>35</v>
      </c>
      <c r="BL341" s="1127" t="s">
        <v>35</v>
      </c>
      <c r="BM341" s="1147" t="s">
        <v>35</v>
      </c>
      <c r="BN341" s="1106" t="s">
        <v>35</v>
      </c>
      <c r="BO341" s="1106" t="s">
        <v>35</v>
      </c>
      <c r="BP341" s="1106" t="s">
        <v>35</v>
      </c>
      <c r="BQ341" s="1127" t="s">
        <v>35</v>
      </c>
      <c r="BR341" s="1147" t="s">
        <v>35</v>
      </c>
      <c r="BS341" s="1106" t="s">
        <v>35</v>
      </c>
      <c r="BT341" s="1959" t="s">
        <v>35</v>
      </c>
      <c r="BU341" s="1847"/>
      <c r="BV341" s="1847"/>
      <c r="BW341" s="1847"/>
      <c r="BX341" s="1847"/>
      <c r="BY341" s="1848"/>
      <c r="BZ341" s="1848"/>
      <c r="CA341" s="1848"/>
      <c r="CB341" s="1848"/>
      <c r="CC341" s="1848"/>
      <c r="CD341" s="1848"/>
      <c r="CE341" s="1848"/>
      <c r="CF341" s="1848"/>
      <c r="CG341" s="1848"/>
      <c r="CH341" s="1848"/>
      <c r="CI341" s="1848"/>
      <c r="CJ341" s="1848"/>
      <c r="CK341" s="1848"/>
      <c r="CL341" s="1848"/>
      <c r="CM341" s="1848"/>
      <c r="CN341" s="1848"/>
      <c r="CO341" s="1848"/>
      <c r="CP341" s="1848"/>
      <c r="CQ341" s="1848"/>
      <c r="CR341" s="1848"/>
      <c r="CS341" s="1848"/>
      <c r="CT341" s="1848"/>
      <c r="CU341" s="1848"/>
      <c r="CV341" s="1848"/>
      <c r="CW341" s="1848"/>
      <c r="CX341" s="1848"/>
      <c r="CY341" s="1848"/>
      <c r="CZ341" s="1848"/>
    </row>
    <row r="342" s="378" customFormat="true" ht="15" customHeight="true" x14ac:dyDescent="0.2">
      <c r="B342" s="417"/>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91"/>
      <c r="BB342" s="163" t="s">
        <v>48</v>
      </c>
      <c r="BC342" s="1086" t="s">
        <v>35</v>
      </c>
      <c r="BD342" s="1107" t="s">
        <v>35</v>
      </c>
      <c r="BE342" s="1107" t="s">
        <v>35</v>
      </c>
      <c r="BF342" s="1107" t="s">
        <v>35</v>
      </c>
      <c r="BG342" s="1128" t="s">
        <v>35</v>
      </c>
      <c r="BH342" s="1148" t="s">
        <v>35</v>
      </c>
      <c r="BI342" s="1107" t="s">
        <v>35</v>
      </c>
      <c r="BJ342" s="1107" t="s">
        <v>35</v>
      </c>
      <c r="BK342" s="1107" t="s">
        <v>35</v>
      </c>
      <c r="BL342" s="1128" t="s">
        <v>35</v>
      </c>
      <c r="BM342" s="1148" t="s">
        <v>35</v>
      </c>
      <c r="BN342" s="1107" t="s">
        <v>35</v>
      </c>
      <c r="BO342" s="1107" t="s">
        <v>35</v>
      </c>
      <c r="BP342" s="1107" t="s">
        <v>35</v>
      </c>
      <c r="BQ342" s="1128" t="s">
        <v>35</v>
      </c>
      <c r="BR342" s="1148" t="s">
        <v>35</v>
      </c>
      <c r="BS342" s="1107" t="s">
        <v>35</v>
      </c>
      <c r="BT342" s="1960" t="s">
        <v>35</v>
      </c>
      <c r="BU342" s="1849"/>
      <c r="BV342" s="1849"/>
      <c r="BW342" s="1849"/>
      <c r="BX342" s="1849"/>
      <c r="BY342" s="1850"/>
      <c r="BZ342" s="1850"/>
      <c r="CA342" s="1850"/>
      <c r="CB342" s="1850"/>
      <c r="CC342" s="1850"/>
      <c r="CD342" s="1850"/>
      <c r="CE342" s="1850"/>
      <c r="CF342" s="1850"/>
      <c r="CG342" s="1850"/>
      <c r="CH342" s="1850"/>
      <c r="CI342" s="1850"/>
      <c r="CJ342" s="1850"/>
      <c r="CK342" s="1850"/>
      <c r="CL342" s="1850"/>
      <c r="CM342" s="1850"/>
      <c r="CN342" s="1850"/>
      <c r="CO342" s="1850"/>
      <c r="CP342" s="1850"/>
      <c r="CQ342" s="1850"/>
      <c r="CR342" s="1850"/>
      <c r="CS342" s="1850"/>
      <c r="CT342" s="1850"/>
      <c r="CU342" s="1850"/>
      <c r="CV342" s="1850"/>
      <c r="CW342" s="1850"/>
      <c r="CX342" s="1850"/>
      <c r="CY342" s="1850"/>
      <c r="CZ342" s="1850"/>
    </row>
    <row r="343" s="378" customFormat="true" ht="15" customHeight="true" x14ac:dyDescent="0.2">
      <c r="B343" s="417"/>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92" t="s">
        <v>139</v>
      </c>
      <c r="BB343" s="163" t="s">
        <v>49</v>
      </c>
      <c r="BC343" s="1086" t="s">
        <v>35</v>
      </c>
      <c r="BD343" s="1107" t="s">
        <v>35</v>
      </c>
      <c r="BE343" s="1107" t="s">
        <v>35</v>
      </c>
      <c r="BF343" s="1107" t="s">
        <v>35</v>
      </c>
      <c r="BG343" s="1128" t="s">
        <v>35</v>
      </c>
      <c r="BH343" s="1148" t="s">
        <v>35</v>
      </c>
      <c r="BI343" s="1107" t="s">
        <v>35</v>
      </c>
      <c r="BJ343" s="1107" t="s">
        <v>35</v>
      </c>
      <c r="BK343" s="1107" t="s">
        <v>35</v>
      </c>
      <c r="BL343" s="1128" t="s">
        <v>35</v>
      </c>
      <c r="BM343" s="1148" t="s">
        <v>35</v>
      </c>
      <c r="BN343" s="1107" t="s">
        <v>35</v>
      </c>
      <c r="BO343" s="1107" t="s">
        <v>35</v>
      </c>
      <c r="BP343" s="1107" t="s">
        <v>35</v>
      </c>
      <c r="BQ343" s="1128" t="s">
        <v>35</v>
      </c>
      <c r="BR343" s="1148" t="s">
        <v>35</v>
      </c>
      <c r="BS343" s="1107" t="s">
        <v>35</v>
      </c>
      <c r="BT343" s="1960" t="s">
        <v>35</v>
      </c>
      <c r="BU343" s="1849"/>
      <c r="BV343" s="1849"/>
      <c r="BW343" s="1849"/>
      <c r="BX343" s="1849"/>
      <c r="BY343" s="1850"/>
      <c r="BZ343" s="1850"/>
      <c r="CA343" s="1850"/>
      <c r="CB343" s="1850"/>
      <c r="CC343" s="1850"/>
      <c r="CD343" s="1850"/>
      <c r="CE343" s="1850"/>
      <c r="CF343" s="1850"/>
      <c r="CG343" s="1850"/>
      <c r="CH343" s="1850"/>
      <c r="CI343" s="1850"/>
      <c r="CJ343" s="1850"/>
      <c r="CK343" s="1850"/>
      <c r="CL343" s="1850"/>
      <c r="CM343" s="1850"/>
      <c r="CN343" s="1850"/>
      <c r="CO343" s="1850"/>
      <c r="CP343" s="1850"/>
      <c r="CQ343" s="1850"/>
      <c r="CR343" s="1850"/>
      <c r="CS343" s="1850"/>
      <c r="CT343" s="1850"/>
      <c r="CU343" s="1850"/>
      <c r="CV343" s="1850"/>
      <c r="CW343" s="1850"/>
      <c r="CX343" s="1850"/>
      <c r="CY343" s="1850"/>
      <c r="CZ343" s="1850"/>
    </row>
    <row r="344" s="378" customFormat="true" ht="15" customHeight="true" x14ac:dyDescent="0.2">
      <c r="B344" s="417"/>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91"/>
      <c r="BB344" s="163" t="s">
        <v>48</v>
      </c>
      <c r="BC344" s="1086" t="s">
        <v>35</v>
      </c>
      <c r="BD344" s="1107" t="s">
        <v>35</v>
      </c>
      <c r="BE344" s="1107" t="s">
        <v>35</v>
      </c>
      <c r="BF344" s="1107" t="s">
        <v>35</v>
      </c>
      <c r="BG344" s="1128" t="s">
        <v>35</v>
      </c>
      <c r="BH344" s="1148" t="s">
        <v>35</v>
      </c>
      <c r="BI344" s="1107" t="s">
        <v>35</v>
      </c>
      <c r="BJ344" s="1107" t="s">
        <v>35</v>
      </c>
      <c r="BK344" s="1107" t="s">
        <v>35</v>
      </c>
      <c r="BL344" s="1128" t="s">
        <v>35</v>
      </c>
      <c r="BM344" s="1148" t="s">
        <v>35</v>
      </c>
      <c r="BN344" s="1107" t="s">
        <v>35</v>
      </c>
      <c r="BO344" s="1107" t="s">
        <v>35</v>
      </c>
      <c r="BP344" s="1107" t="s">
        <v>35</v>
      </c>
      <c r="BQ344" s="1128" t="s">
        <v>35</v>
      </c>
      <c r="BR344" s="1148" t="s">
        <v>35</v>
      </c>
      <c r="BS344" s="1107" t="s">
        <v>35</v>
      </c>
      <c r="BT344" s="1960" t="s">
        <v>35</v>
      </c>
      <c r="BU344" s="1849"/>
      <c r="BV344" s="1849"/>
      <c r="BW344" s="1849"/>
      <c r="BX344" s="1849"/>
      <c r="BY344" s="1850"/>
      <c r="BZ344" s="1850"/>
      <c r="CA344" s="1850"/>
      <c r="CB344" s="1850"/>
      <c r="CC344" s="1850"/>
      <c r="CD344" s="1850"/>
      <c r="CE344" s="1850"/>
      <c r="CF344" s="1850"/>
      <c r="CG344" s="1850"/>
      <c r="CH344" s="1850"/>
      <c r="CI344" s="1850"/>
      <c r="CJ344" s="1850"/>
      <c r="CK344" s="1850"/>
      <c r="CL344" s="1850"/>
      <c r="CM344" s="1850"/>
      <c r="CN344" s="1850"/>
      <c r="CO344" s="1850"/>
      <c r="CP344" s="1850"/>
      <c r="CQ344" s="1850"/>
      <c r="CR344" s="1850"/>
      <c r="CS344" s="1850"/>
      <c r="CT344" s="1850"/>
      <c r="CU344" s="1850"/>
      <c r="CV344" s="1850"/>
      <c r="CW344" s="1850"/>
      <c r="CX344" s="1850"/>
      <c r="CY344" s="1850"/>
      <c r="CZ344" s="1850"/>
    </row>
    <row r="345" s="378" customFormat="true" ht="15" customHeight="true" x14ac:dyDescent="0.2">
      <c r="B345" s="417"/>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92" t="s">
        <v>140</v>
      </c>
      <c r="BB345" s="163" t="s">
        <v>49</v>
      </c>
      <c r="BC345" s="1086" t="s">
        <v>35</v>
      </c>
      <c r="BD345" s="1107" t="s">
        <v>35</v>
      </c>
      <c r="BE345" s="1107" t="s">
        <v>35</v>
      </c>
      <c r="BF345" s="1107" t="s">
        <v>35</v>
      </c>
      <c r="BG345" s="1128" t="s">
        <v>35</v>
      </c>
      <c r="BH345" s="1148" t="s">
        <v>35</v>
      </c>
      <c r="BI345" s="1107" t="s">
        <v>35</v>
      </c>
      <c r="BJ345" s="1107" t="s">
        <v>35</v>
      </c>
      <c r="BK345" s="1107" t="s">
        <v>35</v>
      </c>
      <c r="BL345" s="1128" t="s">
        <v>35</v>
      </c>
      <c r="BM345" s="1148" t="s">
        <v>35</v>
      </c>
      <c r="BN345" s="1107" t="s">
        <v>35</v>
      </c>
      <c r="BO345" s="1107" t="s">
        <v>35</v>
      </c>
      <c r="BP345" s="1107" t="s">
        <v>35</v>
      </c>
      <c r="BQ345" s="1128" t="s">
        <v>35</v>
      </c>
      <c r="BR345" s="1148" t="s">
        <v>35</v>
      </c>
      <c r="BS345" s="1107" t="s">
        <v>35</v>
      </c>
      <c r="BT345" s="1960" t="s">
        <v>35</v>
      </c>
      <c r="BU345" s="1849"/>
      <c r="BV345" s="1849"/>
      <c r="BW345" s="1849"/>
      <c r="BX345" s="1849"/>
      <c r="BY345" s="1850"/>
      <c r="BZ345" s="1850"/>
      <c r="CA345" s="1850"/>
      <c r="CB345" s="1850"/>
      <c r="CC345" s="1850"/>
      <c r="CD345" s="1850"/>
      <c r="CE345" s="1850"/>
      <c r="CF345" s="1850"/>
      <c r="CG345" s="1850"/>
      <c r="CH345" s="1850"/>
      <c r="CI345" s="1850"/>
      <c r="CJ345" s="1850"/>
      <c r="CK345" s="1850"/>
      <c r="CL345" s="1850"/>
      <c r="CM345" s="1850"/>
      <c r="CN345" s="1850"/>
      <c r="CO345" s="1850"/>
      <c r="CP345" s="1850"/>
      <c r="CQ345" s="1850"/>
      <c r="CR345" s="1850"/>
      <c r="CS345" s="1850"/>
      <c r="CT345" s="1850"/>
      <c r="CU345" s="1850"/>
      <c r="CV345" s="1850"/>
      <c r="CW345" s="1850"/>
      <c r="CX345" s="1850"/>
      <c r="CY345" s="1850"/>
      <c r="CZ345" s="1850"/>
    </row>
    <row r="346" s="378" customFormat="true" ht="15" customHeight="true" x14ac:dyDescent="0.2">
      <c r="B346" s="417"/>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91"/>
      <c r="BB346" s="163" t="s">
        <v>48</v>
      </c>
      <c r="BC346" s="1086" t="s">
        <v>35</v>
      </c>
      <c r="BD346" s="1107" t="s">
        <v>35</v>
      </c>
      <c r="BE346" s="1107" t="s">
        <v>35</v>
      </c>
      <c r="BF346" s="1107" t="s">
        <v>35</v>
      </c>
      <c r="BG346" s="1128" t="s">
        <v>35</v>
      </c>
      <c r="BH346" s="1148" t="s">
        <v>35</v>
      </c>
      <c r="BI346" s="1107" t="s">
        <v>35</v>
      </c>
      <c r="BJ346" s="1107" t="s">
        <v>35</v>
      </c>
      <c r="BK346" s="1107" t="s">
        <v>35</v>
      </c>
      <c r="BL346" s="1128" t="s">
        <v>35</v>
      </c>
      <c r="BM346" s="1148" t="s">
        <v>35</v>
      </c>
      <c r="BN346" s="1107" t="s">
        <v>35</v>
      </c>
      <c r="BO346" s="1107" t="s">
        <v>35</v>
      </c>
      <c r="BP346" s="1107" t="s">
        <v>35</v>
      </c>
      <c r="BQ346" s="1128" t="s">
        <v>35</v>
      </c>
      <c r="BR346" s="1148" t="s">
        <v>35</v>
      </c>
      <c r="BS346" s="1107" t="s">
        <v>35</v>
      </c>
      <c r="BT346" s="1960" t="s">
        <v>35</v>
      </c>
      <c r="BU346" s="1849"/>
      <c r="BV346" s="1849"/>
      <c r="BW346" s="1849"/>
      <c r="BX346" s="1849"/>
      <c r="BY346" s="1850"/>
      <c r="BZ346" s="1850"/>
      <c r="CA346" s="1850"/>
      <c r="CB346" s="1850"/>
      <c r="CC346" s="1850"/>
      <c r="CD346" s="1850"/>
      <c r="CE346" s="1850"/>
      <c r="CF346" s="1850"/>
      <c r="CG346" s="1850"/>
      <c r="CH346" s="1850"/>
      <c r="CI346" s="1850"/>
      <c r="CJ346" s="1850"/>
      <c r="CK346" s="1850"/>
      <c r="CL346" s="1850"/>
      <c r="CM346" s="1850"/>
      <c r="CN346" s="1850"/>
      <c r="CO346" s="1850"/>
      <c r="CP346" s="1850"/>
      <c r="CQ346" s="1850"/>
      <c r="CR346" s="1850"/>
      <c r="CS346" s="1850"/>
      <c r="CT346" s="1850"/>
      <c r="CU346" s="1850"/>
      <c r="CV346" s="1850"/>
      <c r="CW346" s="1850"/>
      <c r="CX346" s="1850"/>
      <c r="CY346" s="1850"/>
      <c r="CZ346" s="1850"/>
    </row>
    <row r="347" s="378" customFormat="true" ht="15" customHeight="true" x14ac:dyDescent="0.2">
      <c r="B347" s="417"/>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92" t="s">
        <v>141</v>
      </c>
      <c r="BB347" s="163" t="s">
        <v>49</v>
      </c>
      <c r="BC347" s="1086" t="s">
        <v>35</v>
      </c>
      <c r="BD347" s="1107" t="s">
        <v>35</v>
      </c>
      <c r="BE347" s="1107" t="s">
        <v>35</v>
      </c>
      <c r="BF347" s="1107" t="s">
        <v>35</v>
      </c>
      <c r="BG347" s="1128" t="s">
        <v>35</v>
      </c>
      <c r="BH347" s="1148" t="s">
        <v>35</v>
      </c>
      <c r="BI347" s="1107" t="s">
        <v>35</v>
      </c>
      <c r="BJ347" s="1107" t="s">
        <v>35</v>
      </c>
      <c r="BK347" s="1107" t="s">
        <v>35</v>
      </c>
      <c r="BL347" s="1128" t="s">
        <v>35</v>
      </c>
      <c r="BM347" s="1148" t="s">
        <v>35</v>
      </c>
      <c r="BN347" s="1107" t="s">
        <v>35</v>
      </c>
      <c r="BO347" s="1107" t="s">
        <v>35</v>
      </c>
      <c r="BP347" s="1107" t="s">
        <v>35</v>
      </c>
      <c r="BQ347" s="1128" t="s">
        <v>35</v>
      </c>
      <c r="BR347" s="1148" t="s">
        <v>35</v>
      </c>
      <c r="BS347" s="1107" t="s">
        <v>35</v>
      </c>
      <c r="BT347" s="1960" t="s">
        <v>35</v>
      </c>
      <c r="BU347" s="1849"/>
      <c r="BV347" s="1849"/>
      <c r="BW347" s="1849"/>
      <c r="BX347" s="1849"/>
      <c r="BY347" s="1850"/>
      <c r="BZ347" s="1850"/>
      <c r="CA347" s="1850"/>
      <c r="CB347" s="1850"/>
      <c r="CC347" s="1850"/>
      <c r="CD347" s="1850"/>
      <c r="CE347" s="1850"/>
      <c r="CF347" s="1850"/>
      <c r="CG347" s="1850"/>
      <c r="CH347" s="1850"/>
      <c r="CI347" s="1850"/>
      <c r="CJ347" s="1850"/>
      <c r="CK347" s="1850"/>
      <c r="CL347" s="1850"/>
      <c r="CM347" s="1850"/>
      <c r="CN347" s="1850"/>
      <c r="CO347" s="1850"/>
      <c r="CP347" s="1850"/>
      <c r="CQ347" s="1850"/>
      <c r="CR347" s="1850"/>
      <c r="CS347" s="1850"/>
      <c r="CT347" s="1850"/>
      <c r="CU347" s="1850"/>
      <c r="CV347" s="1850"/>
      <c r="CW347" s="1850"/>
      <c r="CX347" s="1850"/>
      <c r="CY347" s="1850"/>
      <c r="CZ347" s="1850"/>
    </row>
    <row r="348" s="378" customFormat="true" ht="15" customHeight="true" x14ac:dyDescent="0.2">
      <c r="B348" s="417"/>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91"/>
      <c r="BB348" s="163" t="s">
        <v>48</v>
      </c>
      <c r="BC348" s="1086" t="s">
        <v>35</v>
      </c>
      <c r="BD348" s="1107" t="s">
        <v>35</v>
      </c>
      <c r="BE348" s="1107" t="s">
        <v>35</v>
      </c>
      <c r="BF348" s="1107" t="s">
        <v>35</v>
      </c>
      <c r="BG348" s="1128" t="s">
        <v>35</v>
      </c>
      <c r="BH348" s="1148" t="s">
        <v>35</v>
      </c>
      <c r="BI348" s="1107" t="s">
        <v>35</v>
      </c>
      <c r="BJ348" s="1107" t="s">
        <v>35</v>
      </c>
      <c r="BK348" s="1107" t="s">
        <v>35</v>
      </c>
      <c r="BL348" s="1128" t="s">
        <v>35</v>
      </c>
      <c r="BM348" s="1148" t="s">
        <v>35</v>
      </c>
      <c r="BN348" s="1107" t="s">
        <v>35</v>
      </c>
      <c r="BO348" s="1107" t="s">
        <v>35</v>
      </c>
      <c r="BP348" s="1107" t="s">
        <v>35</v>
      </c>
      <c r="BQ348" s="1128" t="s">
        <v>35</v>
      </c>
      <c r="BR348" s="1148" t="s">
        <v>35</v>
      </c>
      <c r="BS348" s="1107" t="s">
        <v>35</v>
      </c>
      <c r="BT348" s="1960" t="s">
        <v>35</v>
      </c>
      <c r="BU348" s="1849"/>
      <c r="BV348" s="1849"/>
      <c r="BW348" s="1849"/>
      <c r="BX348" s="1849"/>
      <c r="BY348" s="1850"/>
      <c r="BZ348" s="1850"/>
      <c r="CA348" s="1850"/>
      <c r="CB348" s="1850"/>
      <c r="CC348" s="1850"/>
      <c r="CD348" s="1850"/>
      <c r="CE348" s="1850"/>
      <c r="CF348" s="1850"/>
      <c r="CG348" s="1850"/>
      <c r="CH348" s="1850"/>
      <c r="CI348" s="1850"/>
      <c r="CJ348" s="1850"/>
      <c r="CK348" s="1850"/>
      <c r="CL348" s="1850"/>
      <c r="CM348" s="1850"/>
      <c r="CN348" s="1850"/>
      <c r="CO348" s="1850"/>
      <c r="CP348" s="1850"/>
      <c r="CQ348" s="1850"/>
      <c r="CR348" s="1850"/>
      <c r="CS348" s="1850"/>
      <c r="CT348" s="1850"/>
      <c r="CU348" s="1850"/>
      <c r="CV348" s="1850"/>
      <c r="CW348" s="1850"/>
      <c r="CX348" s="1850"/>
      <c r="CY348" s="1850"/>
      <c r="CZ348" s="1850"/>
    </row>
    <row r="349" s="378" customFormat="true" ht="15" customHeight="true" x14ac:dyDescent="0.2">
      <c r="B349" s="417"/>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92" t="s">
        <v>142</v>
      </c>
      <c r="BB349" s="163" t="s">
        <v>49</v>
      </c>
      <c r="BC349" s="1086" t="s">
        <v>35</v>
      </c>
      <c r="BD349" s="1107" t="s">
        <v>35</v>
      </c>
      <c r="BE349" s="1107" t="s">
        <v>35</v>
      </c>
      <c r="BF349" s="1107" t="s">
        <v>35</v>
      </c>
      <c r="BG349" s="1128" t="s">
        <v>35</v>
      </c>
      <c r="BH349" s="1148" t="s">
        <v>35</v>
      </c>
      <c r="BI349" s="1107" t="s">
        <v>35</v>
      </c>
      <c r="BJ349" s="1107" t="s">
        <v>35</v>
      </c>
      <c r="BK349" s="1107" t="s">
        <v>35</v>
      </c>
      <c r="BL349" s="1128" t="s">
        <v>35</v>
      </c>
      <c r="BM349" s="1148" t="s">
        <v>35</v>
      </c>
      <c r="BN349" s="1107" t="s">
        <v>35</v>
      </c>
      <c r="BO349" s="1107" t="s">
        <v>35</v>
      </c>
      <c r="BP349" s="1107" t="s">
        <v>35</v>
      </c>
      <c r="BQ349" s="1128" t="s">
        <v>35</v>
      </c>
      <c r="BR349" s="1148" t="s">
        <v>35</v>
      </c>
      <c r="BS349" s="1107" t="s">
        <v>35</v>
      </c>
      <c r="BT349" s="1960" t="s">
        <v>35</v>
      </c>
      <c r="BU349" s="1849"/>
      <c r="BV349" s="1849"/>
      <c r="BW349" s="1849"/>
      <c r="BX349" s="1849"/>
      <c r="BY349" s="1850"/>
      <c r="BZ349" s="1850"/>
      <c r="CA349" s="1850"/>
      <c r="CB349" s="1850"/>
      <c r="CC349" s="1850"/>
      <c r="CD349" s="1850"/>
      <c r="CE349" s="1850"/>
      <c r="CF349" s="1850"/>
      <c r="CG349" s="1850"/>
      <c r="CH349" s="1850"/>
      <c r="CI349" s="1850"/>
      <c r="CJ349" s="1850"/>
      <c r="CK349" s="1850"/>
      <c r="CL349" s="1850"/>
      <c r="CM349" s="1850"/>
      <c r="CN349" s="1850"/>
      <c r="CO349" s="1850"/>
      <c r="CP349" s="1850"/>
      <c r="CQ349" s="1850"/>
      <c r="CR349" s="1850"/>
      <c r="CS349" s="1850"/>
      <c r="CT349" s="1850"/>
      <c r="CU349" s="1850"/>
      <c r="CV349" s="1850"/>
      <c r="CW349" s="1850"/>
      <c r="CX349" s="1850"/>
      <c r="CY349" s="1850"/>
      <c r="CZ349" s="1850"/>
    </row>
    <row r="350" s="378" customFormat="true" ht="15" customHeight="true" x14ac:dyDescent="0.2">
      <c r="B350" s="417"/>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91"/>
      <c r="BB350" s="163" t="s">
        <v>48</v>
      </c>
      <c r="BC350" s="1086" t="s">
        <v>35</v>
      </c>
      <c r="BD350" s="1107" t="s">
        <v>35</v>
      </c>
      <c r="BE350" s="1107" t="s">
        <v>35</v>
      </c>
      <c r="BF350" s="1107" t="s">
        <v>35</v>
      </c>
      <c r="BG350" s="1128" t="s">
        <v>35</v>
      </c>
      <c r="BH350" s="1148" t="s">
        <v>35</v>
      </c>
      <c r="BI350" s="1107" t="s">
        <v>35</v>
      </c>
      <c r="BJ350" s="1107" t="s">
        <v>35</v>
      </c>
      <c r="BK350" s="1107" t="s">
        <v>35</v>
      </c>
      <c r="BL350" s="1128" t="s">
        <v>35</v>
      </c>
      <c r="BM350" s="1148" t="s">
        <v>35</v>
      </c>
      <c r="BN350" s="1107" t="s">
        <v>35</v>
      </c>
      <c r="BO350" s="1107" t="s">
        <v>35</v>
      </c>
      <c r="BP350" s="1107" t="s">
        <v>35</v>
      </c>
      <c r="BQ350" s="1128" t="s">
        <v>35</v>
      </c>
      <c r="BR350" s="1148" t="s">
        <v>35</v>
      </c>
      <c r="BS350" s="1107" t="s">
        <v>35</v>
      </c>
      <c r="BT350" s="1960" t="s">
        <v>35</v>
      </c>
      <c r="BU350" s="1849"/>
      <c r="BV350" s="1849"/>
      <c r="BW350" s="1849"/>
      <c r="BX350" s="1849"/>
      <c r="BY350" s="1850"/>
      <c r="BZ350" s="1850"/>
      <c r="CA350" s="1850"/>
      <c r="CB350" s="1850"/>
      <c r="CC350" s="1850"/>
      <c r="CD350" s="1850"/>
      <c r="CE350" s="1850"/>
      <c r="CF350" s="1850"/>
      <c r="CG350" s="1850"/>
      <c r="CH350" s="1850"/>
      <c r="CI350" s="1850"/>
      <c r="CJ350" s="1850"/>
      <c r="CK350" s="1850"/>
      <c r="CL350" s="1850"/>
      <c r="CM350" s="1850"/>
      <c r="CN350" s="1850"/>
      <c r="CO350" s="1850"/>
      <c r="CP350" s="1850"/>
      <c r="CQ350" s="1850"/>
      <c r="CR350" s="1850"/>
      <c r="CS350" s="1850"/>
      <c r="CT350" s="1850"/>
      <c r="CU350" s="1850"/>
      <c r="CV350" s="1850"/>
      <c r="CW350" s="1850"/>
      <c r="CX350" s="1850"/>
      <c r="CY350" s="1850"/>
      <c r="CZ350" s="1850"/>
    </row>
    <row r="351" s="378" customFormat="true" ht="15" customHeight="true" x14ac:dyDescent="0.2">
      <c r="B351" s="417"/>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92" t="s">
        <v>143</v>
      </c>
      <c r="BB351" s="163" t="s">
        <v>49</v>
      </c>
      <c r="BC351" s="1086" t="s">
        <v>35</v>
      </c>
      <c r="BD351" s="1107" t="s">
        <v>35</v>
      </c>
      <c r="BE351" s="1107" t="s">
        <v>35</v>
      </c>
      <c r="BF351" s="1107" t="s">
        <v>35</v>
      </c>
      <c r="BG351" s="1128" t="s">
        <v>35</v>
      </c>
      <c r="BH351" s="1148" t="s">
        <v>35</v>
      </c>
      <c r="BI351" s="1107" t="s">
        <v>35</v>
      </c>
      <c r="BJ351" s="1107" t="s">
        <v>35</v>
      </c>
      <c r="BK351" s="1107" t="s">
        <v>35</v>
      </c>
      <c r="BL351" s="1128" t="s">
        <v>35</v>
      </c>
      <c r="BM351" s="1148" t="s">
        <v>35</v>
      </c>
      <c r="BN351" s="1107" t="s">
        <v>35</v>
      </c>
      <c r="BO351" s="1107" t="s">
        <v>35</v>
      </c>
      <c r="BP351" s="1107" t="s">
        <v>35</v>
      </c>
      <c r="BQ351" s="1128" t="s">
        <v>35</v>
      </c>
      <c r="BR351" s="1148" t="s">
        <v>35</v>
      </c>
      <c r="BS351" s="1107" t="s">
        <v>35</v>
      </c>
      <c r="BT351" s="1960" t="s">
        <v>35</v>
      </c>
      <c r="BU351" s="1849"/>
      <c r="BV351" s="1849"/>
      <c r="BW351" s="1849"/>
      <c r="BX351" s="1849"/>
      <c r="BY351" s="1850"/>
      <c r="BZ351" s="1850"/>
      <c r="CA351" s="1850"/>
      <c r="CB351" s="1850"/>
      <c r="CC351" s="1850"/>
      <c r="CD351" s="1850"/>
      <c r="CE351" s="1850"/>
      <c r="CF351" s="1850"/>
      <c r="CG351" s="1850"/>
      <c r="CH351" s="1850"/>
      <c r="CI351" s="1850"/>
      <c r="CJ351" s="1850"/>
      <c r="CK351" s="1850"/>
      <c r="CL351" s="1850"/>
      <c r="CM351" s="1850"/>
      <c r="CN351" s="1850"/>
      <c r="CO351" s="1850"/>
      <c r="CP351" s="1850"/>
      <c r="CQ351" s="1850"/>
      <c r="CR351" s="1850"/>
      <c r="CS351" s="1850"/>
      <c r="CT351" s="1850"/>
      <c r="CU351" s="1850"/>
      <c r="CV351" s="1850"/>
      <c r="CW351" s="1850"/>
      <c r="CX351" s="1850"/>
      <c r="CY351" s="1850"/>
      <c r="CZ351" s="1850"/>
    </row>
    <row r="352" s="378" customFormat="true" ht="15" customHeight="true" x14ac:dyDescent="0.2">
      <c r="B352" s="417"/>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91"/>
      <c r="BB352" s="163" t="s">
        <v>48</v>
      </c>
      <c r="BC352" s="1086" t="s">
        <v>35</v>
      </c>
      <c r="BD352" s="1107" t="s">
        <v>35</v>
      </c>
      <c r="BE352" s="1107" t="s">
        <v>35</v>
      </c>
      <c r="BF352" s="1107" t="s">
        <v>35</v>
      </c>
      <c r="BG352" s="1128" t="s">
        <v>35</v>
      </c>
      <c r="BH352" s="1148" t="s">
        <v>35</v>
      </c>
      <c r="BI352" s="1107" t="s">
        <v>35</v>
      </c>
      <c r="BJ352" s="1107" t="s">
        <v>35</v>
      </c>
      <c r="BK352" s="1107" t="s">
        <v>35</v>
      </c>
      <c r="BL352" s="1128" t="s">
        <v>35</v>
      </c>
      <c r="BM352" s="1148" t="s">
        <v>35</v>
      </c>
      <c r="BN352" s="1107" t="s">
        <v>35</v>
      </c>
      <c r="BO352" s="1107" t="s">
        <v>35</v>
      </c>
      <c r="BP352" s="1107" t="s">
        <v>35</v>
      </c>
      <c r="BQ352" s="1128" t="s">
        <v>35</v>
      </c>
      <c r="BR352" s="1148" t="s">
        <v>35</v>
      </c>
      <c r="BS352" s="1107" t="s">
        <v>35</v>
      </c>
      <c r="BT352" s="1960" t="s">
        <v>35</v>
      </c>
      <c r="BU352" s="1849"/>
      <c r="BV352" s="1849"/>
      <c r="BW352" s="1849"/>
      <c r="BX352" s="1849"/>
      <c r="BY352" s="1850"/>
      <c r="BZ352" s="1850"/>
      <c r="CA352" s="1850"/>
      <c r="CB352" s="1850"/>
      <c r="CC352" s="1850"/>
      <c r="CD352" s="1850"/>
      <c r="CE352" s="1850"/>
      <c r="CF352" s="1850"/>
      <c r="CG352" s="1850"/>
      <c r="CH352" s="1850"/>
      <c r="CI352" s="1850"/>
      <c r="CJ352" s="1850"/>
      <c r="CK352" s="1850"/>
      <c r="CL352" s="1850"/>
      <c r="CM352" s="1850"/>
      <c r="CN352" s="1850"/>
      <c r="CO352" s="1850"/>
      <c r="CP352" s="1850"/>
      <c r="CQ352" s="1850"/>
      <c r="CR352" s="1850"/>
      <c r="CS352" s="1850"/>
      <c r="CT352" s="1850"/>
      <c r="CU352" s="1850"/>
      <c r="CV352" s="1850"/>
      <c r="CW352" s="1850"/>
      <c r="CX352" s="1850"/>
      <c r="CY352" s="1850"/>
      <c r="CZ352" s="1850"/>
    </row>
    <row r="353" s="378" customFormat="true" ht="15" customHeight="true" x14ac:dyDescent="0.2">
      <c r="B353" s="417"/>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92" t="s">
        <v>138</v>
      </c>
      <c r="BB353" s="163" t="s">
        <v>49</v>
      </c>
      <c r="BC353" s="1086" t="s">
        <v>35</v>
      </c>
      <c r="BD353" s="1107" t="s">
        <v>35</v>
      </c>
      <c r="BE353" s="1107" t="s">
        <v>35</v>
      </c>
      <c r="BF353" s="1107" t="s">
        <v>35</v>
      </c>
      <c r="BG353" s="1128" t="s">
        <v>35</v>
      </c>
      <c r="BH353" s="1148" t="s">
        <v>35</v>
      </c>
      <c r="BI353" s="1107" t="s">
        <v>35</v>
      </c>
      <c r="BJ353" s="1107" t="s">
        <v>35</v>
      </c>
      <c r="BK353" s="1107" t="s">
        <v>35</v>
      </c>
      <c r="BL353" s="1128" t="s">
        <v>35</v>
      </c>
      <c r="BM353" s="1148" t="s">
        <v>35</v>
      </c>
      <c r="BN353" s="1107" t="s">
        <v>35</v>
      </c>
      <c r="BO353" s="1107" t="s">
        <v>35</v>
      </c>
      <c r="BP353" s="1107" t="s">
        <v>35</v>
      </c>
      <c r="BQ353" s="1128" t="s">
        <v>35</v>
      </c>
      <c r="BR353" s="1148" t="s">
        <v>35</v>
      </c>
      <c r="BS353" s="1107" t="s">
        <v>35</v>
      </c>
      <c r="BT353" s="1960" t="s">
        <v>35</v>
      </c>
      <c r="BU353" s="1849"/>
      <c r="BV353" s="1849"/>
      <c r="BW353" s="1849"/>
      <c r="BX353" s="1849"/>
      <c r="BY353" s="1850"/>
      <c r="BZ353" s="1850"/>
      <c r="CA353" s="1850"/>
      <c r="CB353" s="1850"/>
      <c r="CC353" s="1850"/>
      <c r="CD353" s="1850"/>
      <c r="CE353" s="1850"/>
      <c r="CF353" s="1850"/>
      <c r="CG353" s="1850"/>
      <c r="CH353" s="1850"/>
      <c r="CI353" s="1850"/>
      <c r="CJ353" s="1850"/>
      <c r="CK353" s="1850"/>
      <c r="CL353" s="1850"/>
      <c r="CM353" s="1850"/>
      <c r="CN353" s="1850"/>
      <c r="CO353" s="1850"/>
      <c r="CP353" s="1850"/>
      <c r="CQ353" s="1850"/>
      <c r="CR353" s="1850"/>
      <c r="CS353" s="1850"/>
      <c r="CT353" s="1850"/>
      <c r="CU353" s="1850"/>
      <c r="CV353" s="1850"/>
      <c r="CW353" s="1850"/>
      <c r="CX353" s="1850"/>
      <c r="CY353" s="1850"/>
      <c r="CZ353" s="1850"/>
    </row>
    <row r="354" s="378" customFormat="true" ht="15" customHeight="true" x14ac:dyDescent="0.2">
      <c r="B354" s="417"/>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93"/>
      <c r="BB354" s="164" t="s">
        <v>48</v>
      </c>
      <c r="BC354" s="1087" t="s">
        <v>35</v>
      </c>
      <c r="BD354" s="1108" t="s">
        <v>35</v>
      </c>
      <c r="BE354" s="1108" t="s">
        <v>35</v>
      </c>
      <c r="BF354" s="1108" t="s">
        <v>35</v>
      </c>
      <c r="BG354" s="1129" t="s">
        <v>35</v>
      </c>
      <c r="BH354" s="1149" t="s">
        <v>35</v>
      </c>
      <c r="BI354" s="1108" t="s">
        <v>35</v>
      </c>
      <c r="BJ354" s="1108" t="s">
        <v>35</v>
      </c>
      <c r="BK354" s="1108" t="s">
        <v>35</v>
      </c>
      <c r="BL354" s="1129" t="s">
        <v>35</v>
      </c>
      <c r="BM354" s="1149" t="s">
        <v>35</v>
      </c>
      <c r="BN354" s="1108" t="s">
        <v>35</v>
      </c>
      <c r="BO354" s="1108" t="s">
        <v>35</v>
      </c>
      <c r="BP354" s="1108" t="s">
        <v>35</v>
      </c>
      <c r="BQ354" s="1129" t="s">
        <v>35</v>
      </c>
      <c r="BR354" s="1149" t="s">
        <v>35</v>
      </c>
      <c r="BS354" s="1108" t="s">
        <v>35</v>
      </c>
      <c r="BT354" s="1961" t="s">
        <v>35</v>
      </c>
      <c r="BU354" s="1851"/>
      <c r="BV354" s="1851"/>
      <c r="BW354" s="1851"/>
      <c r="BX354" s="1851"/>
      <c r="BY354" s="1852"/>
      <c r="BZ354" s="1852"/>
      <c r="CA354" s="1852"/>
      <c r="CB354" s="1852"/>
      <c r="CC354" s="1852"/>
      <c r="CD354" s="1852"/>
      <c r="CE354" s="1852"/>
      <c r="CF354" s="1852"/>
      <c r="CG354" s="1852"/>
      <c r="CH354" s="1852"/>
      <c r="CI354" s="1852"/>
      <c r="CJ354" s="1852"/>
      <c r="CK354" s="1852"/>
      <c r="CL354" s="1852"/>
      <c r="CM354" s="1852"/>
      <c r="CN354" s="1852"/>
      <c r="CO354" s="1852"/>
      <c r="CP354" s="1852"/>
      <c r="CQ354" s="1852"/>
      <c r="CR354" s="1852"/>
      <c r="CS354" s="1852"/>
      <c r="CT354" s="1852"/>
      <c r="CU354" s="1852"/>
      <c r="CV354" s="1852"/>
      <c r="CW354" s="1852"/>
      <c r="CX354" s="1852"/>
      <c r="CY354" s="1852"/>
      <c r="CZ354" s="1852"/>
    </row>
    <row r="355" s="378" customFormat="true" ht="15" customHeight="true" x14ac:dyDescent="0.2">
      <c r="B355" s="417"/>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378" customFormat="true" ht="15" customHeight="true" x14ac:dyDescent="0.2">
      <c r="B356" s="417"/>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8" customFormat="true" ht="15" customHeight="true" x14ac:dyDescent="0.2">
      <c r="B390" s="417"/>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8" customFormat="true" ht="15" customHeight="true" x14ac:dyDescent="0.2">
      <c r="B391" s="417"/>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8" customFormat="true" ht="15" customHeight="true" x14ac:dyDescent="0.2">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8" customFormat="true" ht="15" customHeight="true" x14ac:dyDescent="0.2">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8" customFormat="true" ht="15" customHeight="true" x14ac:dyDescent="0.2">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8" customFormat="true" ht="15" customHeight="true" x14ac:dyDescent="0.2">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8" customFormat="true" ht="15" customHeight="true" x14ac:dyDescent="0.2">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8" customFormat="true" ht="15" customHeight="true" x14ac:dyDescent="0.2">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8" customFormat="true" ht="15" customHeight="true" x14ac:dyDescent="0.2">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2071" t="s">
        <v>129</v>
      </c>
      <c r="D399" s="2072"/>
      <c r="E399" s="2072"/>
      <c r="F399" s="2072"/>
      <c r="G399" s="136"/>
      <c r="H399" s="2089" t="s">
        <v>130</v>
      </c>
      <c r="I399" s="2090"/>
      <c r="J399" s="2090"/>
      <c r="K399" s="2090"/>
      <c r="M399" s="2089" t="s">
        <v>131</v>
      </c>
      <c r="N399" s="2090"/>
      <c r="O399" s="2090"/>
      <c r="P399" s="2090"/>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2324" t="s">
        <v>178</v>
      </c>
      <c r="D400" s="2088"/>
      <c r="E400" s="2088"/>
      <c r="H400" s="2325" t="s">
        <v>178</v>
      </c>
      <c r="I400" s="2088"/>
      <c r="J400" s="2088"/>
      <c r="M400" s="2326" t="s">
        <v>178</v>
      </c>
      <c r="N400" s="2088"/>
      <c r="O400" s="2088"/>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91"/>
      <c r="D401" s="2088"/>
      <c r="E401" s="429" t="s">
        <v>179</v>
      </c>
      <c r="H401" s="2091"/>
      <c r="I401" s="2088"/>
      <c r="J401" s="430" t="s">
        <v>179</v>
      </c>
      <c r="M401" s="2091"/>
      <c r="N401" s="2088"/>
      <c r="O401" s="431" t="s">
        <v>179</v>
      </c>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87" t="s">
        <v>135</v>
      </c>
      <c r="C402" s="2088"/>
      <c r="D402" s="2088"/>
      <c r="E402" s="432" t="s">
        <v>180</v>
      </c>
      <c r="H402" s="2088"/>
      <c r="I402" s="2088"/>
      <c r="J402" s="433" t="s">
        <v>180</v>
      </c>
      <c r="M402" s="2088"/>
      <c r="N402" s="2088"/>
      <c r="O402" s="434" t="s">
        <v>180</v>
      </c>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88"/>
      <c r="C403" s="2303" t="s">
        <v>271</v>
      </c>
      <c r="D403" s="2050"/>
      <c r="E403" s="542">
        <v>0.69811672144335135</v>
      </c>
      <c r="F403" s="456"/>
      <c r="G403" s="456"/>
      <c r="H403" s="2301" t="s">
        <v>272</v>
      </c>
      <c r="I403" s="2050"/>
      <c r="J403" s="543">
        <v>0.66940927174434084</v>
      </c>
      <c r="K403" s="456"/>
      <c r="L403" s="456"/>
      <c r="M403" s="2302" t="s">
        <v>273</v>
      </c>
      <c r="N403" s="2050"/>
      <c r="O403" s="544">
        <v>0.69679890822262103</v>
      </c>
      <c r="P403" s="456"/>
      <c r="Q403" s="456"/>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88"/>
      <c r="C404" s="2300" t="s">
        <v>272</v>
      </c>
      <c r="D404" s="2050"/>
      <c r="E404" s="545">
        <v>0.66966254855848883</v>
      </c>
      <c r="F404" s="456"/>
      <c r="G404" s="456"/>
      <c r="H404" s="2295" t="s">
        <v>274</v>
      </c>
      <c r="I404" s="2050"/>
      <c r="J404" s="546">
        <v>0.66390647247342094</v>
      </c>
      <c r="K404" s="456"/>
      <c r="L404" s="456"/>
      <c r="M404" s="2296" t="s">
        <v>271</v>
      </c>
      <c r="N404" s="2050"/>
      <c r="O404" s="547">
        <v>0.67201103170051235</v>
      </c>
      <c r="P404" s="456"/>
      <c r="Q404" s="456"/>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88"/>
      <c r="C405" s="2300" t="s">
        <v>273</v>
      </c>
      <c r="D405" s="2050"/>
      <c r="E405" s="545">
        <v>0.66272594783411443</v>
      </c>
      <c r="F405" s="456"/>
      <c r="G405" s="456"/>
      <c r="H405" s="2295" t="s">
        <v>271</v>
      </c>
      <c r="I405" s="2050"/>
      <c r="J405" s="546">
        <v>0.65099386080732791</v>
      </c>
      <c r="K405" s="456"/>
      <c r="L405" s="456"/>
      <c r="M405" s="2296" t="s">
        <v>272</v>
      </c>
      <c r="N405" s="2050"/>
      <c r="O405" s="547">
        <v>0.66501814886622546</v>
      </c>
      <c r="P405" s="456"/>
      <c r="Q405" s="456"/>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88"/>
      <c r="C406" s="2300" t="s">
        <v>275</v>
      </c>
      <c r="D406" s="2050"/>
      <c r="E406" s="545">
        <v>0.63833081584738682</v>
      </c>
      <c r="F406" s="456"/>
      <c r="G406" s="456"/>
      <c r="H406" s="2295" t="s">
        <v>273</v>
      </c>
      <c r="I406" s="2050"/>
      <c r="J406" s="546">
        <v>0.63264350925691293</v>
      </c>
      <c r="K406" s="456"/>
      <c r="L406" s="456"/>
      <c r="M406" s="2296" t="s">
        <v>276</v>
      </c>
      <c r="N406" s="2050"/>
      <c r="O406" s="547">
        <v>0.63243868718654273</v>
      </c>
      <c r="P406" s="456"/>
      <c r="Q406" s="456"/>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88"/>
      <c r="C407" s="2300" t="s">
        <v>277</v>
      </c>
      <c r="D407" s="2050"/>
      <c r="E407" s="545">
        <v>0.63336508891487908</v>
      </c>
      <c r="F407" s="456"/>
      <c r="G407" s="456"/>
      <c r="H407" s="2295" t="s">
        <v>275</v>
      </c>
      <c r="I407" s="2050"/>
      <c r="J407" s="546">
        <v>0.63005353392913699</v>
      </c>
      <c r="K407" s="456"/>
      <c r="L407" s="456"/>
      <c r="M407" s="2296" t="s">
        <v>278</v>
      </c>
      <c r="N407" s="2050"/>
      <c r="O407" s="547">
        <v>0.63205827214549293</v>
      </c>
      <c r="P407" s="456"/>
      <c r="Q407" s="456"/>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88"/>
      <c r="C408" s="2300" t="s">
        <v>274</v>
      </c>
      <c r="D408" s="2050"/>
      <c r="E408" s="545">
        <v>0.62264762415498609</v>
      </c>
      <c r="F408" s="456"/>
      <c r="G408" s="456"/>
      <c r="H408" s="2295" t="s">
        <v>277</v>
      </c>
      <c r="I408" s="2050"/>
      <c r="J408" s="546">
        <v>0.61916468251032197</v>
      </c>
      <c r="K408" s="456"/>
      <c r="L408" s="456"/>
      <c r="M408" s="2296" t="s">
        <v>279</v>
      </c>
      <c r="N408" s="2050"/>
      <c r="O408" s="547">
        <v>0.62811549615219564</v>
      </c>
      <c r="P408" s="456"/>
      <c r="Q408" s="456"/>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88"/>
      <c r="C409" s="2300" t="s">
        <v>278</v>
      </c>
      <c r="D409" s="2050"/>
      <c r="E409" s="545">
        <v>0.56916554633572503</v>
      </c>
      <c r="F409" s="456"/>
      <c r="G409" s="456"/>
      <c r="H409" s="2295" t="s">
        <v>276</v>
      </c>
      <c r="I409" s="2050"/>
      <c r="J409" s="546">
        <v>0.55572959773643926</v>
      </c>
      <c r="K409" s="456"/>
      <c r="L409" s="456"/>
      <c r="M409" s="2296" t="s">
        <v>277</v>
      </c>
      <c r="N409" s="2050"/>
      <c r="O409" s="547">
        <v>0.61024186306158335</v>
      </c>
      <c r="P409" s="456"/>
      <c r="Q409" s="456"/>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88"/>
      <c r="C410" s="2300" t="s">
        <v>279</v>
      </c>
      <c r="D410" s="2050"/>
      <c r="E410" s="545">
        <v>0.56413469867678512</v>
      </c>
      <c r="F410" s="456"/>
      <c r="G410" s="456"/>
      <c r="H410" s="2295" t="s">
        <v>279</v>
      </c>
      <c r="I410" s="2050"/>
      <c r="J410" s="546">
        <v>0.54397509320339066</v>
      </c>
      <c r="K410" s="456"/>
      <c r="L410" s="456"/>
      <c r="M410" s="2296" t="s">
        <v>275</v>
      </c>
      <c r="N410" s="2050"/>
      <c r="O410" s="547">
        <v>0.59420558004116153</v>
      </c>
      <c r="P410" s="456"/>
      <c r="Q410" s="456"/>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88"/>
      <c r="C411" s="2300" t="s">
        <v>280</v>
      </c>
      <c r="D411" s="2050"/>
      <c r="E411" s="545">
        <v>0.55609691196645739</v>
      </c>
      <c r="F411" s="456"/>
      <c r="G411" s="456"/>
      <c r="H411" s="2295" t="s">
        <v>278</v>
      </c>
      <c r="I411" s="2050"/>
      <c r="J411" s="546">
        <v>0.50772341797665621</v>
      </c>
      <c r="K411" s="456"/>
      <c r="L411" s="456"/>
      <c r="M411" s="2296" t="s">
        <v>280</v>
      </c>
      <c r="N411" s="2050"/>
      <c r="O411" s="547">
        <v>0.58962468187699868</v>
      </c>
      <c r="P411" s="456"/>
      <c r="Q411" s="456"/>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88"/>
      <c r="C412" s="2300" t="s">
        <v>276</v>
      </c>
      <c r="D412" s="2050"/>
      <c r="E412" s="545">
        <v>0.54278484441976305</v>
      </c>
      <c r="F412" s="456"/>
      <c r="G412" s="456"/>
      <c r="H412" s="2295" t="s">
        <v>280</v>
      </c>
      <c r="I412" s="2050"/>
      <c r="J412" s="546">
        <v>0.50686558798384318</v>
      </c>
      <c r="K412" s="456"/>
      <c r="L412" s="456"/>
      <c r="M412" s="2296" t="s">
        <v>274</v>
      </c>
      <c r="N412" s="2050"/>
      <c r="O412" s="547">
        <v>0.5646731182518806</v>
      </c>
      <c r="P412" s="456"/>
      <c r="Q412" s="456"/>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88"/>
      <c r="C413" s="2300" t="s">
        <v>281</v>
      </c>
      <c r="D413" s="2050"/>
      <c r="E413" s="545">
        <v>0.50806099415426886</v>
      </c>
      <c r="F413" s="456"/>
      <c r="G413" s="456"/>
      <c r="H413" s="2295" t="s">
        <v>282</v>
      </c>
      <c r="I413" s="2050"/>
      <c r="J413" s="546">
        <v>0.49758438381856779</v>
      </c>
      <c r="K413" s="456"/>
      <c r="L413" s="456"/>
      <c r="M413" s="2296" t="s">
        <v>283</v>
      </c>
      <c r="N413" s="2050"/>
      <c r="O413" s="547">
        <v>0.53164560680296846</v>
      </c>
      <c r="P413" s="456"/>
      <c r="Q413" s="456"/>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88"/>
      <c r="C414" s="2300" t="s">
        <v>282</v>
      </c>
      <c r="D414" s="2050"/>
      <c r="E414" s="545">
        <v>0.48556454082641182</v>
      </c>
      <c r="F414" s="456"/>
      <c r="G414" s="456"/>
      <c r="H414" s="2295" t="s">
        <v>284</v>
      </c>
      <c r="I414" s="2050"/>
      <c r="J414" s="546">
        <v>0.49499385114280464</v>
      </c>
      <c r="K414" s="456"/>
      <c r="L414" s="456"/>
      <c r="M414" s="2296" t="s">
        <v>285</v>
      </c>
      <c r="N414" s="2050"/>
      <c r="O414" s="547">
        <v>-0.5231765762255195</v>
      </c>
      <c r="P414" s="456"/>
      <c r="Q414" s="456"/>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88"/>
      <c r="C415" s="2300" t="s">
        <v>286</v>
      </c>
      <c r="D415" s="2050"/>
      <c r="E415" s="545">
        <v>0.48339067253547074</v>
      </c>
      <c r="F415" s="456"/>
      <c r="G415" s="456"/>
      <c r="H415" s="2295" t="s">
        <v>281</v>
      </c>
      <c r="I415" s="2050"/>
      <c r="J415" s="546">
        <v>0.49236767622340871</v>
      </c>
      <c r="K415" s="456"/>
      <c r="L415" s="456"/>
      <c r="M415" s="2296" t="s">
        <v>281</v>
      </c>
      <c r="N415" s="2050"/>
      <c r="O415" s="547">
        <v>0.52129439889966367</v>
      </c>
      <c r="P415" s="456"/>
      <c r="Q415" s="456"/>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88"/>
      <c r="C416" s="2300" t="s">
        <v>283</v>
      </c>
      <c r="D416" s="2050"/>
      <c r="E416" s="545">
        <v>0.47583328492303967</v>
      </c>
      <c r="F416" s="456"/>
      <c r="G416" s="456"/>
      <c r="H416" s="2295" t="s">
        <v>286</v>
      </c>
      <c r="I416" s="2050"/>
      <c r="J416" s="546">
        <v>0.49080142528913079</v>
      </c>
      <c r="K416" s="456"/>
      <c r="L416" s="456"/>
      <c r="M416" s="2296" t="s">
        <v>287</v>
      </c>
      <c r="N416" s="2050"/>
      <c r="O416" s="547">
        <v>0.48324439585912821</v>
      </c>
      <c r="P416" s="456"/>
      <c r="Q416" s="456"/>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88"/>
      <c r="C417" s="2300" t="s">
        <v>288</v>
      </c>
      <c r="D417" s="2050"/>
      <c r="E417" s="545">
        <v>-0.47343798018894612</v>
      </c>
      <c r="F417" s="456"/>
      <c r="G417" s="456"/>
      <c r="H417" s="2295" t="s">
        <v>283</v>
      </c>
      <c r="I417" s="2050"/>
      <c r="J417" s="546">
        <v>0.48669245159218427</v>
      </c>
      <c r="K417" s="456"/>
      <c r="L417" s="456"/>
      <c r="M417" s="2296" t="s">
        <v>289</v>
      </c>
      <c r="N417" s="2050"/>
      <c r="O417" s="547">
        <v>0.43250512971534916</v>
      </c>
      <c r="P417" s="456"/>
      <c r="Q417" s="456"/>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88"/>
      <c r="C418" s="2300" t="s">
        <v>284</v>
      </c>
      <c r="D418" s="2050"/>
      <c r="E418" s="545">
        <v>0.46619612840481983</v>
      </c>
      <c r="F418" s="456"/>
      <c r="G418" s="456"/>
      <c r="H418" s="2295" t="s">
        <v>287</v>
      </c>
      <c r="I418" s="2050"/>
      <c r="J418" s="546">
        <v>0.44213649069230054</v>
      </c>
      <c r="K418" s="456"/>
      <c r="L418" s="456"/>
      <c r="M418" s="2296" t="s">
        <v>282</v>
      </c>
      <c r="N418" s="2050"/>
      <c r="O418" s="547">
        <v>0.43012606572317202</v>
      </c>
      <c r="P418" s="456"/>
      <c r="Q418" s="456"/>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88"/>
      <c r="C419" s="2300" t="s">
        <v>290</v>
      </c>
      <c r="D419" s="2050"/>
      <c r="E419" s="545">
        <v>0.45383914553238075</v>
      </c>
      <c r="F419" s="456"/>
      <c r="G419" s="456"/>
      <c r="H419" s="2295" t="s">
        <v>290</v>
      </c>
      <c r="I419" s="2050"/>
      <c r="J419" s="546">
        <v>0.43893037808302771</v>
      </c>
      <c r="K419" s="456"/>
      <c r="L419" s="456"/>
      <c r="M419" s="2296" t="s">
        <v>284</v>
      </c>
      <c r="N419" s="2050"/>
      <c r="O419" s="547">
        <v>0.42795689816565424</v>
      </c>
      <c r="P419" s="456"/>
      <c r="Q419" s="456"/>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88"/>
      <c r="C420" s="2300" t="s">
        <v>287</v>
      </c>
      <c r="D420" s="2050"/>
      <c r="E420" s="545">
        <v>0.44684029876263393</v>
      </c>
      <c r="F420" s="456"/>
      <c r="G420" s="456"/>
      <c r="H420" s="2295" t="s">
        <v>291</v>
      </c>
      <c r="I420" s="2050"/>
      <c r="J420" s="546">
        <v>0.43457269099643064</v>
      </c>
      <c r="K420" s="456"/>
      <c r="L420" s="456"/>
      <c r="M420" s="2296" t="s">
        <v>291</v>
      </c>
      <c r="N420" s="2050"/>
      <c r="O420" s="547">
        <v>0.41469416781177987</v>
      </c>
      <c r="P420" s="456"/>
      <c r="Q420" s="456"/>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88"/>
      <c r="C421" s="2300" t="s">
        <v>285</v>
      </c>
      <c r="D421" s="2050"/>
      <c r="E421" s="545">
        <v>-0.43477007164891124</v>
      </c>
      <c r="F421" s="456"/>
      <c r="G421" s="456"/>
      <c r="H421" s="2295" t="s">
        <v>289</v>
      </c>
      <c r="I421" s="2050"/>
      <c r="J421" s="546">
        <v>0.43392680317597532</v>
      </c>
      <c r="K421" s="456"/>
      <c r="L421" s="456"/>
      <c r="M421" s="2296" t="s">
        <v>290</v>
      </c>
      <c r="N421" s="2050"/>
      <c r="O421" s="547">
        <v>0.41280891946123793</v>
      </c>
      <c r="P421" s="456"/>
      <c r="Q421" s="456"/>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88"/>
      <c r="C422" s="2300" t="s">
        <v>291</v>
      </c>
      <c r="D422" s="2050"/>
      <c r="E422" s="545">
        <v>0.42877441348584494</v>
      </c>
      <c r="F422" s="456"/>
      <c r="G422" s="456"/>
      <c r="H422" s="2295" t="s">
        <v>288</v>
      </c>
      <c r="I422" s="2050"/>
      <c r="J422" s="546">
        <v>-0.42687487545106967</v>
      </c>
      <c r="K422" s="456"/>
      <c r="L422" s="456"/>
      <c r="M422" s="2296" t="s">
        <v>288</v>
      </c>
      <c r="N422" s="2050"/>
      <c r="O422" s="547">
        <v>-0.37387779440014707</v>
      </c>
      <c r="P422" s="456"/>
      <c r="Q422" s="456"/>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88"/>
      <c r="C423" s="2300" t="s">
        <v>292</v>
      </c>
      <c r="D423" s="2050"/>
      <c r="E423" s="545">
        <v>-0.42660253078085753</v>
      </c>
      <c r="F423" s="456"/>
      <c r="G423" s="456"/>
      <c r="H423" s="2295" t="s">
        <v>293</v>
      </c>
      <c r="I423" s="2050"/>
      <c r="J423" s="546">
        <v>-0.40886754879165427</v>
      </c>
      <c r="K423" s="456"/>
      <c r="L423" s="456"/>
      <c r="M423" s="2296" t="s">
        <v>292</v>
      </c>
      <c r="N423" s="2050"/>
      <c r="O423" s="547">
        <v>-0.36794162090541394</v>
      </c>
      <c r="P423" s="456"/>
      <c r="Q423" s="456"/>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88"/>
      <c r="C424" s="2300" t="s">
        <v>289</v>
      </c>
      <c r="D424" s="2050"/>
      <c r="E424" s="545">
        <v>0.41293467853016297</v>
      </c>
      <c r="F424" s="456"/>
      <c r="G424" s="456"/>
      <c r="H424" s="2295" t="s">
        <v>292</v>
      </c>
      <c r="I424" s="2050"/>
      <c r="J424" s="546">
        <v>-0.38384835455129374</v>
      </c>
      <c r="K424" s="456"/>
      <c r="L424" s="456"/>
      <c r="M424" s="2296" t="s">
        <v>286</v>
      </c>
      <c r="N424" s="2050"/>
      <c r="O424" s="547">
        <v>0.35783038671129475</v>
      </c>
      <c r="P424" s="456"/>
      <c r="Q424" s="456"/>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88"/>
      <c r="C425" s="2300" t="s">
        <v>294</v>
      </c>
      <c r="D425" s="2050"/>
      <c r="E425" s="545">
        <v>0.39668468898120657</v>
      </c>
      <c r="F425" s="456"/>
      <c r="G425" s="456"/>
      <c r="H425" s="2295" t="s">
        <v>295</v>
      </c>
      <c r="I425" s="2050"/>
      <c r="J425" s="546">
        <v>0.37691099565940367</v>
      </c>
      <c r="K425" s="456"/>
      <c r="L425" s="456"/>
      <c r="M425" s="2296" t="s">
        <v>294</v>
      </c>
      <c r="N425" s="2050"/>
      <c r="O425" s="547">
        <v>0.32625892989982691</v>
      </c>
      <c r="P425" s="456"/>
      <c r="Q425" s="456"/>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88"/>
      <c r="C426" s="2300" t="s">
        <v>295</v>
      </c>
      <c r="D426" s="2050"/>
      <c r="E426" s="545">
        <v>0.34953906042145827</v>
      </c>
      <c r="F426" s="456"/>
      <c r="G426" s="456"/>
      <c r="H426" s="2295" t="s">
        <v>285</v>
      </c>
      <c r="I426" s="2050"/>
      <c r="J426" s="546">
        <v>-0.3448465080906119</v>
      </c>
      <c r="K426" s="456"/>
      <c r="L426" s="456"/>
      <c r="M426" s="2296" t="s">
        <v>296</v>
      </c>
      <c r="N426" s="2050"/>
      <c r="O426" s="547">
        <v>0.32462557843249146</v>
      </c>
      <c r="P426" s="456"/>
      <c r="Q426" s="456"/>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88"/>
      <c r="C427" s="2300" t="s">
        <v>293</v>
      </c>
      <c r="D427" s="2050"/>
      <c r="E427" s="545">
        <v>-0.33770542076923193</v>
      </c>
      <c r="F427" s="456"/>
      <c r="G427" s="456"/>
      <c r="H427" s="2295" t="s">
        <v>297</v>
      </c>
      <c r="I427" s="2050"/>
      <c r="J427" s="546">
        <v>-0.32305875158362091</v>
      </c>
      <c r="K427" s="456"/>
      <c r="L427" s="456"/>
      <c r="M427" s="2296" t="s">
        <v>293</v>
      </c>
      <c r="N427" s="2050"/>
      <c r="O427" s="547">
        <v>-0.28254345373641088</v>
      </c>
      <c r="P427" s="456"/>
      <c r="Q427" s="456"/>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88"/>
      <c r="C428" s="2300" t="s">
        <v>297</v>
      </c>
      <c r="D428" s="2050"/>
      <c r="E428" s="545">
        <v>-0.32614313674733042</v>
      </c>
      <c r="F428" s="456"/>
      <c r="G428" s="456"/>
      <c r="H428" s="2295" t="s">
        <v>294</v>
      </c>
      <c r="I428" s="2050"/>
      <c r="J428" s="546">
        <v>0.31748982091444916</v>
      </c>
      <c r="K428" s="456"/>
      <c r="L428" s="456"/>
      <c r="M428" s="2296" t="s">
        <v>295</v>
      </c>
      <c r="N428" s="2050"/>
      <c r="O428" s="547">
        <v>0.27065697340671441</v>
      </c>
      <c r="P428" s="456"/>
      <c r="Q428" s="456"/>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88"/>
      <c r="C429" s="2300" t="s">
        <v>298</v>
      </c>
      <c r="D429" s="2050"/>
      <c r="E429" s="545">
        <v>0.3031000875795995</v>
      </c>
      <c r="F429" s="456"/>
      <c r="G429" s="456"/>
      <c r="H429" s="2295" t="s">
        <v>298</v>
      </c>
      <c r="I429" s="2050"/>
      <c r="J429" s="546">
        <v>0.29099782534129337</v>
      </c>
      <c r="K429" s="456"/>
      <c r="L429" s="456"/>
      <c r="M429" s="2296" t="s">
        <v>297</v>
      </c>
      <c r="N429" s="2050"/>
      <c r="O429" s="547">
        <v>-0.26345757094784011</v>
      </c>
      <c r="P429" s="456"/>
      <c r="Q429" s="456"/>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88"/>
      <c r="C430" s="2300" t="s">
        <v>296</v>
      </c>
      <c r="D430" s="2050"/>
      <c r="E430" s="545">
        <v>0.29083257980692917</v>
      </c>
      <c r="F430" s="456"/>
      <c r="G430" s="456"/>
      <c r="H430" s="2295" t="s">
        <v>299</v>
      </c>
      <c r="I430" s="2050"/>
      <c r="J430" s="546">
        <v>0.26486338181412522</v>
      </c>
      <c r="K430" s="456"/>
      <c r="L430" s="456"/>
      <c r="M430" s="2296" t="s">
        <v>300</v>
      </c>
      <c r="N430" s="2050"/>
      <c r="O430" s="547">
        <v>-0.22540899059524566</v>
      </c>
      <c r="P430" s="456"/>
      <c r="Q430" s="456"/>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88"/>
      <c r="C431" s="2300" t="s">
        <v>300</v>
      </c>
      <c r="D431" s="2050"/>
      <c r="E431" s="545">
        <v>-0.25782872637022691</v>
      </c>
      <c r="F431" s="456"/>
      <c r="G431" s="456"/>
      <c r="H431" s="2295" t="s">
        <v>301</v>
      </c>
      <c r="I431" s="2050"/>
      <c r="J431" s="546">
        <v>0.25630806888905106</v>
      </c>
      <c r="K431" s="456"/>
      <c r="L431" s="456"/>
      <c r="M431" s="2296" t="s">
        <v>302</v>
      </c>
      <c r="N431" s="2050"/>
      <c r="O431" s="547">
        <v>-0.21027988967563727</v>
      </c>
      <c r="P431" s="456"/>
      <c r="Q431" s="456"/>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88"/>
      <c r="C432" s="2300" t="s">
        <v>303</v>
      </c>
      <c r="D432" s="2050"/>
      <c r="E432" s="545">
        <v>-0.25528804206162331</v>
      </c>
      <c r="F432" s="456"/>
      <c r="G432" s="456"/>
      <c r="H432" s="2295" t="s">
        <v>303</v>
      </c>
      <c r="I432" s="2050"/>
      <c r="J432" s="546">
        <v>-0.25014262788958469</v>
      </c>
      <c r="K432" s="456"/>
      <c r="L432" s="456"/>
      <c r="M432" s="2296" t="s">
        <v>298</v>
      </c>
      <c r="N432" s="2050"/>
      <c r="O432" s="547">
        <v>0.19984182769294451</v>
      </c>
      <c r="P432" s="456"/>
      <c r="Q432" s="456"/>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88"/>
      <c r="C433" s="2300" t="s">
        <v>301</v>
      </c>
      <c r="D433" s="2050"/>
      <c r="E433" s="545">
        <v>0.24620199801228773</v>
      </c>
      <c r="F433" s="456"/>
      <c r="G433" s="456"/>
      <c r="H433" s="2295" t="s">
        <v>296</v>
      </c>
      <c r="I433" s="2050"/>
      <c r="J433" s="546">
        <v>0.24911376769724969</v>
      </c>
      <c r="K433" s="456"/>
      <c r="L433" s="456"/>
      <c r="M433" s="2296" t="s">
        <v>301</v>
      </c>
      <c r="N433" s="2050"/>
      <c r="O433" s="547">
        <v>0.19677938895342717</v>
      </c>
      <c r="P433" s="456"/>
      <c r="Q433" s="456"/>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88"/>
      <c r="C434" s="2300" t="s">
        <v>304</v>
      </c>
      <c r="D434" s="2050"/>
      <c r="E434" s="545">
        <v>-0.21427467893452998</v>
      </c>
      <c r="F434" s="456"/>
      <c r="G434" s="456"/>
      <c r="H434" s="2295" t="s">
        <v>300</v>
      </c>
      <c r="I434" s="2050"/>
      <c r="J434" s="546">
        <v>-0.24605732366820218</v>
      </c>
      <c r="K434" s="456"/>
      <c r="L434" s="456"/>
      <c r="M434" s="2296" t="s">
        <v>303</v>
      </c>
      <c r="N434" s="2050"/>
      <c r="O434" s="547">
        <v>-0.18818082616427614</v>
      </c>
      <c r="P434" s="456"/>
      <c r="Q434" s="456"/>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88"/>
      <c r="C435" s="2300" t="s">
        <v>302</v>
      </c>
      <c r="D435" s="2050"/>
      <c r="E435" s="545">
        <v>-0.2137110982410689</v>
      </c>
      <c r="F435" s="456"/>
      <c r="G435" s="456"/>
      <c r="H435" s="2295" t="s">
        <v>304</v>
      </c>
      <c r="I435" s="2050"/>
      <c r="J435" s="546">
        <v>-0.2171806312410603</v>
      </c>
      <c r="K435" s="456"/>
      <c r="L435" s="456"/>
      <c r="M435" s="2296" t="s">
        <v>304</v>
      </c>
      <c r="N435" s="2050"/>
      <c r="O435" s="547">
        <v>-0.16047381653067044</v>
      </c>
      <c r="P435" s="456"/>
      <c r="Q435" s="456"/>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88"/>
      <c r="C436" s="2300" t="s">
        <v>299</v>
      </c>
      <c r="D436" s="2050"/>
      <c r="E436" s="545">
        <v>0.20051813302029137</v>
      </c>
      <c r="F436" s="456"/>
      <c r="G436" s="456"/>
      <c r="H436" s="2295" t="s">
        <v>302</v>
      </c>
      <c r="I436" s="2050"/>
      <c r="J436" s="546">
        <v>-0.21191625587653068</v>
      </c>
      <c r="K436" s="456"/>
      <c r="L436" s="456"/>
      <c r="M436" s="2296" t="s">
        <v>299</v>
      </c>
      <c r="N436" s="2050"/>
      <c r="O436" s="547">
        <v>0.15378028722680123</v>
      </c>
      <c r="P436" s="456"/>
      <c r="Q436" s="456"/>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88"/>
      <c r="C437" s="2300" t="s">
        <v>305</v>
      </c>
      <c r="D437" s="2050"/>
      <c r="E437" s="545">
        <v>-0.16078130573590677</v>
      </c>
      <c r="F437" s="456"/>
      <c r="G437" s="456"/>
      <c r="H437" s="2295" t="s">
        <v>306</v>
      </c>
      <c r="I437" s="2050"/>
      <c r="J437" s="546">
        <v>-0.16967971412043029</v>
      </c>
      <c r="K437" s="456"/>
      <c r="L437" s="456"/>
      <c r="M437" s="2296" t="s">
        <v>307</v>
      </c>
      <c r="N437" s="2050"/>
      <c r="O437" s="547">
        <v>0.14231621232506989</v>
      </c>
      <c r="P437" s="456"/>
      <c r="Q437" s="456"/>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88"/>
      <c r="C438" s="2300" t="s">
        <v>308</v>
      </c>
      <c r="D438" s="2050"/>
      <c r="E438" s="545">
        <v>0.14962030789111944</v>
      </c>
      <c r="F438" s="456"/>
      <c r="G438" s="456"/>
      <c r="H438" s="2295" t="s">
        <v>305</v>
      </c>
      <c r="I438" s="2050"/>
      <c r="J438" s="546">
        <v>-0.16291299230601439</v>
      </c>
      <c r="K438" s="456"/>
      <c r="L438" s="456"/>
      <c r="M438" s="2296" t="s">
        <v>305</v>
      </c>
      <c r="N438" s="2050"/>
      <c r="O438" s="547">
        <v>-0.13598135655777244</v>
      </c>
      <c r="P438" s="456"/>
      <c r="Q438" s="456"/>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88"/>
      <c r="C439" s="2300" t="s">
        <v>309</v>
      </c>
      <c r="D439" s="2050"/>
      <c r="E439" s="545">
        <v>-0.13028486540968437</v>
      </c>
      <c r="F439" s="456"/>
      <c r="G439" s="456"/>
      <c r="H439" s="2295" t="s">
        <v>308</v>
      </c>
      <c r="I439" s="2050"/>
      <c r="J439" s="546">
        <v>0.14373023879166572</v>
      </c>
      <c r="K439" s="456"/>
      <c r="L439" s="456"/>
      <c r="M439" s="2296" t="s">
        <v>310</v>
      </c>
      <c r="N439" s="2050"/>
      <c r="O439" s="547">
        <v>0.12950312923050403</v>
      </c>
      <c r="P439" s="456"/>
      <c r="Q439" s="456"/>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88"/>
      <c r="C440" s="2300" t="s">
        <v>311</v>
      </c>
      <c r="D440" s="2050"/>
      <c r="E440" s="545">
        <v>0.1142531115791465</v>
      </c>
      <c r="F440" s="456"/>
      <c r="G440" s="456"/>
      <c r="H440" s="2295" t="s">
        <v>311</v>
      </c>
      <c r="I440" s="2050"/>
      <c r="J440" s="546">
        <v>0.137514946841127</v>
      </c>
      <c r="K440" s="456"/>
      <c r="L440" s="456"/>
      <c r="M440" s="2296" t="s">
        <v>308</v>
      </c>
      <c r="N440" s="2050"/>
      <c r="O440" s="547">
        <v>0.12624526156577273</v>
      </c>
      <c r="P440" s="456"/>
      <c r="Q440" s="456"/>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88"/>
      <c r="C441" s="2300" t="s">
        <v>310</v>
      </c>
      <c r="D441" s="2050"/>
      <c r="E441" s="545">
        <v>0.1083960565243739</v>
      </c>
      <c r="F441" s="456"/>
      <c r="G441" s="456"/>
      <c r="H441" s="2295" t="s">
        <v>307</v>
      </c>
      <c r="I441" s="2050"/>
      <c r="J441" s="546">
        <v>0.11337861714929874</v>
      </c>
      <c r="K441" s="456"/>
      <c r="L441" s="456"/>
      <c r="M441" s="2296" t="s">
        <v>311</v>
      </c>
      <c r="N441" s="2050"/>
      <c r="O441" s="547">
        <v>0.11060899048564063</v>
      </c>
      <c r="P441" s="456"/>
      <c r="Q441" s="456"/>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88"/>
      <c r="C442" s="2300" t="s">
        <v>306</v>
      </c>
      <c r="D442" s="2050"/>
      <c r="E442" s="545">
        <v>-9.506466671581365E-2</v>
      </c>
      <c r="F442" s="456"/>
      <c r="G442" s="456"/>
      <c r="H442" s="2295" t="s">
        <v>309</v>
      </c>
      <c r="I442" s="2050"/>
      <c r="J442" s="546">
        <v>-0.10363526543389766</v>
      </c>
      <c r="K442" s="456"/>
      <c r="L442" s="456"/>
      <c r="M442" s="2296" t="s">
        <v>309</v>
      </c>
      <c r="N442" s="2050"/>
      <c r="O442" s="547">
        <v>-0.10422199764734086</v>
      </c>
      <c r="P442" s="456"/>
      <c r="Q442" s="456"/>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88"/>
      <c r="C443" s="2300" t="s">
        <v>312</v>
      </c>
      <c r="D443" s="2050"/>
      <c r="E443" s="545">
        <v>-8.4432591483917976E-2</v>
      </c>
      <c r="F443" s="456"/>
      <c r="G443" s="456"/>
      <c r="H443" s="2295" t="s">
        <v>313</v>
      </c>
      <c r="I443" s="2050"/>
      <c r="J443" s="546">
        <v>0.10321587018520817</v>
      </c>
      <c r="K443" s="456"/>
      <c r="L443" s="456"/>
      <c r="M443" s="2296" t="s">
        <v>312</v>
      </c>
      <c r="N443" s="2050"/>
      <c r="O443" s="547">
        <v>-9.981492224552109E-2</v>
      </c>
      <c r="P443" s="456"/>
      <c r="Q443" s="456"/>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88"/>
      <c r="C444" s="2300" t="s">
        <v>314</v>
      </c>
      <c r="D444" s="2050"/>
      <c r="E444" s="545">
        <v>6.7327521580512556E-2</v>
      </c>
      <c r="F444" s="456"/>
      <c r="G444" s="456"/>
      <c r="H444" s="2295" t="s">
        <v>310</v>
      </c>
      <c r="I444" s="2050"/>
      <c r="J444" s="546">
        <v>0.10095657055385497</v>
      </c>
      <c r="K444" s="456"/>
      <c r="L444" s="456"/>
      <c r="M444" s="2296" t="s">
        <v>315</v>
      </c>
      <c r="N444" s="2050"/>
      <c r="O444" s="547">
        <v>7.4297539317580041E-2</v>
      </c>
      <c r="P444" s="456"/>
      <c r="Q444" s="456"/>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88"/>
      <c r="C445" s="2300" t="s">
        <v>316</v>
      </c>
      <c r="D445" s="2050"/>
      <c r="E445" s="545">
        <v>5.3878459460142782E-2</v>
      </c>
      <c r="F445" s="456"/>
      <c r="G445" s="456"/>
      <c r="H445" s="2295" t="s">
        <v>317</v>
      </c>
      <c r="I445" s="2050"/>
      <c r="J445" s="546">
        <v>5.5449867203699023E-2</v>
      </c>
      <c r="K445" s="456"/>
      <c r="L445" s="456"/>
      <c r="M445" s="2296" t="s">
        <v>306</v>
      </c>
      <c r="N445" s="2050"/>
      <c r="O445" s="547">
        <v>-5.9555992254271661E-2</v>
      </c>
      <c r="P445" s="456"/>
      <c r="Q445" s="456"/>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300" t="s">
        <v>313</v>
      </c>
      <c r="D446" s="2050"/>
      <c r="E446" s="545">
        <v>5.256830969972405E-2</v>
      </c>
      <c r="F446" s="456"/>
      <c r="G446" s="456"/>
      <c r="H446" s="2295" t="s">
        <v>316</v>
      </c>
      <c r="I446" s="2050"/>
      <c r="J446" s="546">
        <v>4.9809776948560182E-2</v>
      </c>
      <c r="K446" s="456"/>
      <c r="L446" s="456"/>
      <c r="M446" s="2296" t="s">
        <v>313</v>
      </c>
      <c r="N446" s="2050"/>
      <c r="O446" s="547">
        <v>5.4216312943383332E-2</v>
      </c>
      <c r="P446" s="456"/>
      <c r="Q446" s="456"/>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300" t="s">
        <v>315</v>
      </c>
      <c r="D447" s="2050"/>
      <c r="E447" s="545">
        <v>4.5709149736129662E-2</v>
      </c>
      <c r="F447" s="456"/>
      <c r="G447" s="456"/>
      <c r="H447" s="2295" t="s">
        <v>318</v>
      </c>
      <c r="I447" s="2050"/>
      <c r="J447" s="546">
        <v>-4.1023969803039878E-2</v>
      </c>
      <c r="K447" s="456"/>
      <c r="L447" s="456"/>
      <c r="M447" s="2296" t="s">
        <v>314</v>
      </c>
      <c r="N447" s="2050"/>
      <c r="O447" s="547">
        <v>5.1271648547412139E-2</v>
      </c>
      <c r="P447" s="456"/>
      <c r="Q447" s="456"/>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300" t="s">
        <v>319</v>
      </c>
      <c r="D448" s="2050"/>
      <c r="E448" s="545">
        <v>4.0743794547198495E-2</v>
      </c>
      <c r="F448" s="456"/>
      <c r="G448" s="456"/>
      <c r="H448" s="2295" t="s">
        <v>319</v>
      </c>
      <c r="I448" s="2050"/>
      <c r="J448" s="546">
        <v>3.7439875784973937E-2</v>
      </c>
      <c r="K448" s="456"/>
      <c r="L448" s="456"/>
      <c r="M448" s="2296" t="s">
        <v>319</v>
      </c>
      <c r="N448" s="2050"/>
      <c r="O448" s="547">
        <v>4.7415505428442133E-2</v>
      </c>
      <c r="P448" s="456"/>
      <c r="Q448" s="456"/>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300" t="s">
        <v>320</v>
      </c>
      <c r="D449" s="2050"/>
      <c r="E449" s="545">
        <v>-2.960747241023114E-2</v>
      </c>
      <c r="F449" s="456"/>
      <c r="G449" s="456"/>
      <c r="H449" s="2295" t="s">
        <v>315</v>
      </c>
      <c r="I449" s="2050"/>
      <c r="J449" s="546">
        <v>2.8885683336969743E-2</v>
      </c>
      <c r="K449" s="456"/>
      <c r="L449" s="456"/>
      <c r="M449" s="2296" t="s">
        <v>320</v>
      </c>
      <c r="N449" s="2050"/>
      <c r="O449" s="547">
        <v>4.2025953393281114E-2</v>
      </c>
      <c r="P449" s="456"/>
      <c r="Q449" s="456"/>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300" t="s">
        <v>318</v>
      </c>
      <c r="D450" s="2050"/>
      <c r="E450" s="545">
        <v>-2.6065296715210018E-2</v>
      </c>
      <c r="F450" s="456"/>
      <c r="G450" s="456"/>
      <c r="H450" s="2295" t="s">
        <v>312</v>
      </c>
      <c r="I450" s="2050"/>
      <c r="J450" s="546">
        <v>-8.1090566775201284E-3</v>
      </c>
      <c r="K450" s="456"/>
      <c r="L450" s="456"/>
      <c r="M450" s="2296" t="s">
        <v>316</v>
      </c>
      <c r="N450" s="2050"/>
      <c r="O450" s="547">
        <v>2.7804193860259487E-2</v>
      </c>
      <c r="P450" s="456"/>
      <c r="Q450" s="456"/>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299" t="s">
        <v>317</v>
      </c>
      <c r="D451" s="2050"/>
      <c r="E451" s="548">
        <v>2.4230185722055101E-2</v>
      </c>
      <c r="F451" s="456"/>
      <c r="G451" s="456"/>
      <c r="H451" s="2295" t="s">
        <v>314</v>
      </c>
      <c r="I451" s="2050"/>
      <c r="J451" s="546">
        <v>-7.7910845712203273E-3</v>
      </c>
      <c r="K451" s="456"/>
      <c r="L451" s="456"/>
      <c r="M451" s="2296" t="s">
        <v>317</v>
      </c>
      <c r="N451" s="2050"/>
      <c r="O451" s="547">
        <v>2.1756871331822459E-2</v>
      </c>
      <c r="P451" s="456"/>
      <c r="Q451" s="456"/>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51"/>
      <c r="D452" s="2050"/>
      <c r="E452" s="457"/>
      <c r="F452" s="456"/>
      <c r="G452" s="456"/>
      <c r="H452" s="2295" t="s">
        <v>320</v>
      </c>
      <c r="I452" s="2050"/>
      <c r="J452" s="546">
        <v>-6.5004910275322228E-3</v>
      </c>
      <c r="K452" s="456"/>
      <c r="L452" s="456"/>
      <c r="M452" s="2296" t="s">
        <v>321</v>
      </c>
      <c r="N452" s="2050"/>
      <c r="O452" s="547">
        <v>-2.8081460637450852E-3</v>
      </c>
      <c r="P452" s="456"/>
      <c r="Q452" s="456"/>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51"/>
      <c r="D453" s="2050"/>
      <c r="E453" s="457"/>
      <c r="F453" s="456"/>
      <c r="G453" s="456"/>
      <c r="H453" s="2292" t="s">
        <v>321</v>
      </c>
      <c r="I453" s="2050"/>
      <c r="J453" s="549">
        <v>3.9190989334351488E-3</v>
      </c>
      <c r="K453" s="456"/>
      <c r="L453" s="456"/>
      <c r="M453" s="2293" t="s">
        <v>318</v>
      </c>
      <c r="N453" s="2050"/>
      <c r="O453" s="550">
        <v>1.8465520159135259E-3</v>
      </c>
      <c r="P453" s="456"/>
      <c r="Q453" s="456"/>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51"/>
      <c r="D454" s="2050"/>
      <c r="E454" s="456"/>
      <c r="F454" s="456"/>
      <c r="G454" s="456"/>
      <c r="H454" s="2051"/>
      <c r="I454" s="2050"/>
      <c r="J454" s="457"/>
      <c r="K454" s="456"/>
      <c r="L454" s="456"/>
      <c r="M454" s="2051"/>
      <c r="N454" s="2050"/>
      <c r="O454" s="457"/>
      <c r="P454" s="456"/>
      <c r="Q454" s="456"/>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298" t="s">
        <v>218</v>
      </c>
      <c r="D455" s="2050"/>
      <c r="E455" s="2050"/>
      <c r="F455" s="456"/>
      <c r="G455" s="456"/>
      <c r="H455" s="2051"/>
      <c r="I455" s="2050"/>
      <c r="J455" s="457"/>
      <c r="K455" s="456"/>
      <c r="L455" s="456"/>
      <c r="M455" s="2051"/>
      <c r="N455" s="2050"/>
      <c r="O455" s="457"/>
      <c r="P455" s="456"/>
      <c r="Q455" s="456"/>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51"/>
      <c r="D456" s="2050"/>
      <c r="E456" s="527" t="s">
        <v>219</v>
      </c>
      <c r="F456" s="456"/>
      <c r="G456" s="456"/>
      <c r="H456" s="2051"/>
      <c r="I456" s="2050"/>
      <c r="J456" s="456"/>
      <c r="K456" s="456"/>
      <c r="L456" s="456"/>
      <c r="M456" s="2051"/>
      <c r="N456" s="2050"/>
      <c r="O456" s="456"/>
      <c r="P456" s="456"/>
      <c r="Q456" s="456"/>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303" t="s">
        <v>304</v>
      </c>
      <c r="D457" s="2050"/>
      <c r="E457" s="542">
        <v>4.5913638032495901E-2</v>
      </c>
      <c r="F457" s="456"/>
      <c r="G457" s="456"/>
      <c r="H457" s="2290" t="s">
        <v>218</v>
      </c>
      <c r="I457" s="2050"/>
      <c r="J457" s="2050"/>
      <c r="K457" s="456"/>
      <c r="L457" s="456"/>
      <c r="M457" s="2291" t="s">
        <v>218</v>
      </c>
      <c r="N457" s="2050"/>
      <c r="O457" s="2050"/>
      <c r="P457" s="456"/>
      <c r="Q457" s="456"/>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300" t="s">
        <v>297</v>
      </c>
      <c r="D458" s="2050"/>
      <c r="E458" s="545">
        <v>0.10636934564738787</v>
      </c>
      <c r="F458" s="456"/>
      <c r="G458" s="456"/>
      <c r="H458" s="2051"/>
      <c r="I458" s="2050"/>
      <c r="J458" s="528" t="s">
        <v>219</v>
      </c>
      <c r="K458" s="456"/>
      <c r="L458" s="456"/>
      <c r="M458" s="2051"/>
      <c r="N458" s="2050"/>
      <c r="O458" s="529" t="s">
        <v>219</v>
      </c>
      <c r="P458" s="456"/>
      <c r="Q458" s="456"/>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300" t="s">
        <v>306</v>
      </c>
      <c r="D459" s="2050"/>
      <c r="E459" s="545">
        <v>9.0372908577887271E-3</v>
      </c>
      <c r="F459" s="456"/>
      <c r="G459" s="456"/>
      <c r="H459" s="2301" t="s">
        <v>304</v>
      </c>
      <c r="I459" s="2050"/>
      <c r="J459" s="543">
        <v>4.7167426586265417E-2</v>
      </c>
      <c r="K459" s="456"/>
      <c r="L459" s="456"/>
      <c r="M459" s="2302" t="s">
        <v>304</v>
      </c>
      <c r="N459" s="2050"/>
      <c r="O459" s="544">
        <v>2.5751845791919279E-2</v>
      </c>
      <c r="P459" s="456"/>
      <c r="Q459" s="456"/>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300" t="s">
        <v>318</v>
      </c>
      <c r="D460" s="2050"/>
      <c r="E460" s="545">
        <v>6.7939969285193817E-4</v>
      </c>
      <c r="F460" s="456"/>
      <c r="G460" s="456"/>
      <c r="H460" s="2295" t="s">
        <v>297</v>
      </c>
      <c r="I460" s="2050"/>
      <c r="J460" s="546">
        <v>0.10436695697476768</v>
      </c>
      <c r="K460" s="456"/>
      <c r="L460" s="456"/>
      <c r="M460" s="2296" t="s">
        <v>297</v>
      </c>
      <c r="N460" s="2050"/>
      <c r="O460" s="547">
        <v>6.9409891689736214E-2</v>
      </c>
      <c r="P460" s="456"/>
      <c r="Q460" s="456"/>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300" t="s">
        <v>275</v>
      </c>
      <c r="D461" s="2050"/>
      <c r="E461" s="545">
        <v>0.40746623046039049</v>
      </c>
      <c r="F461" s="456"/>
      <c r="G461" s="456"/>
      <c r="H461" s="2295" t="s">
        <v>306</v>
      </c>
      <c r="I461" s="2050"/>
      <c r="J461" s="546">
        <v>2.879120538399095E-2</v>
      </c>
      <c r="K461" s="456"/>
      <c r="L461" s="456"/>
      <c r="M461" s="2296" t="s">
        <v>306</v>
      </c>
      <c r="N461" s="2050"/>
      <c r="O461" s="547">
        <v>3.546916213390866E-3</v>
      </c>
      <c r="P461" s="456"/>
      <c r="Q461" s="456"/>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300" t="s">
        <v>292</v>
      </c>
      <c r="D462" s="2050"/>
      <c r="E462" s="545">
        <v>0.1819897192686325</v>
      </c>
      <c r="F462" s="456"/>
      <c r="G462" s="456"/>
      <c r="H462" s="2295" t="s">
        <v>318</v>
      </c>
      <c r="I462" s="2050"/>
      <c r="J462" s="546">
        <v>1.6829660984007278E-3</v>
      </c>
      <c r="K462" s="456"/>
      <c r="L462" s="456"/>
      <c r="M462" s="2296" t="s">
        <v>318</v>
      </c>
      <c r="N462" s="2050"/>
      <c r="O462" s="551">
        <v>3.4097543474743063E-6</v>
      </c>
      <c r="P462" s="456"/>
      <c r="Q462" s="456"/>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300" t="s">
        <v>288</v>
      </c>
      <c r="D463" s="2050"/>
      <c r="E463" s="545">
        <v>0.22414352108538893</v>
      </c>
      <c r="F463" s="456"/>
      <c r="G463" s="456"/>
      <c r="H463" s="2295" t="s">
        <v>275</v>
      </c>
      <c r="I463" s="2050"/>
      <c r="J463" s="546">
        <v>0.39696745561659419</v>
      </c>
      <c r="K463" s="456"/>
      <c r="L463" s="456"/>
      <c r="M463" s="2296" t="s">
        <v>275</v>
      </c>
      <c r="N463" s="2050"/>
      <c r="O463" s="547">
        <v>0.35308027135205322</v>
      </c>
      <c r="P463" s="456"/>
      <c r="Q463" s="456"/>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300" t="s">
        <v>315</v>
      </c>
      <c r="D464" s="2050"/>
      <c r="E464" s="545">
        <v>2.0893263695999221E-3</v>
      </c>
      <c r="F464" s="456"/>
      <c r="G464" s="456"/>
      <c r="H464" s="2295" t="s">
        <v>292</v>
      </c>
      <c r="I464" s="2050"/>
      <c r="J464" s="546">
        <v>0.1473395592917357</v>
      </c>
      <c r="K464" s="456"/>
      <c r="L464" s="456"/>
      <c r="M464" s="2296" t="s">
        <v>292</v>
      </c>
      <c r="N464" s="2050"/>
      <c r="O464" s="547">
        <v>0.13538103639450333</v>
      </c>
      <c r="P464" s="456"/>
      <c r="Q464" s="456"/>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300" t="s">
        <v>294</v>
      </c>
      <c r="D465" s="2050"/>
      <c r="E465" s="545">
        <v>0.15735874247211659</v>
      </c>
      <c r="F465" s="456"/>
      <c r="G465" s="456"/>
      <c r="H465" s="2295" t="s">
        <v>288</v>
      </c>
      <c r="I465" s="2050"/>
      <c r="J465" s="546">
        <v>0.18222215929136623</v>
      </c>
      <c r="K465" s="456"/>
      <c r="L465" s="456"/>
      <c r="M465" s="2296" t="s">
        <v>288</v>
      </c>
      <c r="N465" s="2050"/>
      <c r="O465" s="547">
        <v>0.13978460514551863</v>
      </c>
      <c r="P465" s="456"/>
      <c r="Q465" s="456"/>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300" t="s">
        <v>299</v>
      </c>
      <c r="D466" s="2050"/>
      <c r="E466" s="545">
        <v>4.0207521669943264E-2</v>
      </c>
      <c r="F466" s="456"/>
      <c r="G466" s="456"/>
      <c r="H466" s="2295" t="s">
        <v>315</v>
      </c>
      <c r="I466" s="2050"/>
      <c r="J466" s="546">
        <v>8.3438270184369139E-4</v>
      </c>
      <c r="K466" s="456"/>
      <c r="L466" s="456"/>
      <c r="M466" s="2296" t="s">
        <v>315</v>
      </c>
      <c r="N466" s="2050"/>
      <c r="O466" s="547">
        <v>5.5201243486473518E-3</v>
      </c>
      <c r="P466" s="456"/>
      <c r="Q466" s="456"/>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300" t="s">
        <v>300</v>
      </c>
      <c r="D467" s="2050"/>
      <c r="E467" s="545">
        <v>6.6475652141693348E-2</v>
      </c>
      <c r="F467" s="456"/>
      <c r="G467" s="456"/>
      <c r="H467" s="2295" t="s">
        <v>294</v>
      </c>
      <c r="I467" s="2050"/>
      <c r="J467" s="546">
        <v>0.10079978638428901</v>
      </c>
      <c r="K467" s="456"/>
      <c r="L467" s="456"/>
      <c r="M467" s="2296" t="s">
        <v>294</v>
      </c>
      <c r="N467" s="2050"/>
      <c r="O467" s="547">
        <v>0.10644488933938016</v>
      </c>
      <c r="P467" s="456"/>
      <c r="Q467" s="456"/>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300" t="s">
        <v>302</v>
      </c>
      <c r="D468" s="2050"/>
      <c r="E468" s="545">
        <v>4.5672433511403807E-2</v>
      </c>
      <c r="F468" s="456"/>
      <c r="G468" s="456"/>
      <c r="H468" s="2295" t="s">
        <v>299</v>
      </c>
      <c r="I468" s="2050"/>
      <c r="J468" s="546">
        <v>7.0152611026015083E-2</v>
      </c>
      <c r="K468" s="456"/>
      <c r="L468" s="456"/>
      <c r="M468" s="2296" t="s">
        <v>299</v>
      </c>
      <c r="N468" s="2050"/>
      <c r="O468" s="547">
        <v>2.3648376739557487E-2</v>
      </c>
      <c r="P468" s="456"/>
      <c r="Q468" s="456"/>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300" t="s">
        <v>319</v>
      </c>
      <c r="D469" s="2050"/>
      <c r="E469" s="545">
        <v>1.6600567941043218E-3</v>
      </c>
      <c r="F469" s="456"/>
      <c r="G469" s="456"/>
      <c r="H469" s="2295" t="s">
        <v>300</v>
      </c>
      <c r="I469" s="2050"/>
      <c r="J469" s="546">
        <v>6.0544206530758413E-2</v>
      </c>
      <c r="K469" s="456"/>
      <c r="L469" s="456"/>
      <c r="M469" s="2296" t="s">
        <v>300</v>
      </c>
      <c r="N469" s="2050"/>
      <c r="O469" s="547">
        <v>5.0809213041167547E-2</v>
      </c>
      <c r="P469" s="456"/>
      <c r="Q469" s="456"/>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300" t="s">
        <v>320</v>
      </c>
      <c r="D470" s="2050"/>
      <c r="E470" s="545">
        <v>8.7660242252259816E-4</v>
      </c>
      <c r="F470" s="456"/>
      <c r="G470" s="456"/>
      <c r="H470" s="2295" t="s">
        <v>302</v>
      </c>
      <c r="I470" s="2050"/>
      <c r="J470" s="546">
        <v>4.4908499504727223E-2</v>
      </c>
      <c r="K470" s="456"/>
      <c r="L470" s="456"/>
      <c r="M470" s="2296" t="s">
        <v>302</v>
      </c>
      <c r="N470" s="2050"/>
      <c r="O470" s="547">
        <v>4.4217632001998179E-2</v>
      </c>
      <c r="P470" s="456"/>
      <c r="Q470" s="456"/>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300" t="s">
        <v>290</v>
      </c>
      <c r="D471" s="2050"/>
      <c r="E471" s="545">
        <v>0.20596997001756148</v>
      </c>
      <c r="F471" s="456"/>
      <c r="G471" s="456"/>
      <c r="H471" s="2295" t="s">
        <v>319</v>
      </c>
      <c r="I471" s="2050"/>
      <c r="J471" s="546">
        <v>1.4017442987942779E-3</v>
      </c>
      <c r="K471" s="456"/>
      <c r="L471" s="456"/>
      <c r="M471" s="2296" t="s">
        <v>319</v>
      </c>
      <c r="N471" s="2050"/>
      <c r="O471" s="547">
        <v>2.2482301550346253E-3</v>
      </c>
      <c r="P471" s="456"/>
      <c r="Q471" s="456"/>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300" t="s">
        <v>312</v>
      </c>
      <c r="D472" s="2050"/>
      <c r="E472" s="545">
        <v>7.1288625046901782E-3</v>
      </c>
      <c r="F472" s="456"/>
      <c r="G472" s="456"/>
      <c r="H472" s="2295" t="s">
        <v>320</v>
      </c>
      <c r="I472" s="2050"/>
      <c r="J472" s="552">
        <v>4.2256383599026936E-5</v>
      </c>
      <c r="K472" s="456"/>
      <c r="L472" s="456"/>
      <c r="M472" s="2296" t="s">
        <v>320</v>
      </c>
      <c r="N472" s="2050"/>
      <c r="O472" s="547">
        <v>1.7661807586142363E-3</v>
      </c>
      <c r="P472" s="456"/>
      <c r="Q472" s="456"/>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300" t="s">
        <v>303</v>
      </c>
      <c r="D473" s="2050"/>
      <c r="E473" s="545">
        <v>6.5171984419657158E-2</v>
      </c>
      <c r="F473" s="456"/>
      <c r="G473" s="456"/>
      <c r="H473" s="2295" t="s">
        <v>290</v>
      </c>
      <c r="I473" s="2050"/>
      <c r="J473" s="546">
        <v>0.19265987680410965</v>
      </c>
      <c r="K473" s="456"/>
      <c r="L473" s="456"/>
      <c r="M473" s="2296" t="s">
        <v>290</v>
      </c>
      <c r="N473" s="2050"/>
      <c r="O473" s="547">
        <v>0.17041120398675483</v>
      </c>
      <c r="P473" s="456"/>
      <c r="Q473" s="456"/>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300" t="s">
        <v>314</v>
      </c>
      <c r="D474" s="2050"/>
      <c r="E474" s="545">
        <v>4.5329951621743839E-3</v>
      </c>
      <c r="F474" s="456"/>
      <c r="G474" s="456"/>
      <c r="H474" s="2295" t="s">
        <v>312</v>
      </c>
      <c r="I474" s="2050"/>
      <c r="J474" s="552">
        <v>6.5756800199233791E-5</v>
      </c>
      <c r="K474" s="456"/>
      <c r="L474" s="456"/>
      <c r="M474" s="2296" t="s">
        <v>312</v>
      </c>
      <c r="N474" s="2050"/>
      <c r="O474" s="547">
        <v>9.9630187028794202E-3</v>
      </c>
      <c r="P474" s="456"/>
      <c r="Q474" s="456"/>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300" t="s">
        <v>276</v>
      </c>
      <c r="D475" s="2050"/>
      <c r="E475" s="545">
        <v>0.29461538733178638</v>
      </c>
      <c r="F475" s="456"/>
      <c r="G475" s="456"/>
      <c r="H475" s="2295" t="s">
        <v>303</v>
      </c>
      <c r="I475" s="2050"/>
      <c r="J475" s="546">
        <v>6.2571334287507233E-2</v>
      </c>
      <c r="K475" s="456"/>
      <c r="L475" s="456"/>
      <c r="M475" s="2296" t="s">
        <v>303</v>
      </c>
      <c r="N475" s="2050"/>
      <c r="O475" s="547">
        <v>3.5412023335869514E-2</v>
      </c>
      <c r="P475" s="456"/>
      <c r="Q475" s="456"/>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300" t="s">
        <v>309</v>
      </c>
      <c r="D476" s="2050"/>
      <c r="E476" s="545">
        <v>1.6974146154819569E-2</v>
      </c>
      <c r="F476" s="456"/>
      <c r="G476" s="456"/>
      <c r="H476" s="2295" t="s">
        <v>314</v>
      </c>
      <c r="I476" s="2050"/>
      <c r="J476" s="552">
        <v>6.0700998795907429E-5</v>
      </c>
      <c r="K476" s="456"/>
      <c r="L476" s="456"/>
      <c r="M476" s="2296" t="s">
        <v>314</v>
      </c>
      <c r="N476" s="2050"/>
      <c r="O476" s="547">
        <v>2.6287819447693493E-3</v>
      </c>
      <c r="P476" s="456"/>
      <c r="Q476" s="456"/>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300" t="s">
        <v>293</v>
      </c>
      <c r="D477" s="2050"/>
      <c r="E477" s="545">
        <v>0.11404495121692398</v>
      </c>
      <c r="F477" s="456"/>
      <c r="G477" s="456"/>
      <c r="H477" s="2295" t="s">
        <v>276</v>
      </c>
      <c r="I477" s="2050"/>
      <c r="J477" s="546">
        <v>0.30883538580030462</v>
      </c>
      <c r="K477" s="456"/>
      <c r="L477" s="456"/>
      <c r="M477" s="2296" t="s">
        <v>276</v>
      </c>
      <c r="N477" s="2050"/>
      <c r="O477" s="547">
        <v>0.39997869305023764</v>
      </c>
      <c r="P477" s="456"/>
      <c r="Q477" s="456"/>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300" t="s">
        <v>285</v>
      </c>
      <c r="D478" s="2050"/>
      <c r="E478" s="545">
        <v>0.18902501520159942</v>
      </c>
      <c r="F478" s="456"/>
      <c r="G478" s="456"/>
      <c r="H478" s="2295" t="s">
        <v>309</v>
      </c>
      <c r="I478" s="2050"/>
      <c r="J478" s="546">
        <v>1.0740268241554423E-2</v>
      </c>
      <c r="K478" s="456"/>
      <c r="L478" s="456"/>
      <c r="M478" s="2296" t="s">
        <v>309</v>
      </c>
      <c r="N478" s="2050"/>
      <c r="O478" s="547">
        <v>1.0862224793602323E-2</v>
      </c>
      <c r="P478" s="456"/>
      <c r="Q478" s="456"/>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300" t="s">
        <v>305</v>
      </c>
      <c r="D479" s="2050"/>
      <c r="E479" s="545">
        <v>2.5850628274143125E-2</v>
      </c>
      <c r="F479" s="456"/>
      <c r="G479" s="456"/>
      <c r="H479" s="2295" t="s">
        <v>293</v>
      </c>
      <c r="I479" s="2050"/>
      <c r="J479" s="546">
        <v>0.16717267245489578</v>
      </c>
      <c r="K479" s="456"/>
      <c r="L479" s="456"/>
      <c r="M479" s="2296" t="s">
        <v>293</v>
      </c>
      <c r="N479" s="2050"/>
      <c r="O479" s="547">
        <v>7.9830803249299351E-2</v>
      </c>
      <c r="P479" s="456"/>
      <c r="Q479" s="456"/>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300" t="s">
        <v>283</v>
      </c>
      <c r="D480" s="2050"/>
      <c r="E480" s="545">
        <v>0.22641731504065066</v>
      </c>
      <c r="F480" s="456"/>
      <c r="G480" s="456"/>
      <c r="H480" s="2295" t="s">
        <v>285</v>
      </c>
      <c r="I480" s="2050"/>
      <c r="J480" s="546">
        <v>0.11891911414228847</v>
      </c>
      <c r="K480" s="456"/>
      <c r="L480" s="456"/>
      <c r="M480" s="2296" t="s">
        <v>285</v>
      </c>
      <c r="N480" s="2050"/>
      <c r="O480" s="547">
        <v>0.2737137299110568</v>
      </c>
      <c r="P480" s="456"/>
      <c r="Q480" s="456"/>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300" t="s">
        <v>289</v>
      </c>
      <c r="D481" s="2050"/>
      <c r="E481" s="545">
        <v>0.17051504873280904</v>
      </c>
      <c r="F481" s="456"/>
      <c r="G481" s="456"/>
      <c r="H481" s="2295" t="s">
        <v>305</v>
      </c>
      <c r="I481" s="2050"/>
      <c r="J481" s="546">
        <v>2.6540643062099502E-2</v>
      </c>
      <c r="K481" s="456"/>
      <c r="L481" s="456"/>
      <c r="M481" s="2296" t="s">
        <v>305</v>
      </c>
      <c r="N481" s="2050"/>
      <c r="O481" s="547">
        <v>1.8490929331292042E-2</v>
      </c>
      <c r="P481" s="456"/>
      <c r="Q481" s="456"/>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300" t="s">
        <v>279</v>
      </c>
      <c r="D482" s="2050"/>
      <c r="E482" s="545">
        <v>0.31824795825114716</v>
      </c>
      <c r="F482" s="456"/>
      <c r="G482" s="456"/>
      <c r="H482" s="2295" t="s">
        <v>283</v>
      </c>
      <c r="I482" s="2050"/>
      <c r="J482" s="546">
        <v>0.23686954243681063</v>
      </c>
      <c r="K482" s="456"/>
      <c r="L482" s="456"/>
      <c r="M482" s="2296" t="s">
        <v>283</v>
      </c>
      <c r="N482" s="2050"/>
      <c r="O482" s="547">
        <v>0.28264705123289657</v>
      </c>
      <c r="P482" s="456"/>
      <c r="Q482" s="456"/>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300" t="s">
        <v>286</v>
      </c>
      <c r="D483" s="2050"/>
      <c r="E483" s="545">
        <v>0.2336665422942947</v>
      </c>
      <c r="F483" s="456"/>
      <c r="G483" s="456"/>
      <c r="H483" s="2295" t="s">
        <v>289</v>
      </c>
      <c r="I483" s="2050"/>
      <c r="J483" s="546">
        <v>0.18829247051452161</v>
      </c>
      <c r="K483" s="456"/>
      <c r="L483" s="456"/>
      <c r="M483" s="2296" t="s">
        <v>289</v>
      </c>
      <c r="N483" s="2050"/>
      <c r="O483" s="547">
        <v>0.18706068723009101</v>
      </c>
      <c r="P483" s="456"/>
      <c r="Q483" s="456"/>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300" t="s">
        <v>273</v>
      </c>
      <c r="D484" s="2050"/>
      <c r="E484" s="545">
        <v>0.43920568193262538</v>
      </c>
      <c r="F484" s="456"/>
      <c r="G484" s="456"/>
      <c r="H484" s="2295" t="s">
        <v>279</v>
      </c>
      <c r="I484" s="2050"/>
      <c r="J484" s="546">
        <v>0.29590890202563758</v>
      </c>
      <c r="K484" s="456"/>
      <c r="L484" s="456"/>
      <c r="M484" s="2296" t="s">
        <v>279</v>
      </c>
      <c r="N484" s="2050"/>
      <c r="O484" s="547">
        <v>0.39452907650651892</v>
      </c>
      <c r="P484" s="456"/>
      <c r="Q484" s="456"/>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300" t="s">
        <v>291</v>
      </c>
      <c r="D485" s="2050"/>
      <c r="E485" s="545">
        <v>0.18384749766013034</v>
      </c>
      <c r="F485" s="456"/>
      <c r="G485" s="456"/>
      <c r="H485" s="2295" t="s">
        <v>286</v>
      </c>
      <c r="I485" s="2050"/>
      <c r="J485" s="546">
        <v>0.24088603906584224</v>
      </c>
      <c r="K485" s="456"/>
      <c r="L485" s="456"/>
      <c r="M485" s="2296" t="s">
        <v>286</v>
      </c>
      <c r="N485" s="2050"/>
      <c r="O485" s="547">
        <v>0.12804258565395474</v>
      </c>
      <c r="P485" s="456"/>
      <c r="Q485" s="456"/>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300" t="s">
        <v>284</v>
      </c>
      <c r="D486" s="2050"/>
      <c r="E486" s="545">
        <v>0.21733883013964325</v>
      </c>
      <c r="F486" s="456"/>
      <c r="G486" s="456"/>
      <c r="H486" s="2295" t="s">
        <v>273</v>
      </c>
      <c r="I486" s="2050"/>
      <c r="J486" s="546">
        <v>0.4002378098049017</v>
      </c>
      <c r="K486" s="456"/>
      <c r="L486" s="456"/>
      <c r="M486" s="2296" t="s">
        <v>273</v>
      </c>
      <c r="N486" s="2050"/>
      <c r="O486" s="547">
        <v>0.48552871850023666</v>
      </c>
      <c r="P486" s="456"/>
      <c r="Q486" s="456"/>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300" t="s">
        <v>272</v>
      </c>
      <c r="D487" s="2050"/>
      <c r="E487" s="545">
        <v>0.44844792894185043</v>
      </c>
      <c r="F487" s="456"/>
      <c r="G487" s="456"/>
      <c r="H487" s="2295" t="s">
        <v>291</v>
      </c>
      <c r="I487" s="2050"/>
      <c r="J487" s="546">
        <v>0.18885342375987918</v>
      </c>
      <c r="K487" s="456"/>
      <c r="L487" s="456"/>
      <c r="M487" s="2296" t="s">
        <v>291</v>
      </c>
      <c r="N487" s="2050"/>
      <c r="O487" s="547">
        <v>0.17197125281710465</v>
      </c>
      <c r="P487" s="456"/>
      <c r="Q487" s="456"/>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300" t="s">
        <v>271</v>
      </c>
      <c r="D488" s="2050"/>
      <c r="E488" s="545">
        <v>0.48736695675881381</v>
      </c>
      <c r="F488" s="456"/>
      <c r="G488" s="456"/>
      <c r="H488" s="2295" t="s">
        <v>284</v>
      </c>
      <c r="I488" s="2050"/>
      <c r="J488" s="546">
        <v>0.24501891266918505</v>
      </c>
      <c r="K488" s="456"/>
      <c r="L488" s="456"/>
      <c r="M488" s="2296" t="s">
        <v>284</v>
      </c>
      <c r="N488" s="2050"/>
      <c r="O488" s="547">
        <v>0.18314710668756815</v>
      </c>
      <c r="P488" s="456"/>
      <c r="Q488" s="456"/>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300" t="s">
        <v>311</v>
      </c>
      <c r="D489" s="2050"/>
      <c r="E489" s="545">
        <v>1.30537735055169E-2</v>
      </c>
      <c r="F489" s="456"/>
      <c r="G489" s="456"/>
      <c r="H489" s="2295" t="s">
        <v>272</v>
      </c>
      <c r="I489" s="2050"/>
      <c r="J489" s="546">
        <v>0.44810877309728875</v>
      </c>
      <c r="K489" s="456"/>
      <c r="L489" s="456"/>
      <c r="M489" s="2296" t="s">
        <v>272</v>
      </c>
      <c r="N489" s="2050"/>
      <c r="O489" s="547">
        <v>0.44224913832146118</v>
      </c>
      <c r="P489" s="456"/>
      <c r="Q489" s="456"/>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300" t="s">
        <v>278</v>
      </c>
      <c r="D490" s="2050"/>
      <c r="E490" s="545">
        <v>0.32394941913564435</v>
      </c>
      <c r="F490" s="456"/>
      <c r="G490" s="456"/>
      <c r="H490" s="2295" t="s">
        <v>271</v>
      </c>
      <c r="I490" s="2050"/>
      <c r="J490" s="546">
        <v>0.42379300680883064</v>
      </c>
      <c r="K490" s="456"/>
      <c r="L490" s="456"/>
      <c r="M490" s="2296" t="s">
        <v>271</v>
      </c>
      <c r="N490" s="2050"/>
      <c r="O490" s="547">
        <v>0.45159882672718704</v>
      </c>
      <c r="P490" s="456"/>
      <c r="Q490" s="456"/>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300" t="s">
        <v>277</v>
      </c>
      <c r="D491" s="2050"/>
      <c r="E491" s="545">
        <v>0.4011513358561527</v>
      </c>
      <c r="F491" s="456"/>
      <c r="G491" s="456"/>
      <c r="H491" s="2295" t="s">
        <v>311</v>
      </c>
      <c r="I491" s="2050"/>
      <c r="J491" s="546">
        <v>1.8910360604717985E-2</v>
      </c>
      <c r="K491" s="456"/>
      <c r="L491" s="456"/>
      <c r="M491" s="2296" t="s">
        <v>311</v>
      </c>
      <c r="N491" s="2050"/>
      <c r="O491" s="547">
        <v>1.2234348776252539E-2</v>
      </c>
      <c r="P491" s="456"/>
      <c r="Q491" s="456"/>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300" t="s">
        <v>298</v>
      </c>
      <c r="D492" s="2050"/>
      <c r="E492" s="545">
        <v>9.1869663090760889E-2</v>
      </c>
      <c r="F492" s="456"/>
      <c r="G492" s="456"/>
      <c r="H492" s="2295" t="s">
        <v>278</v>
      </c>
      <c r="I492" s="2050"/>
      <c r="J492" s="546">
        <v>0.25778306916189836</v>
      </c>
      <c r="K492" s="456"/>
      <c r="L492" s="456"/>
      <c r="M492" s="2296" t="s">
        <v>278</v>
      </c>
      <c r="N492" s="2050"/>
      <c r="O492" s="547">
        <v>0.399497659387546</v>
      </c>
      <c r="P492" s="456"/>
      <c r="Q492" s="456"/>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300" t="s">
        <v>280</v>
      </c>
      <c r="D493" s="2050"/>
      <c r="E493" s="545">
        <v>0.30924377549862986</v>
      </c>
      <c r="F493" s="456"/>
      <c r="G493" s="456"/>
      <c r="H493" s="2295" t="s">
        <v>277</v>
      </c>
      <c r="I493" s="2050"/>
      <c r="J493" s="546">
        <v>0.3833649040681078</v>
      </c>
      <c r="K493" s="456"/>
      <c r="L493" s="456"/>
      <c r="M493" s="2296" t="s">
        <v>277</v>
      </c>
      <c r="N493" s="2050"/>
      <c r="O493" s="547">
        <v>0.37239513143287223</v>
      </c>
      <c r="P493" s="456"/>
      <c r="Q493" s="456"/>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300" t="s">
        <v>274</v>
      </c>
      <c r="D494" s="2050"/>
      <c r="E494" s="545">
        <v>0.38769006386584881</v>
      </c>
      <c r="F494" s="456"/>
      <c r="G494" s="456"/>
      <c r="H494" s="2295" t="s">
        <v>298</v>
      </c>
      <c r="I494" s="2050"/>
      <c r="J494" s="546">
        <v>8.4679734353361888E-2</v>
      </c>
      <c r="K494" s="456"/>
      <c r="L494" s="456"/>
      <c r="M494" s="2296" t="s">
        <v>298</v>
      </c>
      <c r="N494" s="2050"/>
      <c r="O494" s="547">
        <v>3.9936756095656521E-2</v>
      </c>
      <c r="P494" s="456"/>
      <c r="Q494" s="456"/>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300" t="s">
        <v>301</v>
      </c>
      <c r="D495" s="2050"/>
      <c r="E495" s="545">
        <v>6.0615423825242529E-2</v>
      </c>
      <c r="F495" s="456"/>
      <c r="G495" s="456"/>
      <c r="H495" s="2295" t="s">
        <v>280</v>
      </c>
      <c r="I495" s="2050"/>
      <c r="J495" s="546">
        <v>0.25691272428220707</v>
      </c>
      <c r="K495" s="456"/>
      <c r="L495" s="456"/>
      <c r="M495" s="2296" t="s">
        <v>280</v>
      </c>
      <c r="N495" s="2050"/>
      <c r="O495" s="547">
        <v>0.34765726547855191</v>
      </c>
      <c r="P495" s="456"/>
      <c r="Q495" s="456"/>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300" t="s">
        <v>308</v>
      </c>
      <c r="D496" s="2050"/>
      <c r="E496" s="545">
        <v>2.2386236533433378E-2</v>
      </c>
      <c r="F496" s="456"/>
      <c r="G496" s="456"/>
      <c r="H496" s="2295" t="s">
        <v>274</v>
      </c>
      <c r="I496" s="2050"/>
      <c r="J496" s="546">
        <v>0.44077180419210121</v>
      </c>
      <c r="K496" s="456"/>
      <c r="L496" s="456"/>
      <c r="M496" s="2296" t="s">
        <v>274</v>
      </c>
      <c r="N496" s="2050"/>
      <c r="O496" s="547">
        <v>0.31885573047630233</v>
      </c>
      <c r="P496" s="456"/>
      <c r="Q496" s="456"/>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300" t="s">
        <v>295</v>
      </c>
      <c r="D497" s="2050"/>
      <c r="E497" s="545">
        <v>0.12217755476031586</v>
      </c>
      <c r="F497" s="456"/>
      <c r="G497" s="456"/>
      <c r="H497" s="2295" t="s">
        <v>301</v>
      </c>
      <c r="I497" s="2050"/>
      <c r="J497" s="546">
        <v>6.5693826177634543E-2</v>
      </c>
      <c r="K497" s="456"/>
      <c r="L497" s="456"/>
      <c r="M497" s="2296" t="s">
        <v>301</v>
      </c>
      <c r="N497" s="2050"/>
      <c r="O497" s="547">
        <v>3.8722127916884175E-2</v>
      </c>
      <c r="P497" s="456"/>
      <c r="Q497" s="456"/>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300" t="s">
        <v>281</v>
      </c>
      <c r="D498" s="2050"/>
      <c r="E498" s="545">
        <v>0.25812597378102403</v>
      </c>
      <c r="F498" s="456"/>
      <c r="G498" s="456"/>
      <c r="H498" s="2295" t="s">
        <v>308</v>
      </c>
      <c r="I498" s="2050"/>
      <c r="J498" s="546">
        <v>2.0658381543109249E-2</v>
      </c>
      <c r="K498" s="456"/>
      <c r="L498" s="456"/>
      <c r="M498" s="2296" t="s">
        <v>308</v>
      </c>
      <c r="N498" s="2050"/>
      <c r="O498" s="547">
        <v>1.5937866067810374E-2</v>
      </c>
      <c r="P498" s="456"/>
      <c r="Q498" s="456"/>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300" t="s">
        <v>296</v>
      </c>
      <c r="D499" s="2050"/>
      <c r="E499" s="545">
        <v>8.4583589477153831E-2</v>
      </c>
      <c r="F499" s="456"/>
      <c r="G499" s="456"/>
      <c r="H499" s="2295" t="s">
        <v>295</v>
      </c>
      <c r="I499" s="2050"/>
      <c r="J499" s="546">
        <v>0.14206189864896301</v>
      </c>
      <c r="K499" s="456"/>
      <c r="L499" s="456"/>
      <c r="M499" s="2296" t="s">
        <v>295</v>
      </c>
      <c r="N499" s="2050"/>
      <c r="O499" s="547">
        <v>7.3255197253682916E-2</v>
      </c>
      <c r="P499" s="456"/>
      <c r="Q499" s="456"/>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300" t="s">
        <v>310</v>
      </c>
      <c r="D500" s="2050"/>
      <c r="E500" s="545">
        <v>1.1749705070035261E-2</v>
      </c>
      <c r="F500" s="456"/>
      <c r="G500" s="456"/>
      <c r="H500" s="2295" t="s">
        <v>281</v>
      </c>
      <c r="I500" s="2050"/>
      <c r="J500" s="546">
        <v>0.24242592858963943</v>
      </c>
      <c r="K500" s="456"/>
      <c r="L500" s="456"/>
      <c r="M500" s="2296" t="s">
        <v>281</v>
      </c>
      <c r="N500" s="2050"/>
      <c r="O500" s="547">
        <v>0.27174785032416165</v>
      </c>
      <c r="P500" s="456"/>
      <c r="Q500" s="456"/>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300" t="s">
        <v>313</v>
      </c>
      <c r="D501" s="2050"/>
      <c r="E501" s="545">
        <v>2.7634271846861016E-3</v>
      </c>
      <c r="F501" s="456"/>
      <c r="G501" s="456"/>
      <c r="H501" s="2295" t="s">
        <v>296</v>
      </c>
      <c r="I501" s="2050"/>
      <c r="J501" s="546">
        <v>6.2057669256319281E-2</v>
      </c>
      <c r="K501" s="456"/>
      <c r="L501" s="456"/>
      <c r="M501" s="2296" t="s">
        <v>296</v>
      </c>
      <c r="N501" s="2050"/>
      <c r="O501" s="547">
        <v>0.10538176617262966</v>
      </c>
      <c r="P501" s="456"/>
      <c r="Q501" s="456"/>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300" t="s">
        <v>317</v>
      </c>
      <c r="D502" s="2050"/>
      <c r="E502" s="545">
        <v>5.8710190012528282E-4</v>
      </c>
      <c r="F502" s="456"/>
      <c r="G502" s="456"/>
      <c r="H502" s="2295" t="s">
        <v>310</v>
      </c>
      <c r="I502" s="2050"/>
      <c r="J502" s="546">
        <v>1.0192229137995496E-2</v>
      </c>
      <c r="K502" s="456"/>
      <c r="L502" s="456"/>
      <c r="M502" s="2296" t="s">
        <v>310</v>
      </c>
      <c r="N502" s="2050"/>
      <c r="O502" s="547">
        <v>1.6771060480492626E-2</v>
      </c>
      <c r="P502" s="456"/>
      <c r="Q502" s="456"/>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300" t="s">
        <v>282</v>
      </c>
      <c r="D503" s="2050"/>
      <c r="E503" s="545">
        <v>0.23577292330796415</v>
      </c>
      <c r="F503" s="456"/>
      <c r="G503" s="456"/>
      <c r="H503" s="2295" t="s">
        <v>313</v>
      </c>
      <c r="I503" s="2050"/>
      <c r="J503" s="546">
        <v>1.0653515858089744E-2</v>
      </c>
      <c r="K503" s="456"/>
      <c r="L503" s="456"/>
      <c r="M503" s="2296" t="s">
        <v>313</v>
      </c>
      <c r="N503" s="2050"/>
      <c r="O503" s="547">
        <v>2.9394085891748752E-3</v>
      </c>
      <c r="P503" s="456"/>
      <c r="Q503" s="456"/>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300" t="s">
        <v>316</v>
      </c>
      <c r="D504" s="2050"/>
      <c r="E504" s="545">
        <v>2.9028883937982494E-3</v>
      </c>
      <c r="F504" s="456"/>
      <c r="G504" s="456"/>
      <c r="H504" s="2295" t="s">
        <v>317</v>
      </c>
      <c r="I504" s="2050"/>
      <c r="J504" s="546">
        <v>3.0746877729078566E-3</v>
      </c>
      <c r="K504" s="456"/>
      <c r="L504" s="456"/>
      <c r="M504" s="2296" t="s">
        <v>317</v>
      </c>
      <c r="N504" s="2050"/>
      <c r="O504" s="547">
        <v>4.7336145014947797E-4</v>
      </c>
      <c r="P504" s="456"/>
      <c r="Q504" s="456"/>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299" t="s">
        <v>287</v>
      </c>
      <c r="D505" s="2050"/>
      <c r="E505" s="548">
        <v>0.19966625259827994</v>
      </c>
      <c r="F505" s="456"/>
      <c r="G505" s="456"/>
      <c r="H505" s="2295" t="s">
        <v>282</v>
      </c>
      <c r="I505" s="2050"/>
      <c r="J505" s="546">
        <v>0.24759021902010378</v>
      </c>
      <c r="K505" s="456"/>
      <c r="L505" s="456"/>
      <c r="M505" s="2296" t="s">
        <v>282</v>
      </c>
      <c r="N505" s="2050"/>
      <c r="O505" s="547">
        <v>0.18500843241449449</v>
      </c>
      <c r="P505" s="456"/>
      <c r="Q505" s="456"/>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51"/>
      <c r="D506" s="2050"/>
      <c r="E506" s="457"/>
      <c r="F506" s="456"/>
      <c r="G506" s="456"/>
      <c r="H506" s="2295" t="s">
        <v>316</v>
      </c>
      <c r="I506" s="2050"/>
      <c r="J506" s="546">
        <v>2.4810138796653174E-3</v>
      </c>
      <c r="K506" s="456"/>
      <c r="L506" s="456"/>
      <c r="M506" s="2296" t="s">
        <v>316</v>
      </c>
      <c r="N506" s="2050"/>
      <c r="O506" s="547">
        <v>7.7307319621889128E-4</v>
      </c>
      <c r="P506" s="456"/>
      <c r="Q506" s="456"/>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51"/>
      <c r="D507" s="2050"/>
      <c r="E507" s="456"/>
      <c r="F507" s="456"/>
      <c r="G507" s="456"/>
      <c r="H507" s="2295" t="s">
        <v>307</v>
      </c>
      <c r="I507" s="2050"/>
      <c r="J507" s="546">
        <v>1.2854710826687259E-2</v>
      </c>
      <c r="K507" s="456"/>
      <c r="L507" s="456"/>
      <c r="M507" s="2296" t="s">
        <v>307</v>
      </c>
      <c r="N507" s="2050"/>
      <c r="O507" s="547">
        <v>2.0253904290554372E-2</v>
      </c>
      <c r="P507" s="456"/>
      <c r="Q507" s="456"/>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298" t="s">
        <v>220</v>
      </c>
      <c r="D508" s="2050"/>
      <c r="E508" s="2050"/>
      <c r="F508" s="2050"/>
      <c r="G508" s="2050"/>
      <c r="H508" s="2295" t="s">
        <v>321</v>
      </c>
      <c r="I508" s="2050"/>
      <c r="J508" s="552">
        <v>1.5359336450052521E-5</v>
      </c>
      <c r="K508" s="456"/>
      <c r="L508" s="456"/>
      <c r="M508" s="2296" t="s">
        <v>321</v>
      </c>
      <c r="N508" s="2050"/>
      <c r="O508" s="551">
        <v>7.8856843153270162E-6</v>
      </c>
      <c r="P508" s="456"/>
      <c r="Q508" s="456"/>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312" t="s">
        <v>179</v>
      </c>
      <c r="D509" s="2050"/>
      <c r="E509" s="2313" t="s">
        <v>221</v>
      </c>
      <c r="F509" s="2314"/>
      <c r="G509" s="2315"/>
      <c r="H509" s="2292" t="s">
        <v>287</v>
      </c>
      <c r="I509" s="2050"/>
      <c r="J509" s="549">
        <v>0.19548467640170278</v>
      </c>
      <c r="K509" s="456"/>
      <c r="L509" s="456"/>
      <c r="M509" s="2293" t="s">
        <v>287</v>
      </c>
      <c r="N509" s="2050"/>
      <c r="O509" s="550">
        <v>0.23352514612925382</v>
      </c>
      <c r="P509" s="456"/>
      <c r="Q509" s="456"/>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50"/>
      <c r="D510" s="2050"/>
      <c r="E510" s="530" t="s">
        <v>161</v>
      </c>
      <c r="F510" s="531" t="s">
        <v>222</v>
      </c>
      <c r="G510" s="532" t="s">
        <v>223</v>
      </c>
      <c r="H510" s="2051"/>
      <c r="I510" s="2050"/>
      <c r="J510" s="457"/>
      <c r="K510" s="456"/>
      <c r="L510" s="456"/>
      <c r="M510" s="2051"/>
      <c r="N510" s="2050"/>
      <c r="O510" s="457"/>
      <c r="P510" s="456"/>
      <c r="Q510" s="456"/>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297" t="s">
        <v>180</v>
      </c>
      <c r="D511" s="2050"/>
      <c r="E511" s="553">
        <v>7.4665962882462518</v>
      </c>
      <c r="F511" s="554">
        <v>15.237951608665821</v>
      </c>
      <c r="G511" s="555">
        <v>15.237951608665821</v>
      </c>
      <c r="H511" s="2051"/>
      <c r="I511" s="2050"/>
      <c r="J511" s="456"/>
      <c r="K511" s="456"/>
      <c r="L511" s="456"/>
      <c r="M511" s="2051"/>
      <c r="N511" s="2050"/>
      <c r="O511" s="456"/>
      <c r="P511" s="456"/>
      <c r="Q511" s="456"/>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51"/>
      <c r="D512" s="2050"/>
      <c r="E512" s="457"/>
      <c r="F512" s="457"/>
      <c r="G512" s="457"/>
      <c r="H512" s="2290" t="s">
        <v>220</v>
      </c>
      <c r="I512" s="2050"/>
      <c r="J512" s="2050"/>
      <c r="K512" s="2050"/>
      <c r="L512" s="2050"/>
      <c r="M512" s="2291" t="s">
        <v>220</v>
      </c>
      <c r="N512" s="2050"/>
      <c r="O512" s="2050"/>
      <c r="P512" s="2050"/>
      <c r="Q512" s="2050"/>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51"/>
      <c r="D513" s="2050"/>
      <c r="E513" s="456"/>
      <c r="F513" s="456"/>
      <c r="G513" s="456"/>
      <c r="H513" s="2304" t="s">
        <v>179</v>
      </c>
      <c r="I513" s="2050"/>
      <c r="J513" s="2305" t="s">
        <v>221</v>
      </c>
      <c r="K513" s="2306"/>
      <c r="L513" s="2307"/>
      <c r="M513" s="2308" t="s">
        <v>179</v>
      </c>
      <c r="N513" s="2050"/>
      <c r="O513" s="2309" t="s">
        <v>221</v>
      </c>
      <c r="P513" s="2310"/>
      <c r="Q513" s="2311"/>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298" t="s">
        <v>224</v>
      </c>
      <c r="D514" s="2050"/>
      <c r="E514" s="2050"/>
      <c r="F514" s="456"/>
      <c r="G514" s="456"/>
      <c r="H514" s="2050"/>
      <c r="I514" s="2050"/>
      <c r="J514" s="533" t="s">
        <v>161</v>
      </c>
      <c r="K514" s="534" t="s">
        <v>222</v>
      </c>
      <c r="L514" s="535" t="s">
        <v>223</v>
      </c>
      <c r="M514" s="2050"/>
      <c r="N514" s="2050"/>
      <c r="O514" s="536" t="s">
        <v>161</v>
      </c>
      <c r="P514" s="537" t="s">
        <v>222</v>
      </c>
      <c r="Q514" s="538" t="s">
        <v>223</v>
      </c>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51"/>
      <c r="D515" s="2050"/>
      <c r="E515" s="539" t="s">
        <v>179</v>
      </c>
      <c r="F515" s="456"/>
      <c r="G515" s="456"/>
      <c r="H515" s="2288" t="s">
        <v>180</v>
      </c>
      <c r="I515" s="2050"/>
      <c r="J515" s="556">
        <v>7.2004225619594617</v>
      </c>
      <c r="K515" s="557">
        <v>14.118475611685218</v>
      </c>
      <c r="L515" s="558">
        <v>14.118475611685218</v>
      </c>
      <c r="M515" s="2289" t="s">
        <v>180</v>
      </c>
      <c r="N515" s="2050"/>
      <c r="O515" s="559">
        <v>7.1450524463256535</v>
      </c>
      <c r="P515" s="560">
        <v>14.00990675750128</v>
      </c>
      <c r="Q515" s="561">
        <v>14.00990675750128</v>
      </c>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50"/>
      <c r="D516" s="2050"/>
      <c r="E516" s="562" t="s">
        <v>180</v>
      </c>
      <c r="F516" s="456"/>
      <c r="G516" s="456"/>
      <c r="H516" s="2051"/>
      <c r="I516" s="2050"/>
      <c r="J516" s="457"/>
      <c r="K516" s="457"/>
      <c r="L516" s="457"/>
      <c r="M516" s="2051"/>
      <c r="N516" s="2050"/>
      <c r="O516" s="457"/>
      <c r="P516" s="457"/>
      <c r="Q516" s="457"/>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303" t="s">
        <v>304</v>
      </c>
      <c r="D517" s="2050"/>
      <c r="E517" s="542">
        <v>-2.8697772139071775E-2</v>
      </c>
      <c r="F517" s="456"/>
      <c r="G517" s="456"/>
      <c r="H517" s="2051"/>
      <c r="I517" s="2050"/>
      <c r="J517" s="456"/>
      <c r="K517" s="456"/>
      <c r="L517" s="456"/>
      <c r="M517" s="2051"/>
      <c r="N517" s="2050"/>
      <c r="O517" s="456"/>
      <c r="P517" s="456"/>
      <c r="Q517" s="456"/>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300" t="s">
        <v>297</v>
      </c>
      <c r="D518" s="2050"/>
      <c r="E518" s="545">
        <v>-4.3680296102353584E-2</v>
      </c>
      <c r="F518" s="456"/>
      <c r="G518" s="456"/>
      <c r="H518" s="2290" t="s">
        <v>224</v>
      </c>
      <c r="I518" s="2050"/>
      <c r="J518" s="2050"/>
      <c r="K518" s="456"/>
      <c r="L518" s="456"/>
      <c r="M518" s="2291" t="s">
        <v>224</v>
      </c>
      <c r="N518" s="2050"/>
      <c r="O518" s="2050"/>
      <c r="P518" s="456"/>
      <c r="Q518" s="456"/>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300" t="s">
        <v>306</v>
      </c>
      <c r="D519" s="2050"/>
      <c r="E519" s="545">
        <v>-1.2731995014309576E-2</v>
      </c>
      <c r="F519" s="456"/>
      <c r="G519" s="456"/>
      <c r="H519" s="2051"/>
      <c r="I519" s="2050"/>
      <c r="J519" s="540" t="s">
        <v>179</v>
      </c>
      <c r="K519" s="456"/>
      <c r="L519" s="456"/>
      <c r="M519" s="2051"/>
      <c r="N519" s="2050"/>
      <c r="O519" s="541" t="s">
        <v>179</v>
      </c>
      <c r="P519" s="456"/>
      <c r="Q519" s="456"/>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300" t="s">
        <v>318</v>
      </c>
      <c r="D520" s="2050"/>
      <c r="E520" s="545">
        <v>-3.4909208572373768E-3</v>
      </c>
      <c r="F520" s="456"/>
      <c r="G520" s="456"/>
      <c r="H520" s="2050"/>
      <c r="I520" s="2050"/>
      <c r="J520" s="563" t="s">
        <v>180</v>
      </c>
      <c r="K520" s="456"/>
      <c r="L520" s="456"/>
      <c r="M520" s="2050"/>
      <c r="N520" s="2050"/>
      <c r="O520" s="564" t="s">
        <v>180</v>
      </c>
      <c r="P520" s="456"/>
      <c r="Q520" s="456"/>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300" t="s">
        <v>275</v>
      </c>
      <c r="D521" s="2050"/>
      <c r="E521" s="545">
        <v>8.5491540081286163E-2</v>
      </c>
      <c r="F521" s="456"/>
      <c r="G521" s="456"/>
      <c r="H521" s="2301" t="s">
        <v>304</v>
      </c>
      <c r="I521" s="2050"/>
      <c r="J521" s="543">
        <v>-3.0162206366671714E-2</v>
      </c>
      <c r="K521" s="456"/>
      <c r="L521" s="456"/>
      <c r="M521" s="2302" t="s">
        <v>304</v>
      </c>
      <c r="N521" s="2050"/>
      <c r="O521" s="544">
        <v>-2.245943157676809E-2</v>
      </c>
      <c r="P521" s="456"/>
      <c r="Q521" s="456"/>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300" t="s">
        <v>292</v>
      </c>
      <c r="D522" s="2050"/>
      <c r="E522" s="545">
        <v>-5.7134806049766708E-2</v>
      </c>
      <c r="F522" s="456"/>
      <c r="G522" s="456"/>
      <c r="H522" s="2295" t="s">
        <v>297</v>
      </c>
      <c r="I522" s="2050"/>
      <c r="J522" s="546">
        <v>-4.4866637867945702E-2</v>
      </c>
      <c r="K522" s="456"/>
      <c r="L522" s="456"/>
      <c r="M522" s="2296" t="s">
        <v>297</v>
      </c>
      <c r="N522" s="2050"/>
      <c r="O522" s="547">
        <v>-3.6872727377015031E-2</v>
      </c>
      <c r="P522" s="456"/>
      <c r="Q522" s="456"/>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300" t="s">
        <v>288</v>
      </c>
      <c r="D523" s="2050"/>
      <c r="E523" s="545">
        <v>-6.3407470005338529E-2</v>
      </c>
      <c r="F523" s="456"/>
      <c r="G523" s="456"/>
      <c r="H523" s="2295" t="s">
        <v>306</v>
      </c>
      <c r="I523" s="2050"/>
      <c r="J523" s="546">
        <v>-2.3565243936774612E-2</v>
      </c>
      <c r="K523" s="456"/>
      <c r="L523" s="456"/>
      <c r="M523" s="2296" t="s">
        <v>306</v>
      </c>
      <c r="N523" s="2050"/>
      <c r="O523" s="547">
        <v>-8.3352771308065569E-3</v>
      </c>
      <c r="P523" s="456"/>
      <c r="Q523" s="456"/>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300" t="s">
        <v>315</v>
      </c>
      <c r="D524" s="2050"/>
      <c r="E524" s="545">
        <v>6.1218188276877892E-3</v>
      </c>
      <c r="F524" s="456"/>
      <c r="G524" s="456"/>
      <c r="H524" s="2295" t="s">
        <v>318</v>
      </c>
      <c r="I524" s="2050"/>
      <c r="J524" s="546">
        <v>-5.6974392058284943E-3</v>
      </c>
      <c r="K524" s="456"/>
      <c r="L524" s="456"/>
      <c r="M524" s="2296" t="s">
        <v>318</v>
      </c>
      <c r="N524" s="2050"/>
      <c r="O524" s="547">
        <v>2.5843785329569081E-4</v>
      </c>
      <c r="P524" s="456"/>
      <c r="Q524" s="456"/>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300" t="s">
        <v>294</v>
      </c>
      <c r="D525" s="2050"/>
      <c r="E525" s="545">
        <v>5.3127914469630395E-2</v>
      </c>
      <c r="F525" s="456"/>
      <c r="G525" s="456"/>
      <c r="H525" s="2295" t="s">
        <v>275</v>
      </c>
      <c r="I525" s="2050"/>
      <c r="J525" s="546">
        <v>8.7502299831369854E-2</v>
      </c>
      <c r="K525" s="456"/>
      <c r="L525" s="456"/>
      <c r="M525" s="2296" t="s">
        <v>275</v>
      </c>
      <c r="N525" s="2050"/>
      <c r="O525" s="547">
        <v>8.3163221614521818E-2</v>
      </c>
      <c r="P525" s="456"/>
      <c r="Q525" s="456"/>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300" t="s">
        <v>299</v>
      </c>
      <c r="D526" s="2050"/>
      <c r="E526" s="545">
        <v>2.6855360230998767E-2</v>
      </c>
      <c r="F526" s="456"/>
      <c r="G526" s="456"/>
      <c r="H526" s="2295" t="s">
        <v>292</v>
      </c>
      <c r="I526" s="2050"/>
      <c r="J526" s="546">
        <v>-5.3309142796591172E-2</v>
      </c>
      <c r="K526" s="456"/>
      <c r="L526" s="456"/>
      <c r="M526" s="2296" t="s">
        <v>292</v>
      </c>
      <c r="N526" s="2050"/>
      <c r="O526" s="547">
        <v>-5.1496000018114371E-2</v>
      </c>
      <c r="P526" s="456"/>
      <c r="Q526" s="456"/>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300" t="s">
        <v>300</v>
      </c>
      <c r="D527" s="2050"/>
      <c r="E527" s="545">
        <v>-3.4530958473822287E-2</v>
      </c>
      <c r="F527" s="456"/>
      <c r="G527" s="456"/>
      <c r="H527" s="2295" t="s">
        <v>288</v>
      </c>
      <c r="I527" s="2050"/>
      <c r="J527" s="546">
        <v>-5.9284697776807095E-2</v>
      </c>
      <c r="K527" s="456"/>
      <c r="L527" s="456"/>
      <c r="M527" s="2296" t="s">
        <v>288</v>
      </c>
      <c r="N527" s="2050"/>
      <c r="O527" s="547">
        <v>-5.2326808964490379E-2</v>
      </c>
      <c r="P527" s="456"/>
      <c r="Q527" s="456"/>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300" t="s">
        <v>302</v>
      </c>
      <c r="D528" s="2050"/>
      <c r="E528" s="545">
        <v>-2.8622291870458852E-2</v>
      </c>
      <c r="F528" s="456"/>
      <c r="G528" s="456"/>
      <c r="H528" s="2295" t="s">
        <v>315</v>
      </c>
      <c r="I528" s="2050"/>
      <c r="J528" s="546">
        <v>4.0116650222135081E-3</v>
      </c>
      <c r="K528" s="456"/>
      <c r="L528" s="456"/>
      <c r="M528" s="2296" t="s">
        <v>315</v>
      </c>
      <c r="N528" s="2050"/>
      <c r="O528" s="547">
        <v>1.0398459616036491E-2</v>
      </c>
      <c r="P528" s="456"/>
      <c r="Q528" s="456"/>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300" t="s">
        <v>319</v>
      </c>
      <c r="D529" s="2050"/>
      <c r="E529" s="545">
        <v>5.4568096324340539E-3</v>
      </c>
      <c r="F529" s="456"/>
      <c r="G529" s="456"/>
      <c r="H529" s="2295" t="s">
        <v>294</v>
      </c>
      <c r="I529" s="2050"/>
      <c r="J529" s="546">
        <v>4.409322066621188E-2</v>
      </c>
      <c r="K529" s="456"/>
      <c r="L529" s="456"/>
      <c r="M529" s="2296" t="s">
        <v>294</v>
      </c>
      <c r="N529" s="2050"/>
      <c r="O529" s="547">
        <v>4.5662216246936824E-2</v>
      </c>
      <c r="P529" s="456"/>
      <c r="Q529" s="456"/>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300" t="s">
        <v>320</v>
      </c>
      <c r="D530" s="2050"/>
      <c r="E530" s="545">
        <v>-3.965323859392072E-3</v>
      </c>
      <c r="F530" s="456"/>
      <c r="G530" s="456"/>
      <c r="H530" s="2295" t="s">
        <v>299</v>
      </c>
      <c r="I530" s="2050"/>
      <c r="J530" s="546">
        <v>3.6784421960653318E-2</v>
      </c>
      <c r="K530" s="456"/>
      <c r="L530" s="456"/>
      <c r="M530" s="2296" t="s">
        <v>299</v>
      </c>
      <c r="N530" s="2050"/>
      <c r="O530" s="547">
        <v>2.1522625394566956E-2</v>
      </c>
      <c r="P530" s="456"/>
      <c r="Q530" s="456"/>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300" t="s">
        <v>290</v>
      </c>
      <c r="D531" s="2050"/>
      <c r="E531" s="545">
        <v>6.0782601336944415E-2</v>
      </c>
      <c r="F531" s="456"/>
      <c r="G531" s="456"/>
      <c r="H531" s="2295" t="s">
        <v>300</v>
      </c>
      <c r="I531" s="2050"/>
      <c r="J531" s="546">
        <v>-3.4172622724692188E-2</v>
      </c>
      <c r="K531" s="456"/>
      <c r="L531" s="456"/>
      <c r="M531" s="2296" t="s">
        <v>300</v>
      </c>
      <c r="N531" s="2050"/>
      <c r="O531" s="547">
        <v>-3.1547562776976165E-2</v>
      </c>
      <c r="P531" s="456"/>
      <c r="Q531" s="456"/>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300" t="s">
        <v>312</v>
      </c>
      <c r="D532" s="2050"/>
      <c r="E532" s="545">
        <v>-1.1308042945462296E-2</v>
      </c>
      <c r="F532" s="456"/>
      <c r="G532" s="456"/>
      <c r="H532" s="2295" t="s">
        <v>302</v>
      </c>
      <c r="I532" s="2050"/>
      <c r="J532" s="546">
        <v>-2.9431086030437308E-2</v>
      </c>
      <c r="K532" s="456"/>
      <c r="L532" s="456"/>
      <c r="M532" s="2296" t="s">
        <v>302</v>
      </c>
      <c r="N532" s="2050"/>
      <c r="O532" s="547">
        <v>-2.9430139422387841E-2</v>
      </c>
      <c r="P532" s="456"/>
      <c r="Q532" s="456"/>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300" t="s">
        <v>303</v>
      </c>
      <c r="D533" s="2050"/>
      <c r="E533" s="545">
        <v>-3.4190685046611137E-2</v>
      </c>
      <c r="F533" s="456"/>
      <c r="G533" s="456"/>
      <c r="H533" s="2295" t="s">
        <v>319</v>
      </c>
      <c r="I533" s="2050"/>
      <c r="J533" s="546">
        <v>5.1996775831980304E-3</v>
      </c>
      <c r="K533" s="456"/>
      <c r="L533" s="456"/>
      <c r="M533" s="2296" t="s">
        <v>319</v>
      </c>
      <c r="N533" s="2050"/>
      <c r="O533" s="547">
        <v>6.6361311949257396E-3</v>
      </c>
      <c r="P533" s="456"/>
      <c r="Q533" s="456"/>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300" t="s">
        <v>314</v>
      </c>
      <c r="D534" s="2050"/>
      <c r="E534" s="545">
        <v>9.0171637760163952E-3</v>
      </c>
      <c r="F534" s="456"/>
      <c r="G534" s="456"/>
      <c r="H534" s="2295" t="s">
        <v>320</v>
      </c>
      <c r="I534" s="2050"/>
      <c r="J534" s="546">
        <v>-9.0279299188285918E-4</v>
      </c>
      <c r="K534" s="456"/>
      <c r="L534" s="456"/>
      <c r="M534" s="2296" t="s">
        <v>320</v>
      </c>
      <c r="N534" s="2050"/>
      <c r="O534" s="547">
        <v>5.8818257401165733E-3</v>
      </c>
      <c r="P534" s="456"/>
      <c r="Q534" s="456"/>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300" t="s">
        <v>276</v>
      </c>
      <c r="D535" s="2050"/>
      <c r="E535" s="545">
        <v>7.2695084006912603E-2</v>
      </c>
      <c r="F535" s="456"/>
      <c r="G535" s="456"/>
      <c r="H535" s="2295" t="s">
        <v>290</v>
      </c>
      <c r="I535" s="2050"/>
      <c r="J535" s="546">
        <v>6.095897488043827E-2</v>
      </c>
      <c r="K535" s="456"/>
      <c r="L535" s="456"/>
      <c r="M535" s="2296" t="s">
        <v>290</v>
      </c>
      <c r="N535" s="2050"/>
      <c r="O535" s="547">
        <v>5.7775491861298392E-2</v>
      </c>
      <c r="P535" s="456"/>
      <c r="Q535" s="456"/>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300" t="s">
        <v>309</v>
      </c>
      <c r="D536" s="2050"/>
      <c r="E536" s="545">
        <v>-1.7449030372082109E-2</v>
      </c>
      <c r="F536" s="456"/>
      <c r="G536" s="456"/>
      <c r="H536" s="2295" t="s">
        <v>312</v>
      </c>
      <c r="I536" s="2050"/>
      <c r="J536" s="546">
        <v>-1.1261917766272596E-3</v>
      </c>
      <c r="K536" s="456"/>
      <c r="L536" s="456"/>
      <c r="M536" s="2296" t="s">
        <v>312</v>
      </c>
      <c r="N536" s="2050"/>
      <c r="O536" s="547">
        <v>-1.3969795602669225E-2</v>
      </c>
      <c r="P536" s="456"/>
      <c r="Q536" s="456"/>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300" t="s">
        <v>293</v>
      </c>
      <c r="D537" s="2050"/>
      <c r="E537" s="545">
        <v>-4.5228830879853549E-2</v>
      </c>
      <c r="F537" s="456"/>
      <c r="G537" s="456"/>
      <c r="H537" s="2295" t="s">
        <v>303</v>
      </c>
      <c r="I537" s="2050"/>
      <c r="J537" s="546">
        <v>-3.4739992790299941E-2</v>
      </c>
      <c r="K537" s="456"/>
      <c r="L537" s="456"/>
      <c r="M537" s="2296" t="s">
        <v>303</v>
      </c>
      <c r="N537" s="2050"/>
      <c r="O537" s="547">
        <v>-2.63372211159973E-2</v>
      </c>
      <c r="P537" s="456"/>
      <c r="Q537" s="456"/>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300" t="s">
        <v>285</v>
      </c>
      <c r="D538" s="2050"/>
      <c r="E538" s="545">
        <v>-5.8228683440849291E-2</v>
      </c>
      <c r="F538" s="456"/>
      <c r="G538" s="456"/>
      <c r="H538" s="2295" t="s">
        <v>314</v>
      </c>
      <c r="I538" s="2050"/>
      <c r="J538" s="546">
        <v>-1.0820315758107576E-3</v>
      </c>
      <c r="K538" s="456"/>
      <c r="L538" s="456"/>
      <c r="M538" s="2296" t="s">
        <v>314</v>
      </c>
      <c r="N538" s="2050"/>
      <c r="O538" s="547">
        <v>7.1758253606351921E-3</v>
      </c>
      <c r="P538" s="456"/>
      <c r="Q538" s="456"/>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300" t="s">
        <v>305</v>
      </c>
      <c r="D539" s="2050"/>
      <c r="E539" s="545">
        <v>-2.1533413556723981E-2</v>
      </c>
      <c r="F539" s="456"/>
      <c r="G539" s="456"/>
      <c r="H539" s="2295" t="s">
        <v>276</v>
      </c>
      <c r="I539" s="2050"/>
      <c r="J539" s="546">
        <v>7.718013671481079E-2</v>
      </c>
      <c r="K539" s="456"/>
      <c r="L539" s="456"/>
      <c r="M539" s="2296" t="s">
        <v>276</v>
      </c>
      <c r="N539" s="2050"/>
      <c r="O539" s="547">
        <v>8.8514212028181077E-2</v>
      </c>
      <c r="P539" s="456"/>
      <c r="Q539" s="456"/>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300" t="s">
        <v>283</v>
      </c>
      <c r="D540" s="2050"/>
      <c r="E540" s="545">
        <v>6.3728272770296399E-2</v>
      </c>
      <c r="F540" s="456"/>
      <c r="G540" s="456"/>
      <c r="H540" s="2295" t="s">
        <v>309</v>
      </c>
      <c r="I540" s="2050"/>
      <c r="J540" s="546">
        <v>-1.4392942156119136E-2</v>
      </c>
      <c r="K540" s="456"/>
      <c r="L540" s="456"/>
      <c r="M540" s="2296" t="s">
        <v>309</v>
      </c>
      <c r="N540" s="2050"/>
      <c r="O540" s="547">
        <v>-1.45865965897755E-2</v>
      </c>
      <c r="P540" s="456"/>
      <c r="Q540" s="456"/>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300" t="s">
        <v>289</v>
      </c>
      <c r="D541" s="2050"/>
      <c r="E541" s="545">
        <v>5.530427286931202E-2</v>
      </c>
      <c r="F541" s="456"/>
      <c r="G541" s="456"/>
      <c r="H541" s="2295" t="s">
        <v>293</v>
      </c>
      <c r="I541" s="2050"/>
      <c r="J541" s="546">
        <v>-5.6783826959231766E-2</v>
      </c>
      <c r="K541" s="456"/>
      <c r="L541" s="456"/>
      <c r="M541" s="2296" t="s">
        <v>293</v>
      </c>
      <c r="N541" s="2050"/>
      <c r="O541" s="547">
        <v>-3.9543929993363314E-2</v>
      </c>
      <c r="P541" s="456"/>
      <c r="Q541" s="456"/>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300" t="s">
        <v>279</v>
      </c>
      <c r="D542" s="2050"/>
      <c r="E542" s="545">
        <v>7.5554466439391316E-2</v>
      </c>
      <c r="F542" s="456"/>
      <c r="G542" s="456"/>
      <c r="H542" s="2295" t="s">
        <v>285</v>
      </c>
      <c r="I542" s="2050"/>
      <c r="J542" s="546">
        <v>-4.7892537573068265E-2</v>
      </c>
      <c r="K542" s="456"/>
      <c r="L542" s="456"/>
      <c r="M542" s="2296" t="s">
        <v>285</v>
      </c>
      <c r="N542" s="2050"/>
      <c r="O542" s="547">
        <v>-7.3222216373591956E-2</v>
      </c>
      <c r="P542" s="456"/>
      <c r="Q542" s="456"/>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300" t="s">
        <v>286</v>
      </c>
      <c r="D543" s="2050"/>
      <c r="E543" s="545">
        <v>6.4740432437255718E-2</v>
      </c>
      <c r="F543" s="456"/>
      <c r="G543" s="456"/>
      <c r="H543" s="2295" t="s">
        <v>305</v>
      </c>
      <c r="I543" s="2050"/>
      <c r="J543" s="546">
        <v>-2.2625476616705765E-2</v>
      </c>
      <c r="K543" s="456"/>
      <c r="L543" s="456"/>
      <c r="M543" s="2296" t="s">
        <v>305</v>
      </c>
      <c r="N543" s="2050"/>
      <c r="O543" s="547">
        <v>-1.9031540717059526E-2</v>
      </c>
      <c r="P543" s="456"/>
      <c r="Q543" s="456"/>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300" t="s">
        <v>273</v>
      </c>
      <c r="D544" s="2050"/>
      <c r="E544" s="545">
        <v>8.8758776054005062E-2</v>
      </c>
      <c r="F544" s="456"/>
      <c r="G544" s="456"/>
      <c r="H544" s="2295" t="s">
        <v>283</v>
      </c>
      <c r="I544" s="2050"/>
      <c r="J544" s="546">
        <v>6.7592206902332141E-2</v>
      </c>
      <c r="K544" s="456"/>
      <c r="L544" s="456"/>
      <c r="M544" s="2296" t="s">
        <v>283</v>
      </c>
      <c r="N544" s="2050"/>
      <c r="O544" s="547">
        <v>7.4407516361390397E-2</v>
      </c>
      <c r="P544" s="456"/>
      <c r="Q544" s="456"/>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300" t="s">
        <v>291</v>
      </c>
      <c r="D545" s="2050"/>
      <c r="E545" s="545">
        <v>5.7425685939497234E-2</v>
      </c>
      <c r="F545" s="456"/>
      <c r="G545" s="456"/>
      <c r="H545" s="2295" t="s">
        <v>289</v>
      </c>
      <c r="I545" s="2050"/>
      <c r="J545" s="546">
        <v>6.0264074704233783E-2</v>
      </c>
      <c r="K545" s="456"/>
      <c r="L545" s="456"/>
      <c r="M545" s="2296" t="s">
        <v>289</v>
      </c>
      <c r="N545" s="2050"/>
      <c r="O545" s="547">
        <v>6.0532114069752584E-2</v>
      </c>
      <c r="P545" s="456"/>
      <c r="Q545" s="456"/>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300" t="s">
        <v>284</v>
      </c>
      <c r="D546" s="2050"/>
      <c r="E546" s="545">
        <v>6.2437569999424687E-2</v>
      </c>
      <c r="F546" s="456"/>
      <c r="G546" s="456"/>
      <c r="H546" s="2295" t="s">
        <v>279</v>
      </c>
      <c r="I546" s="2050"/>
      <c r="J546" s="546">
        <v>7.5547662449321304E-2</v>
      </c>
      <c r="K546" s="456"/>
      <c r="L546" s="456"/>
      <c r="M546" s="2296" t="s">
        <v>279</v>
      </c>
      <c r="N546" s="2050"/>
      <c r="O546" s="547">
        <v>8.7909151244257758E-2</v>
      </c>
      <c r="P546" s="456"/>
      <c r="Q546" s="456"/>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300" t="s">
        <v>272</v>
      </c>
      <c r="D547" s="2050"/>
      <c r="E547" s="545">
        <v>8.9687793836216473E-2</v>
      </c>
      <c r="F547" s="456"/>
      <c r="G547" s="456"/>
      <c r="H547" s="2295" t="s">
        <v>286</v>
      </c>
      <c r="I547" s="2050"/>
      <c r="J547" s="546">
        <v>6.8162864202176543E-2</v>
      </c>
      <c r="K547" s="456"/>
      <c r="L547" s="456"/>
      <c r="M547" s="2296" t="s">
        <v>286</v>
      </c>
      <c r="N547" s="2050"/>
      <c r="O547" s="547">
        <v>5.0080862162923553E-2</v>
      </c>
      <c r="P547" s="456"/>
      <c r="Q547" s="456"/>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300" t="s">
        <v>271</v>
      </c>
      <c r="D548" s="2050"/>
      <c r="E548" s="545">
        <v>9.3498656481844494E-2</v>
      </c>
      <c r="F548" s="456"/>
      <c r="G548" s="456"/>
      <c r="H548" s="2295" t="s">
        <v>273</v>
      </c>
      <c r="I548" s="2050"/>
      <c r="J548" s="546">
        <v>8.786199751653892E-2</v>
      </c>
      <c r="K548" s="456"/>
      <c r="L548" s="456"/>
      <c r="M548" s="2296" t="s">
        <v>273</v>
      </c>
      <c r="N548" s="2050"/>
      <c r="O548" s="547">
        <v>9.7521874535847569E-2</v>
      </c>
      <c r="P548" s="456"/>
      <c r="Q548" s="456"/>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300" t="s">
        <v>311</v>
      </c>
      <c r="D549" s="2050"/>
      <c r="E549" s="545">
        <v>1.5301900245899353E-2</v>
      </c>
      <c r="F549" s="456"/>
      <c r="G549" s="456"/>
      <c r="H549" s="2295" t="s">
        <v>291</v>
      </c>
      <c r="I549" s="2050"/>
      <c r="J549" s="546">
        <v>6.0353776081465117E-2</v>
      </c>
      <c r="K549" s="456"/>
      <c r="L549" s="456"/>
      <c r="M549" s="2296" t="s">
        <v>291</v>
      </c>
      <c r="N549" s="2050"/>
      <c r="O549" s="547">
        <v>5.8039345536929764E-2</v>
      </c>
      <c r="P549" s="456"/>
      <c r="Q549" s="456"/>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300" t="s">
        <v>278</v>
      </c>
      <c r="D550" s="2050"/>
      <c r="E550" s="545">
        <v>7.6228247030269036E-2</v>
      </c>
      <c r="F550" s="456"/>
      <c r="G550" s="456"/>
      <c r="H550" s="2295" t="s">
        <v>284</v>
      </c>
      <c r="I550" s="2050"/>
      <c r="J550" s="546">
        <v>6.8745111399142841E-2</v>
      </c>
      <c r="K550" s="456"/>
      <c r="L550" s="456"/>
      <c r="M550" s="2296" t="s">
        <v>284</v>
      </c>
      <c r="N550" s="2050"/>
      <c r="O550" s="547">
        <v>5.9895557293737058E-2</v>
      </c>
      <c r="P550" s="456"/>
      <c r="Q550" s="456"/>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300" t="s">
        <v>277</v>
      </c>
      <c r="D551" s="2050"/>
      <c r="E551" s="545">
        <v>8.4826481098477E-2</v>
      </c>
      <c r="F551" s="456"/>
      <c r="G551" s="456"/>
      <c r="H551" s="2295" t="s">
        <v>272</v>
      </c>
      <c r="I551" s="2050"/>
      <c r="J551" s="546">
        <v>9.2968053747414181E-2</v>
      </c>
      <c r="K551" s="456"/>
      <c r="L551" s="456"/>
      <c r="M551" s="2296" t="s">
        <v>272</v>
      </c>
      <c r="N551" s="2050"/>
      <c r="O551" s="547">
        <v>9.3073935266662938E-2</v>
      </c>
      <c r="P551" s="456"/>
      <c r="Q551" s="456"/>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300" t="s">
        <v>298</v>
      </c>
      <c r="D552" s="2050"/>
      <c r="E552" s="545">
        <v>4.0594144356878234E-2</v>
      </c>
      <c r="F552" s="456"/>
      <c r="G552" s="456"/>
      <c r="H552" s="2295" t="s">
        <v>271</v>
      </c>
      <c r="I552" s="2050"/>
      <c r="J552" s="546">
        <v>9.041050788416119E-2</v>
      </c>
      <c r="K552" s="456"/>
      <c r="L552" s="456"/>
      <c r="M552" s="2296" t="s">
        <v>271</v>
      </c>
      <c r="N552" s="2050"/>
      <c r="O552" s="547">
        <v>9.4052638066511943E-2</v>
      </c>
      <c r="P552" s="456"/>
      <c r="Q552" s="456"/>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300" t="s">
        <v>280</v>
      </c>
      <c r="D553" s="2050"/>
      <c r="E553" s="545">
        <v>7.4477967001088941E-2</v>
      </c>
      <c r="F553" s="456"/>
      <c r="G553" s="456"/>
      <c r="H553" s="2295" t="s">
        <v>311</v>
      </c>
      <c r="I553" s="2050"/>
      <c r="J553" s="546">
        <v>1.9098177316374733E-2</v>
      </c>
      <c r="K553" s="456"/>
      <c r="L553" s="456"/>
      <c r="M553" s="2296" t="s">
        <v>311</v>
      </c>
      <c r="N553" s="2050"/>
      <c r="O553" s="547">
        <v>1.5480500852379519E-2</v>
      </c>
      <c r="P553" s="456"/>
      <c r="Q553" s="456"/>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300" t="s">
        <v>274</v>
      </c>
      <c r="D554" s="2050"/>
      <c r="E554" s="545">
        <v>8.3391092824336044E-2</v>
      </c>
      <c r="F554" s="456"/>
      <c r="G554" s="456"/>
      <c r="H554" s="2295" t="s">
        <v>278</v>
      </c>
      <c r="I554" s="2050"/>
      <c r="J554" s="546">
        <v>7.0513003036656335E-2</v>
      </c>
      <c r="K554" s="456"/>
      <c r="L554" s="456"/>
      <c r="M554" s="2296" t="s">
        <v>278</v>
      </c>
      <c r="N554" s="2050"/>
      <c r="O554" s="547">
        <v>8.8460970285883525E-2</v>
      </c>
      <c r="P554" s="456"/>
      <c r="Q554" s="456"/>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300" t="s">
        <v>301</v>
      </c>
      <c r="D555" s="2050"/>
      <c r="E555" s="545">
        <v>3.2973792677106893E-2</v>
      </c>
      <c r="F555" s="456"/>
      <c r="G555" s="456"/>
      <c r="H555" s="2295" t="s">
        <v>277</v>
      </c>
      <c r="I555" s="2050"/>
      <c r="J555" s="546">
        <v>8.5990048109319275E-2</v>
      </c>
      <c r="K555" s="456"/>
      <c r="L555" s="456"/>
      <c r="M555" s="2296" t="s">
        <v>277</v>
      </c>
      <c r="N555" s="2050"/>
      <c r="O555" s="547">
        <v>8.5407611441032955E-2</v>
      </c>
      <c r="P555" s="456"/>
      <c r="Q555" s="456"/>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300" t="s">
        <v>308</v>
      </c>
      <c r="D556" s="2050"/>
      <c r="E556" s="545">
        <v>2.0038622970234562E-2</v>
      </c>
      <c r="F556" s="456"/>
      <c r="G556" s="456"/>
      <c r="H556" s="2295" t="s">
        <v>298</v>
      </c>
      <c r="I556" s="2050"/>
      <c r="J556" s="546">
        <v>4.0413992767405552E-2</v>
      </c>
      <c r="K556" s="456"/>
      <c r="L556" s="456"/>
      <c r="M556" s="2296" t="s">
        <v>298</v>
      </c>
      <c r="N556" s="2050"/>
      <c r="O556" s="547">
        <v>2.7969259735205063E-2</v>
      </c>
      <c r="P556" s="456"/>
      <c r="Q556" s="456"/>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300" t="s">
        <v>295</v>
      </c>
      <c r="D557" s="2050"/>
      <c r="E557" s="545">
        <v>4.6813708271825925E-2</v>
      </c>
      <c r="F557" s="456"/>
      <c r="G557" s="456"/>
      <c r="H557" s="2295" t="s">
        <v>280</v>
      </c>
      <c r="I557" s="2050"/>
      <c r="J557" s="546">
        <v>7.0393866974094527E-2</v>
      </c>
      <c r="K557" s="456"/>
      <c r="L557" s="456"/>
      <c r="M557" s="2296" t="s">
        <v>280</v>
      </c>
      <c r="N557" s="2050"/>
      <c r="O557" s="547">
        <v>8.2522092917626313E-2</v>
      </c>
      <c r="P557" s="456"/>
      <c r="Q557" s="456"/>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300" t="s">
        <v>281</v>
      </c>
      <c r="D558" s="2050"/>
      <c r="E558" s="545">
        <v>6.8044524511663651E-2</v>
      </c>
      <c r="F558" s="456"/>
      <c r="G558" s="456"/>
      <c r="H558" s="2295" t="s">
        <v>274</v>
      </c>
      <c r="I558" s="2050"/>
      <c r="J558" s="546">
        <v>9.2203820923080826E-2</v>
      </c>
      <c r="K558" s="456"/>
      <c r="L558" s="456"/>
      <c r="M558" s="2296" t="s">
        <v>274</v>
      </c>
      <c r="N558" s="2050"/>
      <c r="O558" s="547">
        <v>7.9029947294825542E-2</v>
      </c>
      <c r="P558" s="456"/>
      <c r="Q558" s="456"/>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300" t="s">
        <v>296</v>
      </c>
      <c r="D559" s="2050"/>
      <c r="E559" s="545">
        <v>3.8951159079639988E-2</v>
      </c>
      <c r="F559" s="456"/>
      <c r="G559" s="456"/>
      <c r="H559" s="2295" t="s">
        <v>301</v>
      </c>
      <c r="I559" s="2050"/>
      <c r="J559" s="546">
        <v>3.5596253786986304E-2</v>
      </c>
      <c r="K559" s="456"/>
      <c r="L559" s="456"/>
      <c r="M559" s="2296" t="s">
        <v>301</v>
      </c>
      <c r="N559" s="2050"/>
      <c r="O559" s="547">
        <v>2.7540650041641204E-2</v>
      </c>
      <c r="P559" s="456"/>
      <c r="Q559" s="456"/>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300" t="s">
        <v>310</v>
      </c>
      <c r="D560" s="2050"/>
      <c r="E560" s="545">
        <v>1.451746583580641E-2</v>
      </c>
      <c r="F560" s="456"/>
      <c r="G560" s="456"/>
      <c r="H560" s="2295" t="s">
        <v>308</v>
      </c>
      <c r="I560" s="2050"/>
      <c r="J560" s="546">
        <v>1.9961361649940754E-2</v>
      </c>
      <c r="K560" s="456"/>
      <c r="L560" s="456"/>
      <c r="M560" s="2296" t="s">
        <v>308</v>
      </c>
      <c r="N560" s="2050"/>
      <c r="O560" s="547">
        <v>1.7668906213654797E-2</v>
      </c>
      <c r="P560" s="456"/>
      <c r="Q560" s="456"/>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300" t="s">
        <v>313</v>
      </c>
      <c r="D561" s="2050"/>
      <c r="E561" s="545">
        <v>7.0404649816779184E-3</v>
      </c>
      <c r="F561" s="456"/>
      <c r="G561" s="456"/>
      <c r="H561" s="2295" t="s">
        <v>295</v>
      </c>
      <c r="I561" s="2050"/>
      <c r="J561" s="546">
        <v>5.2345677273256362E-2</v>
      </c>
      <c r="K561" s="456"/>
      <c r="L561" s="456"/>
      <c r="M561" s="2296" t="s">
        <v>295</v>
      </c>
      <c r="N561" s="2050"/>
      <c r="O561" s="547">
        <v>3.7880334040920852E-2</v>
      </c>
      <c r="P561" s="456"/>
      <c r="Q561" s="456"/>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300" t="s">
        <v>317</v>
      </c>
      <c r="D562" s="2050"/>
      <c r="E562" s="545">
        <v>3.2451447469039833E-3</v>
      </c>
      <c r="F562" s="456"/>
      <c r="G562" s="456"/>
      <c r="H562" s="2295" t="s">
        <v>281</v>
      </c>
      <c r="I562" s="2050"/>
      <c r="J562" s="546">
        <v>6.8380386287970857E-2</v>
      </c>
      <c r="K562" s="456"/>
      <c r="L562" s="456"/>
      <c r="M562" s="2296" t="s">
        <v>281</v>
      </c>
      <c r="N562" s="2050"/>
      <c r="O562" s="547">
        <v>7.2958792509317361E-2</v>
      </c>
      <c r="P562" s="456"/>
      <c r="Q562" s="456"/>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300" t="s">
        <v>282</v>
      </c>
      <c r="D563" s="2050"/>
      <c r="E563" s="545">
        <v>6.503157825618304E-2</v>
      </c>
      <c r="F563" s="456"/>
      <c r="G563" s="456"/>
      <c r="H563" s="2295" t="s">
        <v>296</v>
      </c>
      <c r="I563" s="2050"/>
      <c r="J563" s="546">
        <v>3.4597103927392014E-2</v>
      </c>
      <c r="K563" s="456"/>
      <c r="L563" s="456"/>
      <c r="M563" s="2296" t="s">
        <v>296</v>
      </c>
      <c r="N563" s="2050"/>
      <c r="O563" s="547">
        <v>4.5433617299678514E-2</v>
      </c>
      <c r="P563" s="456"/>
      <c r="Q563" s="456"/>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300" t="s">
        <v>316</v>
      </c>
      <c r="D564" s="2050"/>
      <c r="E564" s="545">
        <v>7.2159331213550474E-3</v>
      </c>
      <c r="F564" s="456"/>
      <c r="G564" s="456"/>
      <c r="H564" s="2295" t="s">
        <v>310</v>
      </c>
      <c r="I564" s="2050"/>
      <c r="J564" s="546">
        <v>1.4020923034047814E-2</v>
      </c>
      <c r="K564" s="456"/>
      <c r="L564" s="456"/>
      <c r="M564" s="2296" t="s">
        <v>310</v>
      </c>
      <c r="N564" s="2050"/>
      <c r="O564" s="547">
        <v>1.8124867550426603E-2</v>
      </c>
      <c r="P564" s="456"/>
      <c r="Q564" s="456"/>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299" t="s">
        <v>287</v>
      </c>
      <c r="D565" s="2050"/>
      <c r="E565" s="548">
        <v>5.984524695222105E-2</v>
      </c>
      <c r="F565" s="456"/>
      <c r="G565" s="456"/>
      <c r="H565" s="2295" t="s">
        <v>313</v>
      </c>
      <c r="I565" s="2050"/>
      <c r="J565" s="546">
        <v>1.433469623442765E-2</v>
      </c>
      <c r="K565" s="456"/>
      <c r="L565" s="456"/>
      <c r="M565" s="2296" t="s">
        <v>313</v>
      </c>
      <c r="N565" s="2050"/>
      <c r="O565" s="547">
        <v>7.5879517121339116E-3</v>
      </c>
      <c r="P565" s="456"/>
      <c r="Q565" s="456"/>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51"/>
      <c r="D566" s="2050"/>
      <c r="E566" s="457"/>
      <c r="F566" s="456"/>
      <c r="G566" s="456"/>
      <c r="H566" s="2295" t="s">
        <v>317</v>
      </c>
      <c r="I566" s="2050"/>
      <c r="J566" s="546">
        <v>7.7009184845131338E-3</v>
      </c>
      <c r="K566" s="456"/>
      <c r="L566" s="456"/>
      <c r="M566" s="2296" t="s">
        <v>317</v>
      </c>
      <c r="N566" s="2050"/>
      <c r="O566" s="547">
        <v>3.0450261205585611E-3</v>
      </c>
      <c r="P566" s="456"/>
      <c r="Q566" s="456"/>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51"/>
      <c r="D567" s="2050"/>
      <c r="E567" s="456"/>
      <c r="F567" s="456"/>
      <c r="G567" s="456"/>
      <c r="H567" s="2295" t="s">
        <v>282</v>
      </c>
      <c r="I567" s="2050"/>
      <c r="J567" s="546">
        <v>6.9104886489211759E-2</v>
      </c>
      <c r="K567" s="456"/>
      <c r="L567" s="456"/>
      <c r="M567" s="2296" t="s">
        <v>282</v>
      </c>
      <c r="N567" s="2050"/>
      <c r="O567" s="547">
        <v>6.019914744563766E-2</v>
      </c>
      <c r="P567" s="456"/>
      <c r="Q567" s="456"/>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298" t="s">
        <v>225</v>
      </c>
      <c r="D568" s="2050"/>
      <c r="E568" s="2050"/>
      <c r="F568" s="456"/>
      <c r="G568" s="456"/>
      <c r="H568" s="2295" t="s">
        <v>316</v>
      </c>
      <c r="I568" s="2050"/>
      <c r="J568" s="546">
        <v>6.9176185869576773E-3</v>
      </c>
      <c r="K568" s="456"/>
      <c r="L568" s="456"/>
      <c r="M568" s="2296" t="s">
        <v>316</v>
      </c>
      <c r="N568" s="2050"/>
      <c r="O568" s="547">
        <v>3.8913911506076922E-3</v>
      </c>
      <c r="P568" s="456"/>
      <c r="Q568" s="456"/>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294" t="s">
        <v>179</v>
      </c>
      <c r="D569" s="2050"/>
      <c r="E569" s="565" t="s">
        <v>180</v>
      </c>
      <c r="F569" s="456"/>
      <c r="G569" s="456"/>
      <c r="H569" s="2295" t="s">
        <v>307</v>
      </c>
      <c r="I569" s="2050"/>
      <c r="J569" s="546">
        <v>1.5746106033872109E-2</v>
      </c>
      <c r="K569" s="456"/>
      <c r="L569" s="456"/>
      <c r="M569" s="2296" t="s">
        <v>307</v>
      </c>
      <c r="N569" s="2050"/>
      <c r="O569" s="547">
        <v>1.9918148032385133E-2</v>
      </c>
      <c r="P569" s="456"/>
      <c r="Q569" s="456"/>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297" t="s">
        <v>180</v>
      </c>
      <c r="D570" s="2050"/>
      <c r="E570" s="566">
        <v>1.0000000000000002</v>
      </c>
      <c r="F570" s="456"/>
      <c r="G570" s="456"/>
      <c r="H570" s="2295" t="s">
        <v>321</v>
      </c>
      <c r="I570" s="2050"/>
      <c r="J570" s="546">
        <v>5.4428735254235399E-4</v>
      </c>
      <c r="K570" s="456"/>
      <c r="L570" s="456"/>
      <c r="M570" s="2296" t="s">
        <v>321</v>
      </c>
      <c r="N570" s="2050"/>
      <c r="O570" s="547">
        <v>-3.9301965728595541E-4</v>
      </c>
      <c r="P570" s="456"/>
      <c r="Q570" s="456"/>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51"/>
      <c r="D571" s="2050"/>
      <c r="E571" s="457"/>
      <c r="F571" s="456"/>
      <c r="G571" s="456"/>
      <c r="H571" s="2292" t="s">
        <v>287</v>
      </c>
      <c r="I571" s="2050"/>
      <c r="J571" s="549">
        <v>6.1404242166029403E-2</v>
      </c>
      <c r="K571" s="456"/>
      <c r="L571" s="456"/>
      <c r="M571" s="2293" t="s">
        <v>287</v>
      </c>
      <c r="N571" s="2050"/>
      <c r="O571" s="550">
        <v>6.7633428794163286E-2</v>
      </c>
      <c r="P571" s="456"/>
      <c r="Q571" s="456"/>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51"/>
      <c r="D572" s="2050"/>
      <c r="E572" s="456"/>
      <c r="F572" s="456"/>
      <c r="G572" s="456"/>
      <c r="H572" s="2051"/>
      <c r="I572" s="2050"/>
      <c r="J572" s="457"/>
      <c r="K572" s="456"/>
      <c r="L572" s="456"/>
      <c r="M572" s="2051"/>
      <c r="N572" s="2050"/>
      <c r="O572" s="457"/>
      <c r="P572" s="456"/>
      <c r="Q572" s="456"/>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51"/>
      <c r="D573" s="2050"/>
      <c r="E573" s="456"/>
      <c r="F573" s="456"/>
      <c r="G573" s="456"/>
      <c r="H573" s="2051"/>
      <c r="I573" s="2050"/>
      <c r="J573" s="456"/>
      <c r="K573" s="456"/>
      <c r="L573" s="456"/>
      <c r="M573" s="2051"/>
      <c r="N573" s="2050"/>
      <c r="O573" s="456"/>
      <c r="P573" s="456"/>
      <c r="Q573" s="456"/>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51"/>
      <c r="D574" s="2050"/>
      <c r="E574" s="456"/>
      <c r="F574" s="456"/>
      <c r="G574" s="456"/>
      <c r="H574" s="2290" t="s">
        <v>225</v>
      </c>
      <c r="I574" s="2050"/>
      <c r="J574" s="2050"/>
      <c r="K574" s="456"/>
      <c r="L574" s="456"/>
      <c r="M574" s="2291" t="s">
        <v>225</v>
      </c>
      <c r="N574" s="2050"/>
      <c r="O574" s="2050"/>
      <c r="P574" s="456"/>
      <c r="Q574" s="456"/>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51"/>
      <c r="D575" s="2050"/>
      <c r="E575" s="456"/>
      <c r="F575" s="456"/>
      <c r="G575" s="456"/>
      <c r="H575" s="2286" t="s">
        <v>179</v>
      </c>
      <c r="I575" s="2050"/>
      <c r="J575" s="567" t="s">
        <v>180</v>
      </c>
      <c r="K575" s="456"/>
      <c r="L575" s="456"/>
      <c r="M575" s="2287" t="s">
        <v>179</v>
      </c>
      <c r="N575" s="2050"/>
      <c r="O575" s="568" t="s">
        <v>180</v>
      </c>
      <c r="P575" s="456"/>
      <c r="Q575" s="456"/>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51"/>
      <c r="D576" s="2050"/>
      <c r="E576" s="456"/>
      <c r="F576" s="456"/>
      <c r="G576" s="456"/>
      <c r="H576" s="2288" t="s">
        <v>180</v>
      </c>
      <c r="I576" s="2050"/>
      <c r="J576" s="569">
        <v>1.0000000000000002</v>
      </c>
      <c r="K576" s="456"/>
      <c r="L576" s="456"/>
      <c r="M576" s="2289" t="s">
        <v>180</v>
      </c>
      <c r="N576" s="2050"/>
      <c r="O576" s="570">
        <v>1</v>
      </c>
      <c r="P576" s="456"/>
      <c r="Q576" s="456"/>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51"/>
      <c r="D577" s="2050"/>
      <c r="E577" s="456"/>
      <c r="F577" s="456"/>
      <c r="G577" s="456"/>
      <c r="H577" s="2051"/>
      <c r="I577" s="2050"/>
      <c r="J577" s="457"/>
      <c r="K577" s="456"/>
      <c r="L577" s="456"/>
      <c r="M577" s="2051"/>
      <c r="N577" s="2050"/>
      <c r="O577" s="457"/>
      <c r="P577" s="456"/>
      <c r="Q577" s="456"/>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51"/>
      <c r="D578" s="2050"/>
      <c r="E578" s="456"/>
      <c r="F578" s="456"/>
      <c r="G578" s="456"/>
      <c r="H578" s="2051"/>
      <c r="I578" s="2050"/>
      <c r="J578" s="456"/>
      <c r="K578" s="456"/>
      <c r="L578" s="456"/>
      <c r="M578" s="2051"/>
      <c r="N578" s="2050"/>
      <c r="O578" s="456"/>
      <c r="P578" s="456"/>
      <c r="Q578" s="456"/>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51"/>
      <c r="D579" s="2050"/>
      <c r="E579" s="456"/>
      <c r="F579" s="456"/>
      <c r="G579" s="456"/>
      <c r="H579" s="2051"/>
      <c r="I579" s="2050"/>
      <c r="J579" s="456"/>
      <c r="K579" s="456"/>
      <c r="L579" s="456"/>
      <c r="M579" s="2051"/>
      <c r="N579" s="2050"/>
      <c r="O579" s="456"/>
      <c r="P579" s="456"/>
      <c r="Q579" s="456"/>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51"/>
      <c r="D580" s="2050"/>
      <c r="E580" s="456"/>
      <c r="F580" s="456"/>
      <c r="G580" s="456"/>
      <c r="H580" s="2051"/>
      <c r="I580" s="2050"/>
      <c r="J580" s="456"/>
      <c r="K580" s="456"/>
      <c r="L580" s="456"/>
      <c r="M580" s="2051"/>
      <c r="N580" s="2050"/>
      <c r="O580" s="456"/>
      <c r="P580" s="456"/>
      <c r="Q580" s="456"/>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51"/>
      <c r="D581" s="2050"/>
      <c r="E581" s="456"/>
      <c r="F581" s="456"/>
      <c r="G581" s="456"/>
      <c r="H581" s="2051"/>
      <c r="I581" s="2050"/>
      <c r="J581" s="456"/>
      <c r="K581" s="456"/>
      <c r="L581" s="456"/>
      <c r="M581" s="2051"/>
      <c r="N581" s="2050"/>
      <c r="O581" s="456"/>
      <c r="P581" s="456"/>
      <c r="Q581" s="456"/>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51"/>
      <c r="D582" s="2050"/>
      <c r="E582" s="456"/>
      <c r="F582" s="456"/>
      <c r="G582" s="456"/>
      <c r="H582" s="2051"/>
      <c r="I582" s="2050"/>
      <c r="J582" s="456"/>
      <c r="K582" s="456"/>
      <c r="L582" s="456"/>
      <c r="M582" s="2051"/>
      <c r="N582" s="2050"/>
      <c r="O582" s="456"/>
      <c r="P582" s="456"/>
      <c r="Q582" s="456"/>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51"/>
      <c r="D583" s="2050"/>
      <c r="E583" s="456"/>
      <c r="F583" s="456"/>
      <c r="G583" s="456"/>
      <c r="H583" s="2051"/>
      <c r="I583" s="2050"/>
      <c r="J583" s="456"/>
      <c r="K583" s="456"/>
      <c r="L583" s="456"/>
      <c r="M583" s="2051"/>
      <c r="N583" s="2050"/>
      <c r="O583" s="456"/>
      <c r="P583" s="456"/>
      <c r="Q583" s="456"/>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51"/>
      <c r="D584" s="2050"/>
      <c r="E584" s="456"/>
      <c r="F584" s="456"/>
      <c r="G584" s="456"/>
      <c r="H584" s="2051"/>
      <c r="I584" s="2050"/>
      <c r="J584" s="456"/>
      <c r="K584" s="456"/>
      <c r="L584" s="456"/>
      <c r="M584" s="2051"/>
      <c r="N584" s="2050"/>
      <c r="O584" s="456"/>
      <c r="P584" s="456"/>
      <c r="Q584" s="456"/>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51"/>
      <c r="D585" s="2050"/>
      <c r="E585" s="456"/>
      <c r="F585" s="456"/>
      <c r="G585" s="456"/>
      <c r="H585" s="2051"/>
      <c r="I585" s="2050"/>
      <c r="J585" s="456"/>
      <c r="K585" s="456"/>
      <c r="L585" s="456"/>
      <c r="M585" s="2051"/>
      <c r="N585" s="2050"/>
      <c r="O585" s="456"/>
      <c r="P585" s="456"/>
      <c r="Q585" s="456"/>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51"/>
      <c r="D586" s="2050"/>
      <c r="E586" s="456"/>
      <c r="F586" s="456"/>
      <c r="G586" s="456"/>
      <c r="H586" s="2051"/>
      <c r="I586" s="2050"/>
      <c r="J586" s="456"/>
      <c r="K586" s="456"/>
      <c r="L586" s="456"/>
      <c r="M586" s="2051"/>
      <c r="N586" s="2050"/>
      <c r="O586" s="456"/>
      <c r="P586" s="456"/>
      <c r="Q586" s="456"/>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51"/>
      <c r="D587" s="2050"/>
      <c r="E587" s="456"/>
      <c r="F587" s="456"/>
      <c r="G587" s="456"/>
      <c r="H587" s="2051"/>
      <c r="I587" s="2050"/>
      <c r="J587" s="456"/>
      <c r="K587" s="456"/>
      <c r="L587" s="456"/>
      <c r="M587" s="2051"/>
      <c r="N587" s="2050"/>
      <c r="O587" s="456"/>
      <c r="P587" s="456"/>
      <c r="Q587" s="456"/>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51"/>
      <c r="D588" s="2050"/>
      <c r="E588" s="456"/>
      <c r="F588" s="456"/>
      <c r="G588" s="456"/>
      <c r="H588" s="2051"/>
      <c r="I588" s="2050"/>
      <c r="J588" s="456"/>
      <c r="K588" s="456"/>
      <c r="L588" s="456"/>
      <c r="M588" s="2051"/>
      <c r="N588" s="2050"/>
      <c r="O588" s="456"/>
      <c r="P588" s="456"/>
      <c r="Q588" s="456"/>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51"/>
      <c r="D589" s="2050"/>
      <c r="E589" s="456"/>
      <c r="F589" s="456"/>
      <c r="G589" s="456"/>
      <c r="H589" s="2051"/>
      <c r="I589" s="2050"/>
      <c r="J589" s="456"/>
      <c r="K589" s="456"/>
      <c r="L589" s="456"/>
      <c r="M589" s="2051"/>
      <c r="N589" s="2050"/>
      <c r="O589" s="456"/>
      <c r="P589" s="456"/>
      <c r="Q589" s="456"/>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51"/>
      <c r="D590" s="2050"/>
      <c r="E590" s="456"/>
      <c r="F590" s="456"/>
      <c r="G590" s="456"/>
      <c r="H590" s="2051"/>
      <c r="I590" s="2050"/>
      <c r="J590" s="456"/>
      <c r="K590" s="456"/>
      <c r="L590" s="456"/>
      <c r="M590" s="2051"/>
      <c r="N590" s="2050"/>
      <c r="O590" s="456"/>
      <c r="P590" s="456"/>
      <c r="Q590" s="456"/>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51"/>
      <c r="D591" s="2050"/>
      <c r="E591" s="456"/>
      <c r="F591" s="456"/>
      <c r="G591" s="456"/>
      <c r="H591" s="2051"/>
      <c r="I591" s="2050"/>
      <c r="J591" s="456"/>
      <c r="K591" s="456"/>
      <c r="L591" s="456"/>
      <c r="M591" s="2051"/>
      <c r="N591" s="2050"/>
      <c r="O591" s="456"/>
      <c r="P591" s="456"/>
      <c r="Q591" s="456"/>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51"/>
      <c r="D592" s="2050"/>
      <c r="E592" s="456"/>
      <c r="F592" s="456"/>
      <c r="G592" s="456"/>
      <c r="H592" s="2051"/>
      <c r="I592" s="2050"/>
      <c r="J592" s="456"/>
      <c r="K592" s="456"/>
      <c r="L592" s="456"/>
      <c r="M592" s="2051"/>
      <c r="N592" s="2050"/>
      <c r="O592" s="456"/>
      <c r="P592" s="456"/>
      <c r="Q592" s="456"/>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51"/>
      <c r="D593" s="2050"/>
      <c r="E593" s="456"/>
      <c r="F593" s="456"/>
      <c r="G593" s="456"/>
      <c r="H593" s="2051"/>
      <c r="I593" s="2050"/>
      <c r="J593" s="456"/>
      <c r="K593" s="456"/>
      <c r="L593" s="456"/>
      <c r="M593" s="2051"/>
      <c r="N593" s="2050"/>
      <c r="O593" s="456"/>
      <c r="P593" s="456"/>
      <c r="Q593" s="456"/>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51"/>
      <c r="D594" s="2050"/>
      <c r="E594" s="456"/>
      <c r="F594" s="456"/>
      <c r="G594" s="456"/>
      <c r="H594" s="2051"/>
      <c r="I594" s="2050"/>
      <c r="J594" s="456"/>
      <c r="K594" s="456"/>
      <c r="L594" s="456"/>
      <c r="M594" s="2051"/>
      <c r="N594" s="2050"/>
      <c r="O594" s="456"/>
      <c r="P594" s="456"/>
      <c r="Q594" s="456"/>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51"/>
      <c r="D595" s="2050"/>
      <c r="E595" s="456"/>
      <c r="F595" s="456"/>
      <c r="G595" s="456"/>
      <c r="H595" s="2051"/>
      <c r="I595" s="2050"/>
      <c r="J595" s="456"/>
      <c r="K595" s="456"/>
      <c r="L595" s="456"/>
      <c r="M595" s="2051"/>
      <c r="N595" s="2050"/>
      <c r="O595" s="456"/>
      <c r="P595" s="456"/>
      <c r="Q595" s="456"/>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51"/>
      <c r="D596" s="2050"/>
      <c r="E596" s="456"/>
      <c r="F596" s="456"/>
      <c r="G596" s="456"/>
      <c r="H596" s="2051"/>
      <c r="I596" s="2050"/>
      <c r="J596" s="456"/>
      <c r="K596" s="456"/>
      <c r="L596" s="456"/>
      <c r="M596" s="2051"/>
      <c r="N596" s="2050"/>
      <c r="O596" s="456"/>
      <c r="P596" s="456"/>
      <c r="Q596" s="456"/>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51"/>
      <c r="D597" s="2050"/>
      <c r="E597" s="456"/>
      <c r="F597" s="456"/>
      <c r="G597" s="456"/>
      <c r="H597" s="2051"/>
      <c r="I597" s="2050"/>
      <c r="J597" s="456"/>
      <c r="K597" s="456"/>
      <c r="L597" s="456"/>
      <c r="M597" s="2051"/>
      <c r="N597" s="2050"/>
      <c r="O597" s="456"/>
      <c r="P597" s="456"/>
      <c r="Q597" s="456"/>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51"/>
      <c r="D598" s="2050"/>
      <c r="E598" s="456"/>
      <c r="F598" s="456"/>
      <c r="G598" s="456"/>
      <c r="H598" s="2051"/>
      <c r="I598" s="2050"/>
      <c r="J598" s="456"/>
      <c r="K598" s="456"/>
      <c r="L598" s="456"/>
      <c r="M598" s="2051"/>
      <c r="N598" s="2050"/>
      <c r="O598" s="456"/>
      <c r="P598" s="456"/>
      <c r="Q598" s="456"/>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51"/>
      <c r="D599" s="2050"/>
      <c r="E599" s="456"/>
      <c r="F599" s="456"/>
      <c r="G599" s="456"/>
      <c r="H599" s="2051"/>
      <c r="I599" s="2050"/>
      <c r="J599" s="456"/>
      <c r="K599" s="456"/>
      <c r="L599" s="456"/>
      <c r="M599" s="2051"/>
      <c r="N599" s="2050"/>
      <c r="O599" s="456"/>
      <c r="P599" s="456"/>
      <c r="Q599" s="456"/>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51"/>
      <c r="D600" s="2050"/>
      <c r="E600" s="456"/>
      <c r="F600" s="456"/>
      <c r="G600" s="456"/>
      <c r="H600" s="2051"/>
      <c r="I600" s="2050"/>
      <c r="J600" s="456"/>
      <c r="K600" s="456"/>
      <c r="L600" s="456"/>
      <c r="M600" s="2051"/>
      <c r="N600" s="2050"/>
      <c r="O600" s="456"/>
      <c r="P600" s="456"/>
      <c r="Q600" s="456"/>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51"/>
      <c r="D601" s="2050"/>
      <c r="E601" s="456"/>
      <c r="F601" s="456"/>
      <c r="G601" s="456"/>
      <c r="H601" s="2051"/>
      <c r="I601" s="2050"/>
      <c r="J601" s="456"/>
      <c r="K601" s="456"/>
      <c r="L601" s="456"/>
      <c r="M601" s="2051"/>
      <c r="N601" s="2050"/>
      <c r="O601" s="456"/>
      <c r="P601" s="456"/>
      <c r="Q601" s="456"/>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51"/>
      <c r="D602" s="2050"/>
      <c r="E602" s="456"/>
      <c r="F602" s="456"/>
      <c r="G602" s="456"/>
      <c r="H602" s="2051"/>
      <c r="I602" s="2050"/>
      <c r="J602" s="456"/>
      <c r="K602" s="456"/>
      <c r="L602" s="456"/>
      <c r="M602" s="2051"/>
      <c r="N602" s="2050"/>
      <c r="O602" s="456"/>
      <c r="P602" s="456"/>
      <c r="Q602" s="456"/>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51"/>
      <c r="D603" s="2050"/>
      <c r="E603" s="456"/>
      <c r="F603" s="456"/>
      <c r="G603" s="456"/>
      <c r="H603" s="2051"/>
      <c r="I603" s="2050"/>
      <c r="J603" s="456"/>
      <c r="K603" s="456"/>
      <c r="L603" s="456"/>
      <c r="M603" s="2051"/>
      <c r="N603" s="2050"/>
      <c r="O603" s="456"/>
      <c r="P603" s="456"/>
      <c r="Q603" s="456"/>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51"/>
      <c r="D604" s="2050"/>
      <c r="E604" s="456"/>
      <c r="F604" s="456"/>
      <c r="G604" s="456"/>
      <c r="H604" s="2051"/>
      <c r="I604" s="2050"/>
      <c r="J604" s="456"/>
      <c r="K604" s="456"/>
      <c r="L604" s="456"/>
      <c r="M604" s="2051"/>
      <c r="N604" s="2050"/>
      <c r="O604" s="456"/>
      <c r="P604" s="456"/>
      <c r="Q604" s="456"/>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51"/>
      <c r="D605" s="2050"/>
      <c r="E605" s="456"/>
      <c r="F605" s="456"/>
      <c r="G605" s="456"/>
      <c r="H605" s="2051"/>
      <c r="I605" s="2050"/>
      <c r="J605" s="456"/>
      <c r="K605" s="456"/>
      <c r="L605" s="456"/>
      <c r="M605" s="2051"/>
      <c r="N605" s="2050"/>
      <c r="O605" s="456"/>
      <c r="P605" s="456"/>
      <c r="Q605" s="456"/>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51"/>
      <c r="D606" s="2050"/>
      <c r="E606" s="456"/>
      <c r="F606" s="456"/>
      <c r="G606" s="456"/>
      <c r="H606" s="2051"/>
      <c r="I606" s="2050"/>
      <c r="J606" s="456"/>
      <c r="K606" s="456"/>
      <c r="L606" s="456"/>
      <c r="M606" s="2051"/>
      <c r="N606" s="2050"/>
      <c r="O606" s="456"/>
      <c r="P606" s="456"/>
      <c r="Q606" s="456"/>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51"/>
      <c r="D607" s="2050"/>
      <c r="E607" s="456"/>
      <c r="F607" s="456"/>
      <c r="G607" s="456"/>
      <c r="H607" s="2051"/>
      <c r="I607" s="2050"/>
      <c r="J607" s="456"/>
      <c r="K607" s="456"/>
      <c r="L607" s="456"/>
      <c r="M607" s="2051"/>
      <c r="N607" s="2050"/>
      <c r="O607" s="456"/>
      <c r="P607" s="456"/>
      <c r="Q607" s="456"/>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51"/>
      <c r="D608" s="2050"/>
      <c r="E608" s="456"/>
      <c r="F608" s="456"/>
      <c r="G608" s="456"/>
      <c r="H608" s="2051"/>
      <c r="I608" s="2050"/>
      <c r="J608" s="456"/>
      <c r="K608" s="456"/>
      <c r="L608" s="456"/>
      <c r="M608" s="2051"/>
      <c r="N608" s="2050"/>
      <c r="O608" s="456"/>
      <c r="P608" s="456"/>
      <c r="Q608" s="456"/>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51"/>
      <c r="D609" s="2050"/>
      <c r="E609" s="456"/>
      <c r="F609" s="456"/>
      <c r="G609" s="456"/>
      <c r="H609" s="2051"/>
      <c r="I609" s="2050"/>
      <c r="J609" s="456"/>
      <c r="K609" s="456"/>
      <c r="L609" s="456"/>
      <c r="M609" s="2051"/>
      <c r="N609" s="2050"/>
      <c r="O609" s="456"/>
      <c r="P609" s="456"/>
      <c r="Q609" s="456"/>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51"/>
      <c r="D610" s="2050"/>
      <c r="E610" s="456"/>
      <c r="F610" s="456"/>
      <c r="G610" s="456"/>
      <c r="H610" s="2051"/>
      <c r="I610" s="2050"/>
      <c r="J610" s="456"/>
      <c r="K610" s="456"/>
      <c r="L610" s="456"/>
      <c r="M610" s="2051"/>
      <c r="N610" s="2050"/>
      <c r="O610" s="456"/>
      <c r="P610" s="456"/>
      <c r="Q610" s="456"/>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51"/>
      <c r="D611" s="2050"/>
      <c r="E611" s="456"/>
      <c r="F611" s="456"/>
      <c r="G611" s="456"/>
      <c r="H611" s="2051"/>
      <c r="I611" s="2050"/>
      <c r="J611" s="456"/>
      <c r="K611" s="456"/>
      <c r="L611" s="456"/>
      <c r="M611" s="2051"/>
      <c r="N611" s="2050"/>
      <c r="O611" s="456"/>
      <c r="P611" s="456"/>
      <c r="Q611" s="456"/>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51"/>
      <c r="D612" s="2050"/>
      <c r="E612" s="456"/>
      <c r="F612" s="456"/>
      <c r="G612" s="456"/>
      <c r="H612" s="2051"/>
      <c r="I612" s="2050"/>
      <c r="J612" s="456"/>
      <c r="K612" s="456"/>
      <c r="L612" s="456"/>
      <c r="M612" s="2051"/>
      <c r="N612" s="2050"/>
      <c r="O612" s="456"/>
      <c r="P612" s="456"/>
      <c r="Q612" s="456"/>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51"/>
      <c r="D613" s="2050"/>
      <c r="E613" s="456"/>
      <c r="F613" s="456"/>
      <c r="G613" s="456"/>
      <c r="H613" s="2051"/>
      <c r="I613" s="2050"/>
      <c r="J613" s="456"/>
      <c r="K613" s="456"/>
      <c r="L613" s="456"/>
      <c r="M613" s="2051"/>
      <c r="N613" s="2050"/>
      <c r="O613" s="456"/>
      <c r="P613" s="456"/>
      <c r="Q613" s="456"/>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51"/>
      <c r="D614" s="2050"/>
      <c r="E614" s="456"/>
      <c r="F614" s="456"/>
      <c r="G614" s="456"/>
      <c r="H614" s="2051"/>
      <c r="I614" s="2050"/>
      <c r="J614" s="456"/>
      <c r="K614" s="456"/>
      <c r="L614" s="456"/>
      <c r="M614" s="2051"/>
      <c r="N614" s="2050"/>
      <c r="O614" s="456"/>
      <c r="P614" s="456"/>
      <c r="Q614" s="456"/>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51"/>
      <c r="D615" s="2050"/>
      <c r="E615" s="456"/>
      <c r="F615" s="456"/>
      <c r="G615" s="456"/>
      <c r="H615" s="2051"/>
      <c r="I615" s="2050"/>
      <c r="J615" s="456"/>
      <c r="K615" s="456"/>
      <c r="L615" s="456"/>
      <c r="M615" s="2051"/>
      <c r="N615" s="2050"/>
      <c r="O615" s="456"/>
      <c r="P615" s="456"/>
      <c r="Q615" s="456"/>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51"/>
      <c r="D616" s="2050"/>
      <c r="E616" s="456"/>
      <c r="F616" s="456"/>
      <c r="G616" s="456"/>
      <c r="H616" s="2051"/>
      <c r="I616" s="2050"/>
      <c r="J616" s="456"/>
      <c r="K616" s="456"/>
      <c r="L616" s="456"/>
      <c r="M616" s="2051"/>
      <c r="N616" s="2050"/>
      <c r="O616" s="456"/>
      <c r="P616" s="456"/>
      <c r="Q616" s="456"/>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51"/>
      <c r="D617" s="2050"/>
      <c r="E617" s="456"/>
      <c r="F617" s="456"/>
      <c r="G617" s="456"/>
      <c r="H617" s="2051"/>
      <c r="I617" s="2050"/>
      <c r="J617" s="456"/>
      <c r="K617" s="456"/>
      <c r="L617" s="456"/>
      <c r="M617" s="2051"/>
      <c r="N617" s="2050"/>
      <c r="O617" s="456"/>
      <c r="P617" s="456"/>
      <c r="Q617" s="456"/>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51"/>
      <c r="D618" s="2050"/>
      <c r="E618" s="456"/>
      <c r="F618" s="456"/>
      <c r="G618" s="456"/>
      <c r="H618" s="2051"/>
      <c r="I618" s="2050"/>
      <c r="J618" s="456"/>
      <c r="K618" s="456"/>
      <c r="L618" s="456"/>
      <c r="M618" s="2051"/>
      <c r="N618" s="2050"/>
      <c r="O618" s="456"/>
      <c r="P618" s="456"/>
      <c r="Q618" s="456"/>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51"/>
      <c r="D619" s="2050"/>
      <c r="E619" s="456"/>
      <c r="F619" s="456"/>
      <c r="G619" s="456"/>
      <c r="H619" s="2051"/>
      <c r="I619" s="2050"/>
      <c r="J619" s="456"/>
      <c r="K619" s="456"/>
      <c r="L619" s="456"/>
      <c r="M619" s="2051"/>
      <c r="N619" s="2050"/>
      <c r="O619" s="456"/>
      <c r="P619" s="456"/>
      <c r="Q619" s="456"/>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51"/>
      <c r="D620" s="2050"/>
      <c r="E620" s="456"/>
      <c r="F620" s="456"/>
      <c r="G620" s="456"/>
      <c r="H620" s="2051"/>
      <c r="I620" s="2050"/>
      <c r="J620" s="456"/>
      <c r="K620" s="456"/>
      <c r="L620" s="456"/>
      <c r="M620" s="2051"/>
      <c r="N620" s="2050"/>
      <c r="O620" s="456"/>
      <c r="P620" s="456"/>
      <c r="Q620" s="456"/>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51"/>
      <c r="D621" s="2050"/>
      <c r="E621" s="456"/>
      <c r="F621" s="456"/>
      <c r="G621" s="456"/>
      <c r="H621" s="2051"/>
      <c r="I621" s="2050"/>
      <c r="J621" s="456"/>
      <c r="K621" s="456"/>
      <c r="L621" s="456"/>
      <c r="M621" s="2051"/>
      <c r="N621" s="2050"/>
      <c r="O621" s="456"/>
      <c r="P621" s="456"/>
      <c r="Q621" s="456"/>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51"/>
      <c r="D622" s="2050"/>
      <c r="E622" s="456"/>
      <c r="F622" s="456"/>
      <c r="G622" s="456"/>
      <c r="H622" s="2051"/>
      <c r="I622" s="2050"/>
      <c r="J622" s="456"/>
      <c r="K622" s="456"/>
      <c r="L622" s="456"/>
      <c r="M622" s="2051"/>
      <c r="N622" s="2050"/>
      <c r="O622" s="456"/>
      <c r="P622" s="456"/>
      <c r="Q622" s="456"/>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51"/>
      <c r="D623" s="2050"/>
      <c r="E623" s="456"/>
      <c r="F623" s="456"/>
      <c r="G623" s="456"/>
      <c r="H623" s="2051"/>
      <c r="I623" s="2050"/>
      <c r="J623" s="456"/>
      <c r="K623" s="456"/>
      <c r="L623" s="456"/>
      <c r="M623" s="2051"/>
      <c r="N623" s="2050"/>
      <c r="O623" s="456"/>
      <c r="P623" s="456"/>
      <c r="Q623" s="456"/>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51"/>
      <c r="D624" s="2050"/>
      <c r="E624" s="456"/>
      <c r="F624" s="456"/>
      <c r="G624" s="456"/>
      <c r="H624" s="2051"/>
      <c r="I624" s="2050"/>
      <c r="J624" s="456"/>
      <c r="K624" s="456"/>
      <c r="L624" s="456"/>
      <c r="M624" s="2051"/>
      <c r="N624" s="2050"/>
      <c r="O624" s="456"/>
      <c r="P624" s="456"/>
      <c r="Q624" s="456"/>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51"/>
      <c r="D625" s="2050"/>
      <c r="E625" s="456"/>
      <c r="F625" s="456"/>
      <c r="G625" s="456"/>
      <c r="H625" s="2051"/>
      <c r="I625" s="2050"/>
      <c r="J625" s="456"/>
      <c r="K625" s="456"/>
      <c r="L625" s="456"/>
      <c r="M625" s="2051"/>
      <c r="N625" s="2050"/>
      <c r="O625" s="456"/>
      <c r="P625" s="456"/>
      <c r="Q625" s="456"/>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51"/>
      <c r="D626" s="2050"/>
      <c r="E626" s="456"/>
      <c r="F626" s="456"/>
      <c r="G626" s="456"/>
      <c r="H626" s="2051"/>
      <c r="I626" s="2050"/>
      <c r="J626" s="456"/>
      <c r="K626" s="456"/>
      <c r="L626" s="456"/>
      <c r="M626" s="2051"/>
      <c r="N626" s="2050"/>
      <c r="O626" s="456"/>
      <c r="P626" s="456"/>
      <c r="Q626" s="456"/>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51"/>
      <c r="D627" s="2050"/>
      <c r="E627" s="456"/>
      <c r="F627" s="456"/>
      <c r="G627" s="456"/>
      <c r="H627" s="2051"/>
      <c r="I627" s="2050"/>
      <c r="J627" s="456"/>
      <c r="K627" s="456"/>
      <c r="L627" s="456"/>
      <c r="M627" s="2051"/>
      <c r="N627" s="2050"/>
      <c r="O627" s="456"/>
      <c r="P627" s="456"/>
      <c r="Q627" s="456"/>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51"/>
      <c r="D628" s="2050"/>
      <c r="E628" s="456"/>
      <c r="F628" s="456"/>
      <c r="G628" s="456"/>
      <c r="H628" s="2051"/>
      <c r="I628" s="2050"/>
      <c r="J628" s="456"/>
      <c r="K628" s="456"/>
      <c r="L628" s="456"/>
      <c r="M628" s="2051"/>
      <c r="N628" s="2050"/>
      <c r="O628" s="456"/>
      <c r="P628" s="456"/>
      <c r="Q628" s="456"/>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51"/>
      <c r="D629" s="2050"/>
      <c r="E629" s="456"/>
      <c r="F629" s="456"/>
      <c r="G629" s="456"/>
      <c r="H629" s="2051"/>
      <c r="I629" s="2050"/>
      <c r="J629" s="456"/>
      <c r="K629" s="456"/>
      <c r="L629" s="456"/>
      <c r="M629" s="2051"/>
      <c r="N629" s="2050"/>
      <c r="O629" s="456"/>
      <c r="P629" s="456"/>
      <c r="Q629" s="456"/>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51"/>
      <c r="D630" s="2050"/>
      <c r="E630" s="456"/>
      <c r="F630" s="456"/>
      <c r="G630" s="456"/>
      <c r="H630" s="2051"/>
      <c r="I630" s="2050"/>
      <c r="J630" s="456"/>
      <c r="K630" s="456"/>
      <c r="L630" s="456"/>
      <c r="M630" s="2051"/>
      <c r="N630" s="2050"/>
      <c r="O630" s="456"/>
      <c r="P630" s="456"/>
      <c r="Q630" s="456"/>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51"/>
      <c r="D631" s="2050"/>
      <c r="E631" s="456"/>
      <c r="F631" s="456"/>
      <c r="G631" s="456"/>
      <c r="H631" s="2051"/>
      <c r="I631" s="2050"/>
      <c r="J631" s="456"/>
      <c r="K631" s="456"/>
      <c r="L631" s="456"/>
      <c r="M631" s="2051"/>
      <c r="N631" s="2050"/>
      <c r="O631" s="456"/>
      <c r="P631" s="456"/>
      <c r="Q631" s="456"/>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51"/>
      <c r="D632" s="2050"/>
      <c r="E632" s="456"/>
      <c r="F632" s="456"/>
      <c r="G632" s="456"/>
      <c r="H632" s="2051"/>
      <c r="I632" s="2050"/>
      <c r="J632" s="456"/>
      <c r="K632" s="456"/>
      <c r="L632" s="456"/>
      <c r="M632" s="2051"/>
      <c r="N632" s="2050"/>
      <c r="O632" s="456"/>
      <c r="P632" s="456"/>
      <c r="Q632" s="456"/>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51"/>
      <c r="D633" s="2050"/>
      <c r="E633" s="456"/>
      <c r="F633" s="456"/>
      <c r="G633" s="456"/>
      <c r="H633" s="2051"/>
      <c r="I633" s="2050"/>
      <c r="J633" s="456"/>
      <c r="K633" s="456"/>
      <c r="L633" s="456"/>
      <c r="M633" s="2051"/>
      <c r="N633" s="2050"/>
      <c r="O633" s="456"/>
      <c r="P633" s="456"/>
      <c r="Q633" s="456"/>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51"/>
      <c r="D634" s="2050"/>
      <c r="E634" s="456"/>
      <c r="F634" s="456"/>
      <c r="G634" s="456"/>
      <c r="H634" s="2051"/>
      <c r="I634" s="2050"/>
      <c r="J634" s="456"/>
      <c r="K634" s="456"/>
      <c r="L634" s="456"/>
      <c r="M634" s="2051"/>
      <c r="N634" s="2050"/>
      <c r="O634" s="456"/>
      <c r="P634" s="456"/>
      <c r="Q634" s="456"/>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51"/>
      <c r="D635" s="2050"/>
      <c r="E635" s="456"/>
      <c r="F635" s="456"/>
      <c r="G635" s="456"/>
      <c r="H635" s="2051"/>
      <c r="I635" s="2050"/>
      <c r="J635" s="456"/>
      <c r="K635" s="456"/>
      <c r="L635" s="456"/>
      <c r="M635" s="2051"/>
      <c r="N635" s="2050"/>
      <c r="O635" s="456"/>
      <c r="P635" s="456"/>
      <c r="Q635" s="456"/>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51"/>
      <c r="D636" s="2050"/>
      <c r="E636" s="456"/>
      <c r="F636" s="456"/>
      <c r="G636" s="456"/>
      <c r="H636" s="2051"/>
      <c r="I636" s="2050"/>
      <c r="J636" s="456"/>
      <c r="K636" s="456"/>
      <c r="L636" s="456"/>
      <c r="M636" s="2051"/>
      <c r="N636" s="2050"/>
      <c r="O636" s="456"/>
      <c r="P636" s="456"/>
      <c r="Q636" s="456"/>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51"/>
      <c r="D637" s="2050"/>
      <c r="E637" s="456"/>
      <c r="F637" s="456"/>
      <c r="G637" s="456"/>
      <c r="H637" s="2051"/>
      <c r="I637" s="2050"/>
      <c r="J637" s="456"/>
      <c r="K637" s="456"/>
      <c r="L637" s="456"/>
      <c r="M637" s="2051"/>
      <c r="N637" s="2050"/>
      <c r="O637" s="456"/>
      <c r="P637" s="456"/>
      <c r="Q637" s="456"/>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51"/>
      <c r="D638" s="2050"/>
      <c r="E638" s="456"/>
      <c r="F638" s="456"/>
      <c r="G638" s="456"/>
      <c r="H638" s="2051"/>
      <c r="I638" s="2050"/>
      <c r="J638" s="456"/>
      <c r="K638" s="456"/>
      <c r="L638" s="456"/>
      <c r="M638" s="2051"/>
      <c r="N638" s="2050"/>
      <c r="O638" s="456"/>
      <c r="P638" s="456"/>
      <c r="Q638" s="456"/>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51"/>
      <c r="D639" s="2050"/>
      <c r="E639" s="456"/>
      <c r="F639" s="456"/>
      <c r="G639" s="456"/>
      <c r="H639" s="2051"/>
      <c r="I639" s="2050"/>
      <c r="J639" s="456"/>
      <c r="K639" s="456"/>
      <c r="L639" s="456"/>
      <c r="M639" s="2051"/>
      <c r="N639" s="2050"/>
      <c r="O639" s="456"/>
      <c r="P639" s="456"/>
      <c r="Q639" s="456"/>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51"/>
      <c r="D640" s="2050"/>
      <c r="E640" s="456"/>
      <c r="F640" s="456"/>
      <c r="G640" s="456"/>
      <c r="H640" s="2051"/>
      <c r="I640" s="2050"/>
      <c r="J640" s="456"/>
      <c r="K640" s="456"/>
      <c r="L640" s="456"/>
      <c r="M640" s="2051"/>
      <c r="N640" s="2050"/>
      <c r="O640" s="456"/>
      <c r="P640" s="456"/>
      <c r="Q640" s="456"/>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51"/>
      <c r="D641" s="2050"/>
      <c r="E641" s="456"/>
      <c r="F641" s="456"/>
      <c r="G641" s="456"/>
      <c r="H641" s="2051"/>
      <c r="I641" s="2050"/>
      <c r="J641" s="456"/>
      <c r="K641" s="456"/>
      <c r="L641" s="456"/>
      <c r="M641" s="2051"/>
      <c r="N641" s="2050"/>
      <c r="O641" s="456"/>
      <c r="P641" s="456"/>
      <c r="Q641" s="456"/>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51"/>
      <c r="D642" s="2050"/>
      <c r="E642" s="456"/>
      <c r="F642" s="456"/>
      <c r="G642" s="456"/>
      <c r="H642" s="2051"/>
      <c r="I642" s="2050"/>
      <c r="J642" s="456"/>
      <c r="K642" s="456"/>
      <c r="L642" s="456"/>
      <c r="M642" s="2051"/>
      <c r="N642" s="2050"/>
      <c r="O642" s="456"/>
      <c r="P642" s="456"/>
      <c r="Q642" s="456"/>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51"/>
      <c r="D643" s="2050"/>
      <c r="E643" s="456"/>
      <c r="F643" s="456"/>
      <c r="G643" s="456"/>
      <c r="H643" s="2051"/>
      <c r="I643" s="2050"/>
      <c r="J643" s="456"/>
      <c r="K643" s="456"/>
      <c r="L643" s="456"/>
      <c r="M643" s="2051"/>
      <c r="N643" s="2050"/>
      <c r="O643" s="456"/>
      <c r="P643" s="456"/>
      <c r="Q643" s="456"/>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51"/>
      <c r="D644" s="2050"/>
      <c r="E644" s="456"/>
      <c r="F644" s="456"/>
      <c r="G644" s="456"/>
      <c r="H644" s="2051"/>
      <c r="I644" s="2050"/>
      <c r="J644" s="456"/>
      <c r="K644" s="456"/>
      <c r="L644" s="456"/>
      <c r="M644" s="2051"/>
      <c r="N644" s="2050"/>
      <c r="O644" s="456"/>
      <c r="P644" s="456"/>
      <c r="Q644" s="456"/>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51"/>
      <c r="D645" s="2050"/>
      <c r="E645" s="456"/>
      <c r="F645" s="456"/>
      <c r="G645" s="456"/>
      <c r="H645" s="2051"/>
      <c r="I645" s="2050"/>
      <c r="J645" s="456"/>
      <c r="K645" s="456"/>
      <c r="L645" s="456"/>
      <c r="M645" s="2051"/>
      <c r="N645" s="2050"/>
      <c r="O645" s="456"/>
      <c r="P645" s="456"/>
      <c r="Q645" s="456"/>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51"/>
      <c r="D646" s="2050"/>
      <c r="E646" s="456"/>
      <c r="F646" s="456"/>
      <c r="G646" s="456"/>
      <c r="H646" s="2051"/>
      <c r="I646" s="2050"/>
      <c r="J646" s="456"/>
      <c r="K646" s="456"/>
      <c r="L646" s="456"/>
      <c r="M646" s="2051"/>
      <c r="N646" s="2050"/>
      <c r="O646" s="456"/>
      <c r="P646" s="456"/>
      <c r="Q646" s="456"/>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51"/>
      <c r="D647" s="2050"/>
      <c r="E647" s="456"/>
      <c r="F647" s="456"/>
      <c r="G647" s="456"/>
      <c r="H647" s="2051"/>
      <c r="I647" s="2050"/>
      <c r="J647" s="456"/>
      <c r="K647" s="456"/>
      <c r="L647" s="456"/>
      <c r="M647" s="2051"/>
      <c r="N647" s="2050"/>
      <c r="O647" s="456"/>
      <c r="P647" s="456"/>
      <c r="Q647" s="456"/>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51"/>
      <c r="D648" s="2050"/>
      <c r="E648" s="456"/>
      <c r="F648" s="456"/>
      <c r="G648" s="456"/>
      <c r="H648" s="2051"/>
      <c r="I648" s="2050"/>
      <c r="J648" s="456"/>
      <c r="K648" s="456"/>
      <c r="L648" s="456"/>
      <c r="M648" s="2051"/>
      <c r="N648" s="2050"/>
      <c r="O648" s="456"/>
      <c r="P648" s="456"/>
      <c r="Q648" s="456"/>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51"/>
      <c r="D649" s="2050"/>
      <c r="E649" s="456"/>
      <c r="F649" s="456"/>
      <c r="G649" s="456"/>
      <c r="H649" s="2051"/>
      <c r="I649" s="2050"/>
      <c r="J649" s="456"/>
      <c r="K649" s="456"/>
      <c r="L649" s="456"/>
      <c r="M649" s="2051"/>
      <c r="N649" s="2050"/>
      <c r="O649" s="456"/>
      <c r="P649" s="456"/>
      <c r="Q649" s="456"/>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51"/>
      <c r="D650" s="2050"/>
      <c r="E650" s="456"/>
      <c r="F650" s="456"/>
      <c r="G650" s="456"/>
      <c r="H650" s="2051"/>
      <c r="I650" s="2050"/>
      <c r="J650" s="456"/>
      <c r="K650" s="456"/>
      <c r="L650" s="456"/>
      <c r="M650" s="2051"/>
      <c r="N650" s="2050"/>
      <c r="O650" s="456"/>
      <c r="P650" s="456"/>
      <c r="Q650" s="456"/>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51"/>
      <c r="D651" s="2050"/>
      <c r="E651" s="456"/>
      <c r="F651" s="456"/>
      <c r="G651" s="456"/>
      <c r="H651" s="2051"/>
      <c r="I651" s="2050"/>
      <c r="J651" s="456"/>
      <c r="K651" s="456"/>
      <c r="L651" s="456"/>
      <c r="M651" s="2051"/>
      <c r="N651" s="2050"/>
      <c r="O651" s="456"/>
      <c r="P651" s="456"/>
      <c r="Q651" s="456"/>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51"/>
      <c r="D652" s="2050"/>
      <c r="E652" s="456"/>
      <c r="F652" s="456"/>
      <c r="G652" s="456"/>
      <c r="H652" s="2051"/>
      <c r="I652" s="2050"/>
      <c r="J652" s="456"/>
      <c r="K652" s="456"/>
      <c r="L652" s="456"/>
      <c r="M652" s="2051"/>
      <c r="N652" s="2050"/>
      <c r="O652" s="456"/>
      <c r="P652" s="456"/>
      <c r="Q652" s="456"/>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51"/>
      <c r="D653" s="2050"/>
      <c r="E653" s="456"/>
      <c r="F653" s="456"/>
      <c r="G653" s="456"/>
      <c r="H653" s="2051"/>
      <c r="I653" s="2050"/>
      <c r="J653" s="456"/>
      <c r="K653" s="456"/>
      <c r="L653" s="456"/>
      <c r="M653" s="2051"/>
      <c r="N653" s="2050"/>
      <c r="O653" s="456"/>
      <c r="P653" s="456"/>
      <c r="Q653" s="456"/>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51"/>
      <c r="D654" s="2050"/>
      <c r="E654" s="456"/>
      <c r="F654" s="456"/>
      <c r="G654" s="456"/>
      <c r="H654" s="2051"/>
      <c r="I654" s="2050"/>
      <c r="J654" s="456"/>
      <c r="K654" s="456"/>
      <c r="L654" s="456"/>
      <c r="M654" s="2051"/>
      <c r="N654" s="2050"/>
      <c r="O654" s="456"/>
      <c r="P654" s="456"/>
      <c r="Q654" s="456"/>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51"/>
      <c r="D655" s="2050"/>
      <c r="E655" s="456"/>
      <c r="F655" s="456"/>
      <c r="G655" s="456"/>
      <c r="H655" s="2051"/>
      <c r="I655" s="2050"/>
      <c r="J655" s="456"/>
      <c r="K655" s="456"/>
      <c r="L655" s="456"/>
      <c r="M655" s="2051"/>
      <c r="N655" s="2050"/>
      <c r="O655" s="456"/>
      <c r="P655" s="456"/>
      <c r="Q655" s="456"/>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51"/>
      <c r="D656" s="2050"/>
      <c r="E656" s="456"/>
      <c r="F656" s="456"/>
      <c r="G656" s="456"/>
      <c r="H656" s="2051"/>
      <c r="I656" s="2050"/>
      <c r="J656" s="456"/>
      <c r="K656" s="456"/>
      <c r="L656" s="456"/>
      <c r="M656" s="2051"/>
      <c r="N656" s="2050"/>
      <c r="O656" s="456"/>
      <c r="P656" s="456"/>
      <c r="Q656" s="456"/>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51"/>
      <c r="D657" s="2050"/>
      <c r="E657" s="456"/>
      <c r="F657" s="456"/>
      <c r="G657" s="456"/>
      <c r="H657" s="2051"/>
      <c r="I657" s="2050"/>
      <c r="J657" s="456"/>
      <c r="K657" s="456"/>
      <c r="L657" s="456"/>
      <c r="M657" s="2051"/>
      <c r="N657" s="2050"/>
      <c r="O657" s="456"/>
      <c r="P657" s="456"/>
      <c r="Q657" s="456"/>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51"/>
      <c r="D658" s="2050"/>
      <c r="E658" s="456"/>
      <c r="F658" s="456"/>
      <c r="G658" s="456"/>
      <c r="H658" s="2051"/>
      <c r="I658" s="2050"/>
      <c r="J658" s="456"/>
      <c r="K658" s="456"/>
      <c r="L658" s="456"/>
      <c r="M658" s="2051"/>
      <c r="N658" s="2050"/>
      <c r="O658" s="456"/>
      <c r="P658" s="456"/>
      <c r="Q658" s="456"/>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51"/>
      <c r="D659" s="2050"/>
      <c r="E659" s="456"/>
      <c r="F659" s="456"/>
      <c r="G659" s="456"/>
      <c r="H659" s="2051"/>
      <c r="I659" s="2050"/>
      <c r="J659" s="456"/>
      <c r="K659" s="456"/>
      <c r="L659" s="456"/>
      <c r="M659" s="2051"/>
      <c r="N659" s="2050"/>
      <c r="O659" s="456"/>
      <c r="P659" s="456"/>
      <c r="Q659" s="456"/>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51"/>
      <c r="D660" s="2050"/>
      <c r="E660" s="456"/>
      <c r="F660" s="456"/>
      <c r="G660" s="456"/>
      <c r="H660" s="2051"/>
      <c r="I660" s="2050"/>
      <c r="J660" s="456"/>
      <c r="K660" s="456"/>
      <c r="L660" s="456"/>
      <c r="M660" s="2051"/>
      <c r="N660" s="2050"/>
      <c r="O660" s="456"/>
      <c r="P660" s="456"/>
      <c r="Q660" s="456"/>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51"/>
      <c r="D661" s="2050"/>
      <c r="E661" s="456"/>
      <c r="F661" s="456"/>
      <c r="G661" s="456"/>
      <c r="H661" s="2051"/>
      <c r="I661" s="2050"/>
      <c r="J661" s="456"/>
      <c r="K661" s="456"/>
      <c r="L661" s="456"/>
      <c r="M661" s="2051"/>
      <c r="N661" s="2050"/>
      <c r="O661" s="456"/>
      <c r="P661" s="456"/>
      <c r="Q661" s="456"/>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51"/>
      <c r="D662" s="2050"/>
      <c r="E662" s="456"/>
      <c r="F662" s="456"/>
      <c r="G662" s="456"/>
      <c r="H662" s="2051"/>
      <c r="I662" s="2050"/>
      <c r="J662" s="456"/>
      <c r="K662" s="456"/>
      <c r="L662" s="456"/>
      <c r="M662" s="2051"/>
      <c r="N662" s="2050"/>
      <c r="O662" s="456"/>
      <c r="P662" s="456"/>
      <c r="Q662" s="456"/>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51"/>
      <c r="D663" s="2050"/>
      <c r="E663" s="456"/>
      <c r="F663" s="456"/>
      <c r="G663" s="456"/>
      <c r="H663" s="2051"/>
      <c r="I663" s="2050"/>
      <c r="J663" s="456"/>
      <c r="K663" s="456"/>
      <c r="L663" s="456"/>
      <c r="M663" s="2051"/>
      <c r="N663" s="2050"/>
      <c r="O663" s="456"/>
      <c r="P663" s="456"/>
      <c r="Q663" s="456"/>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51"/>
      <c r="D664" s="2050"/>
      <c r="E664" s="456"/>
      <c r="F664" s="456"/>
      <c r="G664" s="456"/>
      <c r="H664" s="2051"/>
      <c r="I664" s="2050"/>
      <c r="J664" s="456"/>
      <c r="K664" s="456"/>
      <c r="L664" s="456"/>
      <c r="M664" s="2051"/>
      <c r="N664" s="2050"/>
      <c r="O664" s="456"/>
      <c r="P664" s="456"/>
      <c r="Q664" s="456"/>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51"/>
      <c r="D665" s="2050"/>
      <c r="E665" s="456"/>
      <c r="F665" s="456"/>
      <c r="G665" s="456"/>
      <c r="H665" s="2051"/>
      <c r="I665" s="2050"/>
      <c r="J665" s="456"/>
      <c r="K665" s="456"/>
      <c r="L665" s="456"/>
      <c r="M665" s="2051"/>
      <c r="N665" s="2050"/>
      <c r="O665" s="456"/>
      <c r="P665" s="456"/>
      <c r="Q665" s="456"/>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51"/>
      <c r="D666" s="2050"/>
      <c r="E666" s="456"/>
      <c r="F666" s="456"/>
      <c r="G666" s="456"/>
      <c r="H666" s="2051"/>
      <c r="I666" s="2050"/>
      <c r="J666" s="456"/>
      <c r="K666" s="456"/>
      <c r="L666" s="456"/>
      <c r="M666" s="2051"/>
      <c r="N666" s="2050"/>
      <c r="O666" s="456"/>
      <c r="P666" s="456"/>
      <c r="Q666" s="456"/>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51"/>
      <c r="D667" s="2050"/>
      <c r="E667" s="456"/>
      <c r="F667" s="456"/>
      <c r="G667" s="456"/>
      <c r="H667" s="2051"/>
      <c r="I667" s="2050"/>
      <c r="J667" s="456"/>
      <c r="K667" s="456"/>
      <c r="L667" s="456"/>
      <c r="M667" s="2051"/>
      <c r="N667" s="2050"/>
      <c r="O667" s="456"/>
      <c r="P667" s="456"/>
      <c r="Q667" s="456"/>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51"/>
      <c r="D668" s="2050"/>
      <c r="E668" s="456"/>
      <c r="F668" s="456"/>
      <c r="G668" s="456"/>
      <c r="H668" s="2051"/>
      <c r="I668" s="2050"/>
      <c r="J668" s="456"/>
      <c r="K668" s="456"/>
      <c r="L668" s="456"/>
      <c r="M668" s="2051"/>
      <c r="N668" s="2050"/>
      <c r="O668" s="456"/>
      <c r="P668" s="456"/>
      <c r="Q668" s="456"/>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51"/>
      <c r="D669" s="2050"/>
      <c r="E669" s="456"/>
      <c r="F669" s="456"/>
      <c r="G669" s="456"/>
      <c r="H669" s="2051"/>
      <c r="I669" s="2050"/>
      <c r="J669" s="456"/>
      <c r="K669" s="456"/>
      <c r="L669" s="456"/>
      <c r="M669" s="2051"/>
      <c r="N669" s="2050"/>
      <c r="O669" s="456"/>
      <c r="P669" s="456"/>
      <c r="Q669" s="456"/>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51"/>
      <c r="D670" s="2050"/>
      <c r="E670" s="456"/>
      <c r="F670" s="456"/>
      <c r="G670" s="456"/>
      <c r="H670" s="2051"/>
      <c r="I670" s="2050"/>
      <c r="J670" s="456"/>
      <c r="K670" s="456"/>
      <c r="L670" s="456"/>
      <c r="M670" s="2051"/>
      <c r="N670" s="2050"/>
      <c r="O670" s="456"/>
      <c r="P670" s="456"/>
      <c r="Q670" s="456"/>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51"/>
      <c r="D671" s="2050"/>
      <c r="E671" s="456"/>
      <c r="F671" s="456"/>
      <c r="G671" s="456"/>
      <c r="H671" s="2051"/>
      <c r="I671" s="2050"/>
      <c r="J671" s="456"/>
      <c r="K671" s="456"/>
      <c r="L671" s="456"/>
      <c r="M671" s="2051"/>
      <c r="N671" s="2050"/>
      <c r="O671" s="456"/>
      <c r="P671" s="456"/>
      <c r="Q671" s="456"/>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51"/>
      <c r="D672" s="2050"/>
      <c r="E672" s="456"/>
      <c r="F672" s="456"/>
      <c r="G672" s="456"/>
      <c r="H672" s="2051"/>
      <c r="I672" s="2050"/>
      <c r="J672" s="456"/>
      <c r="K672" s="456"/>
      <c r="L672" s="456"/>
      <c r="M672" s="2051"/>
      <c r="N672" s="2050"/>
      <c r="O672" s="456"/>
      <c r="P672" s="456"/>
      <c r="Q672" s="456"/>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51"/>
      <c r="D673" s="2050"/>
      <c r="E673" s="456"/>
      <c r="F673" s="456"/>
      <c r="G673" s="456"/>
      <c r="H673" s="2051"/>
      <c r="I673" s="2050"/>
      <c r="J673" s="456"/>
      <c r="K673" s="456"/>
      <c r="L673" s="456"/>
      <c r="M673" s="2051"/>
      <c r="N673" s="2050"/>
      <c r="O673" s="456"/>
      <c r="P673" s="456"/>
      <c r="Q673" s="456"/>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51"/>
      <c r="D674" s="2050"/>
      <c r="E674" s="456"/>
      <c r="F674" s="456"/>
      <c r="G674" s="456"/>
      <c r="H674" s="2051"/>
      <c r="I674" s="2050"/>
      <c r="J674" s="456"/>
      <c r="K674" s="456"/>
      <c r="L674" s="456"/>
      <c r="M674" s="2051"/>
      <c r="N674" s="2050"/>
      <c r="O674" s="456"/>
      <c r="P674" s="456"/>
      <c r="Q674" s="456"/>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51"/>
      <c r="D675" s="2050"/>
      <c r="E675" s="456"/>
      <c r="F675" s="456"/>
      <c r="G675" s="456"/>
      <c r="H675" s="2051"/>
      <c r="I675" s="2050"/>
      <c r="J675" s="456"/>
      <c r="K675" s="456"/>
      <c r="L675" s="456"/>
      <c r="M675" s="2051"/>
      <c r="N675" s="2050"/>
      <c r="O675" s="456"/>
      <c r="P675" s="456"/>
      <c r="Q675" s="456"/>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51"/>
      <c r="D676" s="2050"/>
      <c r="E676" s="456"/>
      <c r="F676" s="456"/>
      <c r="G676" s="456"/>
      <c r="H676" s="2051"/>
      <c r="I676" s="2050"/>
      <c r="J676" s="456"/>
      <c r="K676" s="456"/>
      <c r="L676" s="456"/>
      <c r="M676" s="2051"/>
      <c r="N676" s="2050"/>
      <c r="O676" s="456"/>
      <c r="P676" s="456"/>
      <c r="Q676" s="456"/>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51"/>
      <c r="D677" s="2050"/>
      <c r="E677" s="456"/>
      <c r="F677" s="456"/>
      <c r="G677" s="456"/>
      <c r="H677" s="2051"/>
      <c r="I677" s="2050"/>
      <c r="J677" s="456"/>
      <c r="K677" s="456"/>
      <c r="L677" s="456"/>
      <c r="M677" s="2051"/>
      <c r="N677" s="2050"/>
      <c r="O677" s="456"/>
      <c r="P677" s="456"/>
      <c r="Q677" s="456"/>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51"/>
      <c r="D678" s="2050"/>
      <c r="E678" s="456"/>
      <c r="F678" s="456"/>
      <c r="G678" s="456"/>
      <c r="H678" s="2051"/>
      <c r="I678" s="2050"/>
      <c r="J678" s="456"/>
      <c r="K678" s="456"/>
      <c r="L678" s="456"/>
      <c r="M678" s="2051"/>
      <c r="N678" s="2050"/>
      <c r="O678" s="456"/>
      <c r="P678" s="456"/>
      <c r="Q678" s="456"/>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51"/>
      <c r="D679" s="2050"/>
      <c r="E679" s="456"/>
      <c r="F679" s="456"/>
      <c r="G679" s="456"/>
      <c r="H679" s="2051"/>
      <c r="I679" s="2050"/>
      <c r="J679" s="456"/>
      <c r="K679" s="456"/>
      <c r="L679" s="456"/>
      <c r="M679" s="2051"/>
      <c r="N679" s="2050"/>
      <c r="O679" s="456"/>
      <c r="P679" s="456"/>
      <c r="Q679" s="456"/>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51"/>
      <c r="D680" s="2050"/>
      <c r="E680" s="456"/>
      <c r="F680" s="456"/>
      <c r="G680" s="456"/>
      <c r="H680" s="2051"/>
      <c r="I680" s="2050"/>
      <c r="J680" s="456"/>
      <c r="K680" s="456"/>
      <c r="L680" s="456"/>
      <c r="M680" s="2051"/>
      <c r="N680" s="2050"/>
      <c r="O680" s="456"/>
      <c r="P680" s="456"/>
      <c r="Q680" s="456"/>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51"/>
      <c r="D681" s="2050"/>
      <c r="E681" s="456"/>
      <c r="F681" s="456"/>
      <c r="G681" s="456"/>
      <c r="H681" s="2051"/>
      <c r="I681" s="2050"/>
      <c r="J681" s="456"/>
      <c r="K681" s="456"/>
      <c r="L681" s="456"/>
      <c r="M681" s="2051"/>
      <c r="N681" s="2050"/>
      <c r="O681" s="456"/>
      <c r="P681" s="456"/>
      <c r="Q681" s="456"/>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51"/>
      <c r="D682" s="2050"/>
      <c r="E682" s="456"/>
      <c r="F682" s="456"/>
      <c r="G682" s="456"/>
      <c r="H682" s="2051"/>
      <c r="I682" s="2050"/>
      <c r="J682" s="456"/>
      <c r="K682" s="456"/>
      <c r="L682" s="456"/>
      <c r="M682" s="2051"/>
      <c r="N682" s="2050"/>
      <c r="O682" s="456"/>
      <c r="P682" s="456"/>
      <c r="Q682" s="456"/>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51"/>
      <c r="D683" s="2050"/>
      <c r="E683" s="456"/>
      <c r="F683" s="456"/>
      <c r="G683" s="456"/>
      <c r="H683" s="2051"/>
      <c r="I683" s="2050"/>
      <c r="J683" s="456"/>
      <c r="K683" s="456"/>
      <c r="L683" s="456"/>
      <c r="M683" s="2051"/>
      <c r="N683" s="2050"/>
      <c r="O683" s="456"/>
      <c r="P683" s="456"/>
      <c r="Q683" s="456"/>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51"/>
      <c r="D684" s="2050"/>
      <c r="E684" s="456"/>
      <c r="F684" s="456"/>
      <c r="G684" s="456"/>
      <c r="H684" s="2051"/>
      <c r="I684" s="2050"/>
      <c r="J684" s="456"/>
      <c r="K684" s="456"/>
      <c r="L684" s="456"/>
      <c r="M684" s="2051"/>
      <c r="N684" s="2050"/>
      <c r="O684" s="456"/>
      <c r="P684" s="456"/>
      <c r="Q684" s="456"/>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51"/>
      <c r="D685" s="2050"/>
      <c r="E685" s="456"/>
      <c r="F685" s="456"/>
      <c r="G685" s="456"/>
      <c r="H685" s="2051"/>
      <c r="I685" s="2050"/>
      <c r="J685" s="456"/>
      <c r="K685" s="456"/>
      <c r="L685" s="456"/>
      <c r="M685" s="2051"/>
      <c r="N685" s="2050"/>
      <c r="O685" s="456"/>
      <c r="P685" s="456"/>
      <c r="Q685" s="456"/>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51"/>
      <c r="D686" s="2050"/>
      <c r="E686" s="456"/>
      <c r="F686" s="456"/>
      <c r="G686" s="456"/>
      <c r="H686" s="2051"/>
      <c r="I686" s="2050"/>
      <c r="J686" s="456"/>
      <c r="K686" s="456"/>
      <c r="L686" s="456"/>
      <c r="M686" s="2051"/>
      <c r="N686" s="2050"/>
      <c r="O686" s="456"/>
      <c r="P686" s="456"/>
      <c r="Q686" s="456"/>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51"/>
      <c r="D687" s="2050"/>
      <c r="E687" s="456"/>
      <c r="F687" s="456"/>
      <c r="G687" s="456"/>
      <c r="H687" s="2051"/>
      <c r="I687" s="2050"/>
      <c r="J687" s="456"/>
      <c r="K687" s="456"/>
      <c r="L687" s="456"/>
      <c r="M687" s="2051"/>
      <c r="N687" s="2050"/>
      <c r="O687" s="456"/>
      <c r="P687" s="456"/>
      <c r="Q687" s="456"/>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51"/>
      <c r="D688" s="2050"/>
      <c r="E688" s="456"/>
      <c r="F688" s="456"/>
      <c r="G688" s="456"/>
      <c r="H688" s="2051"/>
      <c r="I688" s="2050"/>
      <c r="J688" s="456"/>
      <c r="K688" s="456"/>
      <c r="L688" s="456"/>
      <c r="M688" s="2051"/>
      <c r="N688" s="2050"/>
      <c r="O688" s="456"/>
      <c r="P688" s="456"/>
      <c r="Q688" s="456"/>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51"/>
      <c r="D689" s="2050"/>
      <c r="E689" s="456"/>
      <c r="F689" s="456"/>
      <c r="G689" s="456"/>
      <c r="H689" s="2051"/>
      <c r="I689" s="2050"/>
      <c r="J689" s="456"/>
      <c r="K689" s="456"/>
      <c r="L689" s="456"/>
      <c r="M689" s="2051"/>
      <c r="N689" s="2050"/>
      <c r="O689" s="456"/>
      <c r="P689" s="456"/>
      <c r="Q689" s="456"/>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51"/>
      <c r="D690" s="2050"/>
      <c r="E690" s="456"/>
      <c r="F690" s="456"/>
      <c r="G690" s="456"/>
      <c r="H690" s="2051"/>
      <c r="I690" s="2050"/>
      <c r="J690" s="456"/>
      <c r="K690" s="456"/>
      <c r="L690" s="456"/>
      <c r="M690" s="2051"/>
      <c r="N690" s="2050"/>
      <c r="O690" s="456"/>
      <c r="P690" s="456"/>
      <c r="Q690" s="456"/>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456"/>
      <c r="D691" s="456"/>
      <c r="E691" s="456"/>
      <c r="F691" s="456"/>
      <c r="G691" s="456"/>
      <c r="H691" s="456"/>
      <c r="I691" s="456"/>
      <c r="J691" s="456"/>
      <c r="K691" s="456"/>
      <c r="L691" s="456"/>
      <c r="M691" s="456"/>
      <c r="N691" s="456"/>
      <c r="O691" s="456"/>
      <c r="P691" s="456"/>
      <c r="Q691" s="456"/>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456"/>
      <c r="D692" s="456"/>
      <c r="E692" s="456"/>
      <c r="F692" s="456"/>
      <c r="G692" s="456"/>
      <c r="H692" s="456"/>
      <c r="I692" s="456"/>
      <c r="J692" s="456"/>
      <c r="K692" s="456"/>
      <c r="L692" s="456"/>
      <c r="M692" s="456"/>
      <c r="N692" s="456"/>
      <c r="O692" s="456"/>
      <c r="P692" s="456"/>
      <c r="Q692" s="456"/>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456"/>
      <c r="D693" s="456"/>
      <c r="E693" s="456"/>
      <c r="F693" s="456"/>
      <c r="G693" s="456"/>
      <c r="H693" s="456"/>
      <c r="I693" s="456"/>
      <c r="J693" s="456"/>
      <c r="K693" s="456"/>
      <c r="L693" s="456"/>
      <c r="M693" s="456"/>
      <c r="N693" s="456"/>
      <c r="O693" s="456"/>
      <c r="P693" s="456"/>
      <c r="Q693" s="456"/>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456"/>
      <c r="D694" s="456"/>
      <c r="E694" s="456"/>
      <c r="F694" s="456"/>
      <c r="G694" s="456"/>
      <c r="H694" s="456"/>
      <c r="I694" s="456"/>
      <c r="J694" s="456"/>
      <c r="K694" s="456"/>
      <c r="L694" s="456"/>
      <c r="M694" s="456"/>
      <c r="N694" s="456"/>
      <c r="O694" s="456"/>
      <c r="P694" s="456"/>
      <c r="Q694" s="456"/>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456"/>
      <c r="D695" s="456"/>
      <c r="E695" s="456"/>
      <c r="F695" s="456"/>
      <c r="G695" s="456"/>
      <c r="H695" s="456"/>
      <c r="I695" s="456"/>
      <c r="J695" s="456"/>
      <c r="K695" s="456"/>
      <c r="L695" s="456"/>
      <c r="M695" s="456"/>
      <c r="N695" s="456"/>
      <c r="O695" s="456"/>
      <c r="P695" s="456"/>
      <c r="Q695" s="456"/>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456"/>
      <c r="D696" s="456"/>
      <c r="E696" s="456"/>
      <c r="F696" s="456"/>
      <c r="G696" s="456"/>
      <c r="H696" s="456"/>
      <c r="I696" s="456"/>
      <c r="J696" s="456"/>
      <c r="K696" s="456"/>
      <c r="L696" s="456"/>
      <c r="M696" s="456"/>
      <c r="N696" s="456"/>
      <c r="O696" s="456"/>
      <c r="P696" s="456"/>
      <c r="Q696" s="456"/>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456"/>
      <c r="D697" s="456"/>
      <c r="E697" s="456"/>
      <c r="F697" s="456"/>
      <c r="G697" s="456"/>
      <c r="H697" s="456"/>
      <c r="I697" s="456"/>
      <c r="J697" s="456"/>
      <c r="K697" s="456"/>
      <c r="L697" s="456"/>
      <c r="M697" s="456"/>
      <c r="N697" s="456"/>
      <c r="O697" s="456"/>
      <c r="P697" s="456"/>
      <c r="Q697" s="456"/>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456"/>
      <c r="D698" s="456"/>
      <c r="E698" s="456"/>
      <c r="F698" s="456"/>
      <c r="G698" s="456"/>
      <c r="H698" s="456"/>
      <c r="I698" s="456"/>
      <c r="J698" s="456"/>
      <c r="K698" s="456"/>
      <c r="L698" s="456"/>
      <c r="M698" s="456"/>
      <c r="N698" s="456"/>
      <c r="O698" s="456"/>
      <c r="P698" s="456"/>
      <c r="Q698" s="456"/>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456"/>
      <c r="D699" s="456"/>
      <c r="E699" s="456"/>
      <c r="F699" s="456"/>
      <c r="G699" s="456"/>
      <c r="H699" s="456"/>
      <c r="I699" s="456"/>
      <c r="J699" s="456"/>
      <c r="K699" s="456"/>
      <c r="L699" s="456"/>
      <c r="M699" s="456"/>
      <c r="N699" s="456"/>
      <c r="O699" s="456"/>
      <c r="P699" s="456"/>
      <c r="Q699" s="456"/>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56"/>
      <c r="D700" s="456"/>
      <c r="E700" s="456"/>
      <c r="F700" s="456"/>
      <c r="G700" s="456"/>
      <c r="H700" s="456"/>
      <c r="I700" s="456"/>
      <c r="J700" s="456"/>
      <c r="K700" s="456"/>
      <c r="L700" s="456"/>
      <c r="M700" s="456"/>
      <c r="N700" s="456"/>
      <c r="O700" s="456"/>
      <c r="P700" s="456"/>
      <c r="Q700" s="456"/>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57"/>
      <c r="D701" s="457"/>
      <c r="E701" s="457"/>
      <c r="F701" s="457"/>
      <c r="G701" s="457"/>
      <c r="H701" s="457"/>
      <c r="I701" s="457"/>
      <c r="J701" s="457"/>
      <c r="K701" s="457"/>
      <c r="L701" s="457"/>
      <c r="M701" s="457"/>
      <c r="N701" s="457"/>
      <c r="O701" s="457"/>
      <c r="P701" s="457"/>
      <c r="Q701" s="457"/>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57"/>
      <c r="D702" s="457"/>
      <c r="E702" s="457"/>
      <c r="F702" s="457"/>
      <c r="G702" s="457"/>
      <c r="H702" s="457"/>
      <c r="I702" s="457"/>
      <c r="J702" s="457"/>
      <c r="K702" s="457"/>
      <c r="L702" s="457"/>
      <c r="M702" s="457"/>
      <c r="N702" s="457"/>
      <c r="O702" s="457"/>
      <c r="P702" s="457"/>
      <c r="Q702" s="457"/>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57"/>
      <c r="D703" s="457"/>
      <c r="E703" s="457"/>
      <c r="F703" s="457"/>
      <c r="G703" s="457"/>
      <c r="H703" s="457"/>
      <c r="I703" s="457"/>
      <c r="J703" s="457"/>
      <c r="K703" s="457"/>
      <c r="L703" s="457"/>
      <c r="M703" s="457"/>
      <c r="N703" s="457"/>
      <c r="O703" s="457"/>
      <c r="P703" s="457"/>
      <c r="Q703" s="457"/>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57"/>
      <c r="D704" s="457"/>
      <c r="E704" s="457"/>
      <c r="F704" s="457"/>
      <c r="G704" s="457"/>
      <c r="H704" s="457"/>
      <c r="I704" s="457"/>
      <c r="J704" s="457"/>
      <c r="K704" s="457"/>
      <c r="L704" s="457"/>
      <c r="M704" s="457"/>
      <c r="N704" s="457"/>
      <c r="O704" s="457"/>
      <c r="P704" s="457"/>
      <c r="Q704" s="457"/>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57"/>
      <c r="D705" s="457"/>
      <c r="E705" s="457"/>
      <c r="F705" s="457"/>
      <c r="G705" s="457"/>
      <c r="H705" s="457"/>
      <c r="I705" s="457"/>
      <c r="J705" s="457"/>
      <c r="K705" s="457"/>
      <c r="L705" s="457"/>
      <c r="M705" s="457"/>
      <c r="N705" s="457"/>
      <c r="O705" s="457"/>
      <c r="P705" s="457"/>
      <c r="Q705" s="457"/>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57"/>
      <c r="D706" s="457"/>
      <c r="E706" s="457"/>
      <c r="F706" s="457"/>
      <c r="G706" s="457"/>
      <c r="H706" s="457"/>
      <c r="I706" s="457"/>
      <c r="J706" s="457"/>
      <c r="K706" s="457"/>
      <c r="L706" s="457"/>
      <c r="M706" s="457"/>
      <c r="N706" s="457"/>
      <c r="O706" s="457"/>
      <c r="P706" s="457"/>
      <c r="Q706" s="457"/>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57"/>
      <c r="D707" s="457"/>
      <c r="E707" s="457"/>
      <c r="F707" s="457"/>
      <c r="G707" s="457"/>
      <c r="H707" s="457"/>
      <c r="I707" s="457"/>
      <c r="J707" s="457"/>
      <c r="K707" s="457"/>
      <c r="L707" s="457"/>
      <c r="M707" s="457"/>
      <c r="N707" s="457"/>
      <c r="O707" s="457"/>
      <c r="P707" s="457"/>
      <c r="Q707" s="457"/>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57"/>
      <c r="D708" s="457"/>
      <c r="E708" s="457"/>
      <c r="F708" s="457"/>
      <c r="G708" s="457"/>
      <c r="H708" s="457"/>
      <c r="I708" s="457"/>
      <c r="J708" s="457"/>
      <c r="K708" s="457"/>
      <c r="L708" s="457"/>
      <c r="M708" s="457"/>
      <c r="N708" s="457"/>
      <c r="O708" s="457"/>
      <c r="P708" s="457"/>
      <c r="Q708" s="457"/>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57"/>
      <c r="D709" s="457"/>
      <c r="E709" s="457"/>
      <c r="F709" s="457"/>
      <c r="G709" s="457"/>
      <c r="H709" s="457"/>
      <c r="I709" s="457"/>
      <c r="J709" s="457"/>
      <c r="K709" s="457"/>
      <c r="L709" s="457"/>
      <c r="M709" s="457"/>
      <c r="N709" s="457"/>
      <c r="O709" s="457"/>
      <c r="P709" s="457"/>
      <c r="Q709" s="457"/>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57"/>
      <c r="D710" s="457"/>
      <c r="E710" s="457"/>
      <c r="F710" s="457"/>
      <c r="G710" s="457"/>
      <c r="H710" s="457"/>
      <c r="I710" s="457"/>
      <c r="J710" s="457"/>
      <c r="K710" s="457"/>
      <c r="L710" s="457"/>
      <c r="M710" s="457"/>
      <c r="N710" s="457"/>
      <c r="O710" s="457"/>
      <c r="P710" s="457"/>
      <c r="Q710" s="457"/>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57"/>
      <c r="D711" s="457"/>
      <c r="E711" s="457"/>
      <c r="F711" s="457"/>
      <c r="G711" s="457"/>
      <c r="H711" s="457"/>
      <c r="I711" s="457"/>
      <c r="J711" s="457"/>
      <c r="K711" s="457"/>
      <c r="L711" s="457"/>
      <c r="M711" s="457"/>
      <c r="N711" s="457"/>
      <c r="O711" s="457"/>
      <c r="P711" s="457"/>
      <c r="Q711" s="457"/>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57"/>
      <c r="D712" s="457"/>
      <c r="E712" s="457"/>
      <c r="F712" s="457"/>
      <c r="G712" s="457"/>
      <c r="H712" s="457"/>
      <c r="I712" s="457"/>
      <c r="J712" s="457"/>
      <c r="K712" s="457"/>
      <c r="L712" s="457"/>
      <c r="M712" s="457"/>
      <c r="N712" s="457"/>
      <c r="O712" s="457"/>
      <c r="P712" s="457"/>
      <c r="Q712" s="457"/>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57"/>
      <c r="D713" s="457"/>
      <c r="E713" s="457"/>
      <c r="F713" s="457"/>
      <c r="G713" s="457"/>
      <c r="H713" s="457"/>
      <c r="I713" s="457"/>
      <c r="J713" s="457"/>
      <c r="K713" s="457"/>
      <c r="L713" s="457"/>
      <c r="M713" s="457"/>
      <c r="N713" s="457"/>
      <c r="O713" s="457"/>
      <c r="P713" s="457"/>
      <c r="Q713" s="457"/>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57"/>
      <c r="D714" s="457"/>
      <c r="E714" s="457"/>
      <c r="F714" s="457"/>
      <c r="G714" s="457"/>
      <c r="H714" s="457"/>
      <c r="I714" s="457"/>
      <c r="J714" s="457"/>
      <c r="K714" s="457"/>
      <c r="L714" s="457"/>
      <c r="M714" s="457"/>
      <c r="N714" s="457"/>
      <c r="O714" s="457"/>
      <c r="P714" s="457"/>
      <c r="Q714" s="457"/>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57"/>
      <c r="D715" s="457"/>
      <c r="E715" s="457"/>
      <c r="F715" s="457"/>
      <c r="G715" s="457"/>
      <c r="H715" s="457"/>
      <c r="I715" s="457"/>
      <c r="J715" s="457"/>
      <c r="K715" s="457"/>
      <c r="L715" s="457"/>
      <c r="M715" s="457"/>
      <c r="N715" s="457"/>
      <c r="O715" s="457"/>
      <c r="P715" s="457"/>
      <c r="Q715" s="457"/>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57"/>
      <c r="D716" s="457"/>
      <c r="E716" s="457"/>
      <c r="F716" s="457"/>
      <c r="G716" s="457"/>
      <c r="H716" s="457"/>
      <c r="I716" s="457"/>
      <c r="J716" s="457"/>
      <c r="K716" s="457"/>
      <c r="L716" s="457"/>
      <c r="M716" s="457"/>
      <c r="N716" s="457"/>
      <c r="O716" s="457"/>
      <c r="P716" s="457"/>
      <c r="Q716" s="457"/>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57"/>
      <c r="D717" s="457"/>
      <c r="E717" s="457"/>
      <c r="F717" s="457"/>
      <c r="G717" s="457"/>
      <c r="H717" s="457"/>
      <c r="I717" s="457"/>
      <c r="J717" s="457"/>
      <c r="K717" s="457"/>
      <c r="L717" s="457"/>
      <c r="M717" s="457"/>
      <c r="N717" s="457"/>
      <c r="O717" s="457"/>
      <c r="P717" s="457"/>
      <c r="Q717" s="457"/>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57"/>
      <c r="D718" s="457"/>
      <c r="E718" s="457"/>
      <c r="F718" s="457"/>
      <c r="G718" s="457"/>
      <c r="H718" s="457"/>
      <c r="I718" s="457"/>
      <c r="J718" s="457"/>
      <c r="K718" s="457"/>
      <c r="L718" s="457"/>
      <c r="M718" s="457"/>
      <c r="N718" s="457"/>
      <c r="O718" s="457"/>
      <c r="P718" s="457"/>
      <c r="Q718" s="457"/>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57"/>
      <c r="D719" s="457"/>
      <c r="E719" s="457"/>
      <c r="F719" s="457"/>
      <c r="G719" s="457"/>
      <c r="H719" s="457"/>
      <c r="I719" s="457"/>
      <c r="J719" s="457"/>
      <c r="K719" s="457"/>
      <c r="L719" s="457"/>
      <c r="M719" s="457"/>
      <c r="N719" s="457"/>
      <c r="O719" s="457"/>
      <c r="P719" s="457"/>
      <c r="Q719" s="457"/>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57"/>
      <c r="D720" s="457"/>
      <c r="E720" s="457"/>
      <c r="F720" s="457"/>
      <c r="G720" s="457"/>
      <c r="H720" s="457"/>
      <c r="I720" s="457"/>
      <c r="J720" s="457"/>
      <c r="K720" s="457"/>
      <c r="L720" s="457"/>
      <c r="M720" s="457"/>
      <c r="N720" s="457"/>
      <c r="O720" s="457"/>
      <c r="P720" s="457"/>
      <c r="Q720" s="457"/>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57"/>
      <c r="D721" s="457"/>
      <c r="E721" s="457"/>
      <c r="F721" s="457"/>
      <c r="G721" s="457"/>
      <c r="H721" s="457"/>
      <c r="I721" s="457"/>
      <c r="J721" s="457"/>
      <c r="K721" s="457"/>
      <c r="L721" s="457"/>
      <c r="M721" s="457"/>
      <c r="N721" s="457"/>
      <c r="O721" s="457"/>
      <c r="P721" s="457"/>
      <c r="Q721" s="457"/>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57"/>
      <c r="D722" s="457"/>
      <c r="E722" s="457"/>
      <c r="F722" s="457"/>
      <c r="G722" s="457"/>
      <c r="H722" s="457"/>
      <c r="I722" s="457"/>
      <c r="J722" s="457"/>
      <c r="K722" s="457"/>
      <c r="L722" s="457"/>
      <c r="M722" s="457"/>
      <c r="N722" s="457"/>
      <c r="O722" s="457"/>
      <c r="P722" s="457"/>
      <c r="Q722" s="457"/>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57"/>
      <c r="D723" s="457"/>
      <c r="E723" s="457"/>
      <c r="F723" s="457"/>
      <c r="G723" s="457"/>
      <c r="H723" s="457"/>
      <c r="I723" s="457"/>
      <c r="J723" s="457"/>
      <c r="K723" s="457"/>
      <c r="L723" s="457"/>
      <c r="M723" s="457"/>
      <c r="N723" s="457"/>
      <c r="O723" s="457"/>
      <c r="P723" s="457"/>
      <c r="Q723" s="457"/>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57"/>
      <c r="D724" s="457"/>
      <c r="E724" s="457"/>
      <c r="F724" s="457"/>
      <c r="G724" s="457"/>
      <c r="H724" s="457"/>
      <c r="I724" s="457"/>
      <c r="J724" s="457"/>
      <c r="K724" s="457"/>
      <c r="L724" s="457"/>
      <c r="M724" s="457"/>
      <c r="N724" s="457"/>
      <c r="O724" s="457"/>
      <c r="P724" s="457"/>
      <c r="Q724" s="457"/>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57"/>
      <c r="D725" s="457"/>
      <c r="E725" s="457"/>
      <c r="F725" s="457"/>
      <c r="G725" s="457"/>
      <c r="H725" s="457"/>
      <c r="I725" s="457"/>
      <c r="J725" s="457"/>
      <c r="K725" s="457"/>
      <c r="L725" s="457"/>
      <c r="M725" s="457"/>
      <c r="N725" s="457"/>
      <c r="O725" s="457"/>
      <c r="P725" s="457"/>
      <c r="Q725" s="457"/>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57"/>
      <c r="D726" s="457"/>
      <c r="E726" s="457"/>
      <c r="F726" s="457"/>
      <c r="G726" s="457"/>
      <c r="H726" s="457"/>
      <c r="I726" s="457"/>
      <c r="J726" s="457"/>
      <c r="K726" s="457"/>
      <c r="L726" s="457"/>
      <c r="M726" s="457"/>
      <c r="N726" s="457"/>
      <c r="O726" s="457"/>
      <c r="P726" s="457"/>
      <c r="Q726" s="457"/>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57"/>
      <c r="D727" s="457"/>
      <c r="E727" s="457"/>
      <c r="F727" s="457"/>
      <c r="G727" s="457"/>
      <c r="H727" s="457"/>
      <c r="I727" s="457"/>
      <c r="J727" s="457"/>
      <c r="K727" s="457"/>
      <c r="L727" s="457"/>
      <c r="M727" s="457"/>
      <c r="N727" s="457"/>
      <c r="O727" s="457"/>
      <c r="P727" s="457"/>
      <c r="Q727" s="457"/>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57"/>
      <c r="D728" s="457"/>
      <c r="E728" s="457"/>
      <c r="F728" s="457"/>
      <c r="G728" s="457"/>
      <c r="H728" s="457"/>
      <c r="I728" s="457"/>
      <c r="J728" s="457"/>
      <c r="K728" s="457"/>
      <c r="L728" s="457"/>
      <c r="M728" s="457"/>
      <c r="N728" s="457"/>
      <c r="O728" s="457"/>
      <c r="P728" s="457"/>
      <c r="Q728" s="457"/>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57"/>
      <c r="D729" s="457"/>
      <c r="E729" s="457"/>
      <c r="F729" s="457"/>
      <c r="G729" s="457"/>
      <c r="H729" s="457"/>
      <c r="I729" s="457"/>
      <c r="J729" s="457"/>
      <c r="K729" s="457"/>
      <c r="L729" s="457"/>
      <c r="M729" s="457"/>
      <c r="N729" s="457"/>
      <c r="O729" s="457"/>
      <c r="P729" s="457"/>
      <c r="Q729" s="457"/>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57"/>
      <c r="D730" s="457"/>
      <c r="E730" s="457"/>
      <c r="F730" s="457"/>
      <c r="G730" s="457"/>
      <c r="H730" s="457"/>
      <c r="I730" s="457"/>
      <c r="J730" s="457"/>
      <c r="K730" s="457"/>
      <c r="L730" s="457"/>
      <c r="M730" s="457"/>
      <c r="N730" s="457"/>
      <c r="O730" s="457"/>
      <c r="P730" s="457"/>
      <c r="Q730" s="457"/>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57"/>
      <c r="D731" s="457"/>
      <c r="E731" s="457"/>
      <c r="F731" s="457"/>
      <c r="G731" s="457"/>
      <c r="H731" s="457"/>
      <c r="I731" s="457"/>
      <c r="J731" s="457"/>
      <c r="K731" s="457"/>
      <c r="L731" s="457"/>
      <c r="M731" s="457"/>
      <c r="N731" s="457"/>
      <c r="O731" s="457"/>
      <c r="P731" s="457"/>
      <c r="Q731" s="457"/>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57"/>
      <c r="D732" s="457"/>
      <c r="E732" s="457"/>
      <c r="F732" s="457"/>
      <c r="G732" s="457"/>
      <c r="H732" s="457"/>
      <c r="I732" s="457"/>
      <c r="J732" s="457"/>
      <c r="K732" s="457"/>
      <c r="L732" s="457"/>
      <c r="M732" s="457"/>
      <c r="N732" s="457"/>
      <c r="O732" s="457"/>
      <c r="P732" s="457"/>
      <c r="Q732" s="457"/>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57"/>
      <c r="D733" s="457"/>
      <c r="E733" s="457"/>
      <c r="F733" s="457"/>
      <c r="G733" s="457"/>
      <c r="H733" s="457"/>
      <c r="I733" s="457"/>
      <c r="J733" s="457"/>
      <c r="K733" s="457"/>
      <c r="L733" s="457"/>
      <c r="M733" s="457"/>
      <c r="N733" s="457"/>
      <c r="O733" s="457"/>
      <c r="P733" s="457"/>
      <c r="Q733" s="457"/>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57"/>
      <c r="D734" s="457"/>
      <c r="E734" s="457"/>
      <c r="F734" s="457"/>
      <c r="G734" s="457"/>
      <c r="H734" s="457"/>
      <c r="I734" s="457"/>
      <c r="J734" s="457"/>
      <c r="K734" s="457"/>
      <c r="L734" s="457"/>
      <c r="M734" s="457"/>
      <c r="N734" s="457"/>
      <c r="O734" s="457"/>
      <c r="P734" s="457"/>
      <c r="Q734" s="457"/>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57"/>
      <c r="D735" s="457"/>
      <c r="E735" s="457"/>
      <c r="F735" s="457"/>
      <c r="G735" s="457"/>
      <c r="H735" s="457"/>
      <c r="I735" s="457"/>
      <c r="J735" s="457"/>
      <c r="K735" s="457"/>
      <c r="L735" s="457"/>
      <c r="M735" s="457"/>
      <c r="N735" s="457"/>
      <c r="O735" s="457"/>
      <c r="P735" s="457"/>
      <c r="Q735" s="457"/>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57"/>
      <c r="D736" s="457"/>
      <c r="E736" s="457"/>
      <c r="F736" s="457"/>
      <c r="G736" s="457"/>
      <c r="H736" s="457"/>
      <c r="I736" s="457"/>
      <c r="J736" s="457"/>
      <c r="K736" s="457"/>
      <c r="L736" s="457"/>
      <c r="M736" s="457"/>
      <c r="N736" s="457"/>
      <c r="O736" s="457"/>
      <c r="P736" s="457"/>
      <c r="Q736" s="457"/>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57"/>
      <c r="D737" s="457"/>
      <c r="E737" s="457"/>
      <c r="F737" s="457"/>
      <c r="G737" s="457"/>
      <c r="H737" s="457"/>
      <c r="I737" s="457"/>
      <c r="J737" s="457"/>
      <c r="K737" s="457"/>
      <c r="L737" s="457"/>
      <c r="M737" s="457"/>
      <c r="N737" s="457"/>
      <c r="O737" s="457"/>
      <c r="P737" s="457"/>
      <c r="Q737" s="457"/>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57"/>
      <c r="D738" s="457"/>
      <c r="E738" s="457"/>
      <c r="F738" s="457"/>
      <c r="G738" s="457"/>
      <c r="H738" s="457"/>
      <c r="I738" s="457"/>
      <c r="J738" s="457"/>
      <c r="K738" s="457"/>
      <c r="L738" s="457"/>
      <c r="M738" s="457"/>
      <c r="N738" s="457"/>
      <c r="O738" s="457"/>
      <c r="P738" s="457"/>
      <c r="Q738" s="457"/>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57"/>
      <c r="D739" s="457"/>
      <c r="E739" s="457"/>
      <c r="F739" s="457"/>
      <c r="G739" s="457"/>
      <c r="H739" s="457"/>
      <c r="I739" s="457"/>
      <c r="J739" s="457"/>
      <c r="K739" s="457"/>
      <c r="L739" s="457"/>
      <c r="M739" s="457"/>
      <c r="N739" s="457"/>
      <c r="O739" s="457"/>
      <c r="P739" s="457"/>
      <c r="Q739" s="457"/>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57"/>
      <c r="D740" s="457"/>
      <c r="E740" s="457"/>
      <c r="F740" s="457"/>
      <c r="G740" s="457"/>
      <c r="H740" s="457"/>
      <c r="I740" s="457"/>
      <c r="J740" s="457"/>
      <c r="K740" s="457"/>
      <c r="L740" s="457"/>
      <c r="M740" s="457"/>
      <c r="N740" s="457"/>
      <c r="O740" s="457"/>
      <c r="P740" s="457"/>
      <c r="Q740" s="457"/>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57"/>
      <c r="D741" s="457"/>
      <c r="E741" s="457"/>
      <c r="F741" s="457"/>
      <c r="G741" s="457"/>
      <c r="H741" s="457"/>
      <c r="I741" s="457"/>
      <c r="J741" s="457"/>
      <c r="K741" s="457"/>
      <c r="L741" s="457"/>
      <c r="M741" s="457"/>
      <c r="N741" s="457"/>
      <c r="O741" s="457"/>
      <c r="P741" s="457"/>
      <c r="Q741" s="457"/>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57"/>
      <c r="D742" s="457"/>
      <c r="E742" s="457"/>
      <c r="F742" s="457"/>
      <c r="G742" s="457"/>
      <c r="H742" s="457"/>
      <c r="I742" s="457"/>
      <c r="J742" s="457"/>
      <c r="K742" s="457"/>
      <c r="L742" s="457"/>
      <c r="M742" s="457"/>
      <c r="N742" s="457"/>
      <c r="O742" s="457"/>
      <c r="P742" s="457"/>
      <c r="Q742" s="457"/>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57"/>
      <c r="D743" s="457"/>
      <c r="E743" s="457"/>
      <c r="F743" s="457"/>
      <c r="G743" s="457"/>
      <c r="H743" s="457"/>
      <c r="I743" s="457"/>
      <c r="J743" s="457"/>
      <c r="K743" s="457"/>
      <c r="L743" s="457"/>
      <c r="M743" s="457"/>
      <c r="N743" s="457"/>
      <c r="O743" s="457"/>
      <c r="P743" s="457"/>
      <c r="Q743" s="457"/>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57"/>
      <c r="D744" s="457"/>
      <c r="E744" s="457"/>
      <c r="F744" s="457"/>
      <c r="G744" s="457"/>
      <c r="H744" s="457"/>
      <c r="I744" s="457"/>
      <c r="J744" s="457"/>
      <c r="K744" s="457"/>
      <c r="L744" s="457"/>
      <c r="M744" s="457"/>
      <c r="N744" s="457"/>
      <c r="O744" s="457"/>
      <c r="P744" s="457"/>
      <c r="Q744" s="457"/>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57"/>
      <c r="D745" s="457"/>
      <c r="E745" s="457"/>
      <c r="F745" s="457"/>
      <c r="G745" s="457"/>
      <c r="H745" s="457"/>
      <c r="I745" s="457"/>
      <c r="J745" s="457"/>
      <c r="K745" s="457"/>
      <c r="L745" s="457"/>
      <c r="M745" s="457"/>
      <c r="N745" s="457"/>
      <c r="O745" s="457"/>
      <c r="P745" s="457"/>
      <c r="Q745" s="457"/>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57"/>
      <c r="D746" s="457"/>
      <c r="E746" s="457"/>
      <c r="F746" s="457"/>
      <c r="G746" s="457"/>
      <c r="H746" s="457"/>
      <c r="I746" s="457"/>
      <c r="J746" s="457"/>
      <c r="K746" s="457"/>
      <c r="L746" s="457"/>
      <c r="M746" s="457"/>
      <c r="N746" s="457"/>
      <c r="O746" s="457"/>
      <c r="P746" s="457"/>
      <c r="Q746" s="457"/>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57"/>
      <c r="D747" s="457"/>
      <c r="E747" s="457"/>
      <c r="F747" s="457"/>
      <c r="G747" s="457"/>
      <c r="H747" s="457"/>
      <c r="I747" s="457"/>
      <c r="J747" s="457"/>
      <c r="K747" s="457"/>
      <c r="L747" s="457"/>
      <c r="M747" s="457"/>
      <c r="N747" s="457"/>
      <c r="O747" s="457"/>
      <c r="P747" s="457"/>
      <c r="Q747" s="457"/>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57"/>
      <c r="D748" s="457"/>
      <c r="E748" s="457"/>
      <c r="F748" s="457"/>
      <c r="G748" s="457"/>
      <c r="H748" s="457"/>
      <c r="I748" s="457"/>
      <c r="J748" s="457"/>
      <c r="K748" s="457"/>
      <c r="L748" s="457"/>
      <c r="M748" s="457"/>
      <c r="N748" s="457"/>
      <c r="O748" s="457"/>
      <c r="P748" s="457"/>
      <c r="Q748" s="457"/>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57"/>
      <c r="D749" s="457"/>
      <c r="E749" s="457"/>
      <c r="F749" s="457"/>
      <c r="G749" s="457"/>
      <c r="H749" s="457"/>
      <c r="I749" s="457"/>
      <c r="J749" s="457"/>
      <c r="K749" s="457"/>
      <c r="L749" s="457"/>
      <c r="M749" s="457"/>
      <c r="N749" s="457"/>
      <c r="O749" s="457"/>
      <c r="P749" s="457"/>
      <c r="Q749" s="457"/>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57"/>
      <c r="D750" s="457"/>
      <c r="E750" s="457"/>
      <c r="F750" s="457"/>
      <c r="G750" s="457"/>
      <c r="H750" s="457"/>
      <c r="I750" s="457"/>
      <c r="J750" s="457"/>
      <c r="K750" s="457"/>
      <c r="L750" s="457"/>
      <c r="M750" s="457"/>
      <c r="N750" s="457"/>
      <c r="O750" s="457"/>
      <c r="P750" s="457"/>
      <c r="Q750" s="457"/>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57"/>
      <c r="D751" s="457"/>
      <c r="E751" s="457"/>
      <c r="F751" s="457"/>
      <c r="G751" s="457"/>
      <c r="H751" s="457"/>
      <c r="I751" s="457"/>
      <c r="J751" s="457"/>
      <c r="K751" s="457"/>
      <c r="L751" s="457"/>
      <c r="M751" s="457"/>
      <c r="N751" s="457"/>
      <c r="O751" s="457"/>
      <c r="P751" s="457"/>
      <c r="Q751" s="457"/>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57"/>
      <c r="D752" s="457"/>
      <c r="E752" s="457"/>
      <c r="F752" s="457"/>
      <c r="G752" s="457"/>
      <c r="H752" s="457"/>
      <c r="I752" s="457"/>
      <c r="J752" s="457"/>
      <c r="K752" s="457"/>
      <c r="L752" s="457"/>
      <c r="M752" s="457"/>
      <c r="N752" s="457"/>
      <c r="O752" s="457"/>
      <c r="P752" s="457"/>
      <c r="Q752" s="457"/>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57"/>
      <c r="D753" s="457"/>
      <c r="E753" s="457"/>
      <c r="F753" s="457"/>
      <c r="G753" s="457"/>
      <c r="H753" s="457"/>
      <c r="I753" s="457"/>
      <c r="J753" s="457"/>
      <c r="K753" s="457"/>
      <c r="L753" s="457"/>
      <c r="M753" s="457"/>
      <c r="N753" s="457"/>
      <c r="O753" s="457"/>
      <c r="P753" s="457"/>
      <c r="Q753" s="457"/>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57"/>
      <c r="D754" s="457"/>
      <c r="E754" s="457"/>
      <c r="F754" s="457"/>
      <c r="G754" s="457"/>
      <c r="H754" s="457"/>
      <c r="I754" s="457"/>
      <c r="J754" s="457"/>
      <c r="K754" s="457"/>
      <c r="L754" s="457"/>
      <c r="M754" s="457"/>
      <c r="N754" s="457"/>
      <c r="O754" s="457"/>
      <c r="P754" s="457"/>
      <c r="Q754" s="457"/>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57"/>
      <c r="D755" s="457"/>
      <c r="E755" s="457"/>
      <c r="F755" s="457"/>
      <c r="G755" s="457"/>
      <c r="H755" s="457"/>
      <c r="I755" s="457"/>
      <c r="J755" s="457"/>
      <c r="K755" s="457"/>
      <c r="L755" s="457"/>
      <c r="M755" s="457"/>
      <c r="N755" s="457"/>
      <c r="O755" s="457"/>
      <c r="P755" s="457"/>
      <c r="Q755" s="457"/>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57"/>
      <c r="D756" s="457"/>
      <c r="E756" s="457"/>
      <c r="F756" s="457"/>
      <c r="G756" s="457"/>
      <c r="H756" s="457"/>
      <c r="I756" s="457"/>
      <c r="J756" s="457"/>
      <c r="K756" s="457"/>
      <c r="L756" s="457"/>
      <c r="M756" s="457"/>
      <c r="N756" s="457"/>
      <c r="O756" s="457"/>
      <c r="P756" s="457"/>
      <c r="Q756" s="457"/>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57"/>
      <c r="D757" s="457"/>
      <c r="E757" s="457"/>
      <c r="F757" s="457"/>
      <c r="G757" s="457"/>
      <c r="H757" s="457"/>
      <c r="I757" s="457"/>
      <c r="J757" s="457"/>
      <c r="K757" s="457"/>
      <c r="L757" s="457"/>
      <c r="M757" s="457"/>
      <c r="N757" s="457"/>
      <c r="O757" s="457"/>
      <c r="P757" s="457"/>
      <c r="Q757" s="457"/>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57"/>
      <c r="D758" s="457"/>
      <c r="E758" s="457"/>
      <c r="F758" s="457"/>
      <c r="G758" s="457"/>
      <c r="H758" s="457"/>
      <c r="I758" s="457"/>
      <c r="J758" s="457"/>
      <c r="K758" s="457"/>
      <c r="L758" s="457"/>
      <c r="M758" s="457"/>
      <c r="N758" s="457"/>
      <c r="O758" s="457"/>
      <c r="P758" s="457"/>
      <c r="Q758" s="457"/>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57"/>
      <c r="D759" s="457"/>
      <c r="E759" s="457"/>
      <c r="F759" s="457"/>
      <c r="G759" s="457"/>
      <c r="H759" s="457"/>
      <c r="I759" s="457"/>
      <c r="J759" s="457"/>
      <c r="K759" s="457"/>
      <c r="L759" s="457"/>
      <c r="M759" s="457"/>
      <c r="N759" s="457"/>
      <c r="O759" s="457"/>
      <c r="P759" s="457"/>
      <c r="Q759" s="457"/>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57"/>
      <c r="D760" s="457"/>
      <c r="E760" s="457"/>
      <c r="F760" s="457"/>
      <c r="G760" s="457"/>
      <c r="H760" s="457"/>
      <c r="I760" s="457"/>
      <c r="J760" s="457"/>
      <c r="K760" s="457"/>
      <c r="L760" s="457"/>
      <c r="M760" s="457"/>
      <c r="N760" s="457"/>
      <c r="O760" s="457"/>
      <c r="P760" s="457"/>
      <c r="Q760" s="457"/>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57"/>
      <c r="D761" s="457"/>
      <c r="E761" s="457"/>
      <c r="F761" s="457"/>
      <c r="G761" s="457"/>
      <c r="H761" s="457"/>
      <c r="I761" s="457"/>
      <c r="J761" s="457"/>
      <c r="K761" s="457"/>
      <c r="L761" s="457"/>
      <c r="M761" s="457"/>
      <c r="N761" s="457"/>
      <c r="O761" s="457"/>
      <c r="P761" s="457"/>
      <c r="Q761" s="457"/>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57"/>
      <c r="D762" s="457"/>
      <c r="E762" s="457"/>
      <c r="F762" s="457"/>
      <c r="G762" s="457"/>
      <c r="H762" s="457"/>
      <c r="I762" s="457"/>
      <c r="J762" s="457"/>
      <c r="K762" s="457"/>
      <c r="L762" s="457"/>
      <c r="M762" s="457"/>
      <c r="N762" s="457"/>
      <c r="O762" s="457"/>
      <c r="P762" s="457"/>
      <c r="Q762" s="457"/>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57"/>
      <c r="D763" s="457"/>
      <c r="E763" s="457"/>
      <c r="F763" s="457"/>
      <c r="G763" s="457"/>
      <c r="H763" s="457"/>
      <c r="I763" s="457"/>
      <c r="J763" s="457"/>
      <c r="K763" s="457"/>
      <c r="L763" s="457"/>
      <c r="M763" s="457"/>
      <c r="N763" s="457"/>
      <c r="O763" s="457"/>
      <c r="P763" s="457"/>
      <c r="Q763" s="457"/>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57"/>
      <c r="D764" s="457"/>
      <c r="E764" s="457"/>
      <c r="F764" s="457"/>
      <c r="G764" s="457"/>
      <c r="H764" s="457"/>
      <c r="I764" s="457"/>
      <c r="J764" s="457"/>
      <c r="K764" s="457"/>
      <c r="L764" s="457"/>
      <c r="M764" s="457"/>
      <c r="N764" s="457"/>
      <c r="O764" s="457"/>
      <c r="P764" s="457"/>
      <c r="Q764" s="457"/>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57"/>
      <c r="D765" s="457"/>
      <c r="E765" s="457"/>
      <c r="F765" s="457"/>
      <c r="G765" s="457"/>
      <c r="H765" s="457"/>
      <c r="I765" s="457"/>
      <c r="J765" s="457"/>
      <c r="K765" s="457"/>
      <c r="L765" s="457"/>
      <c r="M765" s="457"/>
      <c r="N765" s="457"/>
      <c r="O765" s="457"/>
      <c r="P765" s="457"/>
      <c r="Q765" s="457"/>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57"/>
      <c r="D766" s="457"/>
      <c r="E766" s="457"/>
      <c r="F766" s="457"/>
      <c r="G766" s="457"/>
      <c r="H766" s="457"/>
      <c r="I766" s="457"/>
      <c r="J766" s="457"/>
      <c r="K766" s="457"/>
      <c r="L766" s="457"/>
      <c r="M766" s="457"/>
      <c r="N766" s="457"/>
      <c r="O766" s="457"/>
      <c r="P766" s="457"/>
      <c r="Q766" s="457"/>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57"/>
      <c r="D767" s="457"/>
      <c r="E767" s="457"/>
      <c r="F767" s="457"/>
      <c r="G767" s="457"/>
      <c r="H767" s="457"/>
      <c r="I767" s="457"/>
      <c r="J767" s="457"/>
      <c r="K767" s="457"/>
      <c r="L767" s="457"/>
      <c r="M767" s="457"/>
      <c r="N767" s="457"/>
      <c r="O767" s="457"/>
      <c r="P767" s="457"/>
      <c r="Q767" s="457"/>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57"/>
      <c r="D768" s="457"/>
      <c r="E768" s="457"/>
      <c r="F768" s="457"/>
      <c r="G768" s="457"/>
      <c r="H768" s="457"/>
      <c r="I768" s="457"/>
      <c r="J768" s="457"/>
      <c r="K768" s="457"/>
      <c r="L768" s="457"/>
      <c r="M768" s="457"/>
      <c r="N768" s="457"/>
      <c r="O768" s="457"/>
      <c r="P768" s="457"/>
      <c r="Q768" s="457"/>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57"/>
      <c r="D769" s="457"/>
      <c r="E769" s="457"/>
      <c r="F769" s="457"/>
      <c r="G769" s="457"/>
      <c r="H769" s="457"/>
      <c r="I769" s="457"/>
      <c r="J769" s="457"/>
      <c r="K769" s="457"/>
      <c r="L769" s="457"/>
      <c r="M769" s="457"/>
      <c r="N769" s="457"/>
      <c r="O769" s="457"/>
      <c r="P769" s="457"/>
      <c r="Q769" s="457"/>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57"/>
      <c r="D770" s="457"/>
      <c r="E770" s="457"/>
      <c r="F770" s="457"/>
      <c r="G770" s="457"/>
      <c r="H770" s="457"/>
      <c r="I770" s="457"/>
      <c r="J770" s="457"/>
      <c r="K770" s="457"/>
      <c r="L770" s="457"/>
      <c r="M770" s="457"/>
      <c r="N770" s="457"/>
      <c r="O770" s="457"/>
      <c r="P770" s="457"/>
      <c r="Q770" s="457"/>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57"/>
      <c r="D771" s="457"/>
      <c r="E771" s="457"/>
      <c r="F771" s="457"/>
      <c r="G771" s="457"/>
      <c r="H771" s="457"/>
      <c r="I771" s="457"/>
      <c r="J771" s="457"/>
      <c r="K771" s="457"/>
      <c r="L771" s="457"/>
      <c r="M771" s="457"/>
      <c r="N771" s="457"/>
      <c r="O771" s="457"/>
      <c r="P771" s="457"/>
      <c r="Q771" s="457"/>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57"/>
      <c r="D772" s="457"/>
      <c r="E772" s="457"/>
      <c r="F772" s="457"/>
      <c r="G772" s="457"/>
      <c r="H772" s="457"/>
      <c r="I772" s="457"/>
      <c r="J772" s="457"/>
      <c r="K772" s="457"/>
      <c r="L772" s="457"/>
      <c r="M772" s="457"/>
      <c r="N772" s="457"/>
      <c r="O772" s="457"/>
      <c r="P772" s="457"/>
      <c r="Q772" s="457"/>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57"/>
      <c r="D773" s="457"/>
      <c r="E773" s="457"/>
      <c r="F773" s="457"/>
      <c r="G773" s="457"/>
      <c r="H773" s="457"/>
      <c r="I773" s="457"/>
      <c r="J773" s="457"/>
      <c r="K773" s="457"/>
      <c r="L773" s="457"/>
      <c r="M773" s="457"/>
      <c r="N773" s="457"/>
      <c r="O773" s="457"/>
      <c r="P773" s="457"/>
      <c r="Q773" s="457"/>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57"/>
      <c r="D774" s="457"/>
      <c r="E774" s="457"/>
      <c r="F774" s="457"/>
      <c r="G774" s="457"/>
      <c r="H774" s="457"/>
      <c r="I774" s="457"/>
      <c r="J774" s="457"/>
      <c r="K774" s="457"/>
      <c r="L774" s="457"/>
      <c r="M774" s="457"/>
      <c r="N774" s="457"/>
      <c r="O774" s="457"/>
      <c r="P774" s="457"/>
      <c r="Q774" s="457"/>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57"/>
      <c r="D775" s="457"/>
      <c r="E775" s="457"/>
      <c r="F775" s="457"/>
      <c r="G775" s="457"/>
      <c r="H775" s="457"/>
      <c r="I775" s="457"/>
      <c r="J775" s="457"/>
      <c r="K775" s="457"/>
      <c r="L775" s="457"/>
      <c r="M775" s="457"/>
      <c r="N775" s="457"/>
      <c r="O775" s="457"/>
      <c r="P775" s="457"/>
      <c r="Q775" s="457"/>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57"/>
      <c r="D776" s="457"/>
      <c r="E776" s="457"/>
      <c r="F776" s="457"/>
      <c r="G776" s="457"/>
      <c r="H776" s="457"/>
      <c r="I776" s="457"/>
      <c r="J776" s="457"/>
      <c r="K776" s="457"/>
      <c r="L776" s="457"/>
      <c r="M776" s="457"/>
      <c r="N776" s="457"/>
      <c r="O776" s="457"/>
      <c r="P776" s="457"/>
      <c r="Q776" s="457"/>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57"/>
      <c r="D777" s="457"/>
      <c r="E777" s="457"/>
      <c r="F777" s="457"/>
      <c r="G777" s="457"/>
      <c r="H777" s="457"/>
      <c r="I777" s="457"/>
      <c r="J777" s="457"/>
      <c r="K777" s="457"/>
      <c r="L777" s="457"/>
      <c r="M777" s="457"/>
      <c r="N777" s="457"/>
      <c r="O777" s="457"/>
      <c r="P777" s="457"/>
      <c r="Q777" s="457"/>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57"/>
      <c r="D778" s="457"/>
      <c r="E778" s="457"/>
      <c r="F778" s="457"/>
      <c r="G778" s="457"/>
      <c r="H778" s="457"/>
      <c r="I778" s="457"/>
      <c r="J778" s="457"/>
      <c r="K778" s="457"/>
      <c r="L778" s="457"/>
      <c r="M778" s="457"/>
      <c r="N778" s="457"/>
      <c r="O778" s="457"/>
      <c r="P778" s="457"/>
      <c r="Q778" s="457"/>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57"/>
      <c r="D779" s="457"/>
      <c r="E779" s="457"/>
      <c r="F779" s="457"/>
      <c r="G779" s="457"/>
      <c r="H779" s="457"/>
      <c r="I779" s="457"/>
      <c r="J779" s="457"/>
      <c r="K779" s="457"/>
      <c r="L779" s="457"/>
      <c r="M779" s="457"/>
      <c r="N779" s="457"/>
      <c r="O779" s="457"/>
      <c r="P779" s="457"/>
      <c r="Q779" s="457"/>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57"/>
      <c r="D780" s="457"/>
      <c r="E780" s="457"/>
      <c r="F780" s="457"/>
      <c r="G780" s="457"/>
      <c r="H780" s="457"/>
      <c r="I780" s="457"/>
      <c r="J780" s="457"/>
      <c r="K780" s="457"/>
      <c r="L780" s="457"/>
      <c r="M780" s="457"/>
      <c r="N780" s="457"/>
      <c r="O780" s="457"/>
      <c r="P780" s="457"/>
      <c r="Q780" s="457"/>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57"/>
      <c r="D781" s="457"/>
      <c r="E781" s="457"/>
      <c r="F781" s="457"/>
      <c r="G781" s="457"/>
      <c r="H781" s="457"/>
      <c r="I781" s="457"/>
      <c r="J781" s="457"/>
      <c r="K781" s="457"/>
      <c r="L781" s="457"/>
      <c r="M781" s="457"/>
      <c r="N781" s="457"/>
      <c r="O781" s="457"/>
      <c r="P781" s="457"/>
      <c r="Q781" s="457"/>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57"/>
      <c r="D782" s="457"/>
      <c r="E782" s="457"/>
      <c r="F782" s="457"/>
      <c r="G782" s="457"/>
      <c r="H782" s="457"/>
      <c r="I782" s="457"/>
      <c r="J782" s="457"/>
      <c r="K782" s="457"/>
      <c r="L782" s="457"/>
      <c r="M782" s="457"/>
      <c r="N782" s="457"/>
      <c r="O782" s="457"/>
      <c r="P782" s="457"/>
      <c r="Q782" s="457"/>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57"/>
      <c r="D783" s="457"/>
      <c r="E783" s="457"/>
      <c r="F783" s="457"/>
      <c r="G783" s="457"/>
      <c r="H783" s="457"/>
      <c r="I783" s="457"/>
      <c r="J783" s="457"/>
      <c r="K783" s="457"/>
      <c r="L783" s="457"/>
      <c r="M783" s="457"/>
      <c r="N783" s="457"/>
      <c r="O783" s="457"/>
      <c r="P783" s="457"/>
      <c r="Q783" s="457"/>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57"/>
      <c r="D784" s="457"/>
      <c r="E784" s="457"/>
      <c r="F784" s="457"/>
      <c r="G784" s="457"/>
      <c r="H784" s="457"/>
      <c r="I784" s="457"/>
      <c r="J784" s="457"/>
      <c r="K784" s="457"/>
      <c r="L784" s="457"/>
      <c r="M784" s="457"/>
      <c r="N784" s="457"/>
      <c r="O784" s="457"/>
      <c r="P784" s="457"/>
      <c r="Q784" s="457"/>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57"/>
      <c r="D785" s="457"/>
      <c r="E785" s="457"/>
      <c r="F785" s="457"/>
      <c r="G785" s="457"/>
      <c r="H785" s="457"/>
      <c r="I785" s="457"/>
      <c r="J785" s="457"/>
      <c r="K785" s="457"/>
      <c r="L785" s="457"/>
      <c r="M785" s="457"/>
      <c r="N785" s="457"/>
      <c r="O785" s="457"/>
      <c r="P785" s="457"/>
      <c r="Q785" s="457"/>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57"/>
      <c r="D786" s="457"/>
      <c r="E786" s="457"/>
      <c r="F786" s="457"/>
      <c r="G786" s="457"/>
      <c r="H786" s="457"/>
      <c r="I786" s="457"/>
      <c r="J786" s="457"/>
      <c r="K786" s="457"/>
      <c r="L786" s="457"/>
      <c r="M786" s="457"/>
      <c r="N786" s="457"/>
      <c r="O786" s="457"/>
      <c r="P786" s="457"/>
      <c r="Q786" s="457"/>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57"/>
      <c r="D787" s="457"/>
      <c r="E787" s="457"/>
      <c r="F787" s="457"/>
      <c r="G787" s="457"/>
      <c r="H787" s="457"/>
      <c r="I787" s="457"/>
      <c r="J787" s="457"/>
      <c r="K787" s="457"/>
      <c r="L787" s="457"/>
      <c r="M787" s="457"/>
      <c r="N787" s="457"/>
      <c r="O787" s="457"/>
      <c r="P787" s="457"/>
      <c r="Q787" s="457"/>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57"/>
      <c r="D788" s="457"/>
      <c r="E788" s="457"/>
      <c r="F788" s="457"/>
      <c r="G788" s="457"/>
      <c r="H788" s="457"/>
      <c r="I788" s="457"/>
      <c r="J788" s="457"/>
      <c r="K788" s="457"/>
      <c r="L788" s="457"/>
      <c r="M788" s="457"/>
      <c r="N788" s="457"/>
      <c r="O788" s="457"/>
      <c r="P788" s="457"/>
      <c r="Q788" s="457"/>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57"/>
      <c r="D789" s="457"/>
      <c r="E789" s="457"/>
      <c r="F789" s="457"/>
      <c r="G789" s="457"/>
      <c r="H789" s="457"/>
      <c r="I789" s="457"/>
      <c r="J789" s="457"/>
      <c r="K789" s="457"/>
      <c r="L789" s="457"/>
      <c r="M789" s="457"/>
      <c r="N789" s="457"/>
      <c r="O789" s="457"/>
      <c r="P789" s="457"/>
      <c r="Q789" s="457"/>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57"/>
      <c r="D790" s="457"/>
      <c r="E790" s="457"/>
      <c r="F790" s="457"/>
      <c r="G790" s="457"/>
      <c r="H790" s="457"/>
      <c r="I790" s="457"/>
      <c r="J790" s="457"/>
      <c r="K790" s="457"/>
      <c r="L790" s="457"/>
      <c r="M790" s="457"/>
      <c r="N790" s="457"/>
      <c r="O790" s="457"/>
      <c r="P790" s="457"/>
      <c r="Q790" s="457"/>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57"/>
      <c r="D791" s="457"/>
      <c r="E791" s="457"/>
      <c r="F791" s="457"/>
      <c r="G791" s="457"/>
      <c r="H791" s="457"/>
      <c r="I791" s="457"/>
      <c r="J791" s="457"/>
      <c r="K791" s="457"/>
      <c r="L791" s="457"/>
      <c r="M791" s="457"/>
      <c r="N791" s="457"/>
      <c r="O791" s="457"/>
      <c r="P791" s="457"/>
      <c r="Q791" s="457"/>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57"/>
      <c r="D792" s="457"/>
      <c r="E792" s="457"/>
      <c r="F792" s="457"/>
      <c r="G792" s="457"/>
      <c r="H792" s="457"/>
      <c r="I792" s="457"/>
      <c r="J792" s="457"/>
      <c r="K792" s="457"/>
      <c r="L792" s="457"/>
      <c r="M792" s="457"/>
      <c r="N792" s="457"/>
      <c r="O792" s="457"/>
      <c r="P792" s="457"/>
      <c r="Q792" s="457"/>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57"/>
      <c r="D793" s="457"/>
      <c r="E793" s="457"/>
      <c r="F793" s="457"/>
      <c r="G793" s="457"/>
      <c r="H793" s="457"/>
      <c r="I793" s="457"/>
      <c r="J793" s="457"/>
      <c r="K793" s="457"/>
      <c r="L793" s="457"/>
      <c r="M793" s="457"/>
      <c r="N793" s="457"/>
      <c r="O793" s="457"/>
      <c r="P793" s="457"/>
      <c r="Q793" s="457"/>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57"/>
      <c r="D794" s="457"/>
      <c r="E794" s="457"/>
      <c r="F794" s="457"/>
      <c r="G794" s="457"/>
      <c r="H794" s="457"/>
      <c r="I794" s="457"/>
      <c r="J794" s="457"/>
      <c r="K794" s="457"/>
      <c r="L794" s="457"/>
      <c r="M794" s="457"/>
      <c r="N794" s="457"/>
      <c r="O794" s="457"/>
      <c r="P794" s="457"/>
      <c r="Q794" s="457"/>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57"/>
      <c r="D795" s="457"/>
      <c r="E795" s="457"/>
      <c r="F795" s="457"/>
      <c r="G795" s="457"/>
      <c r="H795" s="457"/>
      <c r="I795" s="457"/>
      <c r="J795" s="457"/>
      <c r="K795" s="457"/>
      <c r="L795" s="457"/>
      <c r="M795" s="457"/>
      <c r="N795" s="457"/>
      <c r="O795" s="457"/>
      <c r="P795" s="457"/>
      <c r="Q795" s="457"/>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57"/>
      <c r="D796" s="457"/>
      <c r="E796" s="457"/>
      <c r="F796" s="457"/>
      <c r="G796" s="457"/>
      <c r="H796" s="457"/>
      <c r="I796" s="457"/>
      <c r="J796" s="457"/>
      <c r="K796" s="457"/>
      <c r="L796" s="457"/>
      <c r="M796" s="457"/>
      <c r="N796" s="457"/>
      <c r="O796" s="457"/>
      <c r="P796" s="457"/>
      <c r="Q796" s="457"/>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57"/>
      <c r="D797" s="457"/>
      <c r="E797" s="457"/>
      <c r="F797" s="457"/>
      <c r="G797" s="457"/>
      <c r="H797" s="457"/>
      <c r="I797" s="457"/>
      <c r="J797" s="457"/>
      <c r="K797" s="457"/>
      <c r="L797" s="457"/>
      <c r="M797" s="457"/>
      <c r="N797" s="457"/>
      <c r="O797" s="457"/>
      <c r="P797" s="457"/>
      <c r="Q797" s="457"/>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57"/>
      <c r="D798" s="457"/>
      <c r="E798" s="457"/>
      <c r="F798" s="457"/>
      <c r="G798" s="457"/>
      <c r="H798" s="457"/>
      <c r="I798" s="457"/>
      <c r="J798" s="457"/>
      <c r="K798" s="457"/>
      <c r="L798" s="457"/>
      <c r="M798" s="457"/>
      <c r="N798" s="457"/>
      <c r="O798" s="457"/>
      <c r="P798" s="457"/>
      <c r="Q798" s="457"/>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57"/>
      <c r="D799" s="457"/>
      <c r="E799" s="457"/>
      <c r="F799" s="457"/>
      <c r="G799" s="457"/>
      <c r="H799" s="457"/>
      <c r="I799" s="457"/>
      <c r="J799" s="457"/>
      <c r="K799" s="457"/>
      <c r="L799" s="457"/>
      <c r="M799" s="457"/>
      <c r="N799" s="457"/>
      <c r="O799" s="457"/>
      <c r="P799" s="457"/>
      <c r="Q799" s="457"/>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7"/>
      <c r="D800" s="457"/>
      <c r="E800" s="457"/>
      <c r="F800" s="457"/>
      <c r="G800" s="457"/>
      <c r="H800" s="457"/>
      <c r="I800" s="457"/>
      <c r="J800" s="457"/>
      <c r="K800" s="457"/>
      <c r="L800" s="457"/>
      <c r="M800" s="457"/>
      <c r="N800" s="457"/>
      <c r="O800" s="457"/>
      <c r="P800" s="457"/>
      <c r="Q800" s="457"/>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7"/>
      <c r="D801" s="457"/>
      <c r="E801" s="457"/>
      <c r="F801" s="457"/>
      <c r="G801" s="457"/>
      <c r="H801" s="457"/>
      <c r="I801" s="457"/>
      <c r="J801" s="457"/>
      <c r="K801" s="457"/>
      <c r="L801" s="457"/>
      <c r="M801" s="457"/>
      <c r="N801" s="457"/>
      <c r="O801" s="457"/>
      <c r="P801" s="457"/>
      <c r="Q801" s="457"/>
    </row>
    <row r="802" ht="25.15" customHeight="true" x14ac:dyDescent="0.2">
      <c r="C802" s="457"/>
      <c r="D802" s="457"/>
      <c r="E802" s="457"/>
      <c r="F802" s="457"/>
      <c r="G802" s="457"/>
      <c r="H802" s="457"/>
      <c r="I802" s="457"/>
      <c r="J802" s="457"/>
      <c r="K802" s="457"/>
      <c r="L802" s="457"/>
      <c r="M802" s="457"/>
      <c r="N802" s="457"/>
      <c r="O802" s="457"/>
      <c r="P802" s="457"/>
      <c r="Q802" s="457"/>
    </row>
    <row r="803" ht="25.15" customHeight="true" x14ac:dyDescent="0.2">
      <c r="C803" s="457"/>
      <c r="D803" s="457"/>
      <c r="E803" s="457"/>
      <c r="F803" s="457"/>
      <c r="G803" s="457"/>
      <c r="H803" s="457"/>
      <c r="I803" s="457"/>
      <c r="J803" s="457"/>
      <c r="K803" s="457"/>
      <c r="L803" s="457"/>
      <c r="M803" s="457"/>
      <c r="N803" s="457"/>
      <c r="O803" s="457"/>
      <c r="P803" s="457"/>
      <c r="Q803" s="457"/>
    </row>
    <row r="804" ht="25.15" customHeight="true" x14ac:dyDescent="0.2">
      <c r="C804" s="457"/>
      <c r="D804" s="457"/>
      <c r="E804" s="457"/>
      <c r="F804" s="457"/>
      <c r="G804" s="457"/>
      <c r="H804" s="457"/>
      <c r="I804" s="457"/>
      <c r="J804" s="457"/>
      <c r="K804" s="457"/>
      <c r="L804" s="457"/>
      <c r="M804" s="457"/>
      <c r="N804" s="457"/>
      <c r="O804" s="457"/>
      <c r="P804" s="457"/>
      <c r="Q804" s="457"/>
    </row>
    <row r="805" ht="25.15" customHeight="true" x14ac:dyDescent="0.2">
      <c r="C805" s="457"/>
      <c r="D805" s="457"/>
      <c r="E805" s="457"/>
      <c r="F805" s="457"/>
      <c r="G805" s="457"/>
      <c r="H805" s="457"/>
      <c r="I805" s="457"/>
      <c r="J805" s="457"/>
      <c r="K805" s="457"/>
      <c r="L805" s="457"/>
      <c r="M805" s="457"/>
      <c r="N805" s="457"/>
      <c r="O805" s="457"/>
      <c r="P805" s="457"/>
      <c r="Q805" s="457"/>
    </row>
    <row r="806" ht="25.15" customHeight="true" x14ac:dyDescent="0.2">
      <c r="C806" s="457"/>
      <c r="D806" s="457"/>
      <c r="E806" s="457"/>
      <c r="F806" s="457"/>
      <c r="G806" s="457"/>
      <c r="H806" s="457"/>
      <c r="I806" s="457"/>
      <c r="J806" s="457"/>
      <c r="K806" s="457"/>
      <c r="L806" s="457"/>
      <c r="M806" s="457"/>
      <c r="N806" s="457"/>
      <c r="O806" s="457"/>
      <c r="P806" s="457"/>
      <c r="Q806" s="457"/>
    </row>
    <row r="807" ht="25.15" customHeight="true" x14ac:dyDescent="0.2">
      <c r="C807" s="457"/>
      <c r="D807" s="457"/>
      <c r="E807" s="457"/>
      <c r="F807" s="457"/>
      <c r="G807" s="457"/>
      <c r="H807" s="457"/>
      <c r="I807" s="457"/>
      <c r="J807" s="457"/>
      <c r="K807" s="457"/>
      <c r="L807" s="457"/>
      <c r="M807" s="457"/>
      <c r="N807" s="457"/>
      <c r="O807" s="457"/>
      <c r="P807" s="457"/>
      <c r="Q807" s="457"/>
    </row>
    <row r="808" ht="25.15" customHeight="true" x14ac:dyDescent="0.2">
      <c r="C808" s="457"/>
      <c r="D808" s="457"/>
      <c r="E808" s="457"/>
      <c r="F808" s="457"/>
      <c r="G808" s="457"/>
      <c r="H808" s="457"/>
      <c r="I808" s="457"/>
      <c r="J808" s="457"/>
      <c r="K808" s="457"/>
      <c r="L808" s="457"/>
      <c r="M808" s="457"/>
      <c r="N808" s="457"/>
      <c r="O808" s="457"/>
      <c r="P808" s="457"/>
      <c r="Q808" s="457"/>
    </row>
    <row r="809" ht="25.15" customHeight="true" x14ac:dyDescent="0.2">
      <c r="C809" s="457"/>
      <c r="D809" s="457"/>
      <c r="E809" s="457"/>
      <c r="F809" s="457"/>
      <c r="G809" s="457"/>
      <c r="H809" s="457"/>
      <c r="I809" s="457"/>
      <c r="J809" s="457"/>
      <c r="K809" s="457"/>
      <c r="L809" s="457"/>
      <c r="M809" s="457"/>
      <c r="N809" s="457"/>
      <c r="O809" s="457"/>
      <c r="P809" s="457"/>
      <c r="Q809" s="457"/>
    </row>
    <row r="810" ht="25.15" customHeight="true" x14ac:dyDescent="0.2">
      <c r="C810" s="457"/>
      <c r="D810" s="457"/>
      <c r="E810" s="457"/>
      <c r="F810" s="457"/>
      <c r="G810" s="457"/>
      <c r="H810" s="457"/>
      <c r="I810" s="457"/>
      <c r="J810" s="457"/>
      <c r="K810" s="457"/>
      <c r="L810" s="457"/>
      <c r="M810" s="457"/>
      <c r="N810" s="457"/>
      <c r="O810" s="457"/>
      <c r="P810" s="457"/>
      <c r="Q810" s="457"/>
    </row>
    <row r="811" ht="25.15" customHeight="true" x14ac:dyDescent="0.2">
      <c r="C811" s="457"/>
      <c r="D811" s="457"/>
      <c r="E811" s="457"/>
      <c r="F811" s="457"/>
      <c r="G811" s="457"/>
      <c r="H811" s="457"/>
      <c r="I811" s="457"/>
      <c r="J811" s="457"/>
      <c r="K811" s="457"/>
      <c r="L811" s="457"/>
      <c r="M811" s="457"/>
      <c r="N811" s="457"/>
      <c r="O811" s="457"/>
      <c r="P811" s="457"/>
      <c r="Q811" s="457"/>
    </row>
    <row r="812" ht="25.15" customHeight="true" x14ac:dyDescent="0.2">
      <c r="C812" s="457"/>
      <c r="D812" s="457"/>
      <c r="E812" s="457"/>
      <c r="F812" s="457"/>
      <c r="G812" s="457"/>
      <c r="H812" s="457"/>
      <c r="I812" s="457"/>
      <c r="J812" s="457"/>
      <c r="K812" s="457"/>
      <c r="L812" s="457"/>
      <c r="M812" s="457"/>
      <c r="N812" s="457"/>
      <c r="O812" s="457"/>
      <c r="P812" s="457"/>
      <c r="Q812" s="457"/>
    </row>
    <row r="813" ht="25.15" customHeight="true" x14ac:dyDescent="0.2">
      <c r="C813" s="457"/>
      <c r="D813" s="457"/>
      <c r="E813" s="457"/>
      <c r="F813" s="457"/>
      <c r="G813" s="457"/>
      <c r="H813" s="457"/>
      <c r="I813" s="457"/>
      <c r="J813" s="457"/>
      <c r="K813" s="457"/>
      <c r="L813" s="457"/>
      <c r="M813" s="457"/>
      <c r="N813" s="457"/>
      <c r="O813" s="457"/>
      <c r="P813" s="457"/>
      <c r="Q813" s="457"/>
    </row>
    <row r="814" ht="25.15" customHeight="true" x14ac:dyDescent="0.2">
      <c r="C814" s="457"/>
      <c r="D814" s="457"/>
      <c r="E814" s="457"/>
      <c r="F814" s="457"/>
      <c r="G814" s="457"/>
      <c r="H814" s="457"/>
      <c r="I814" s="457"/>
      <c r="J814" s="457"/>
      <c r="K814" s="457"/>
      <c r="L814" s="457"/>
      <c r="M814" s="457"/>
      <c r="N814" s="457"/>
      <c r="O814" s="457"/>
      <c r="P814" s="457"/>
      <c r="Q814" s="457"/>
    </row>
    <row r="815" ht="25.15" customHeight="true" x14ac:dyDescent="0.2">
      <c r="C815" s="457"/>
      <c r="D815" s="457"/>
      <c r="E815" s="457"/>
      <c r="F815" s="457"/>
      <c r="G815" s="457"/>
      <c r="H815" s="457"/>
      <c r="I815" s="457"/>
      <c r="J815" s="457"/>
      <c r="K815" s="457"/>
      <c r="L815" s="457"/>
      <c r="M815" s="457"/>
      <c r="N815" s="457"/>
      <c r="O815" s="457"/>
      <c r="P815" s="457"/>
      <c r="Q815" s="457"/>
    </row>
    <row r="816" ht="25.15" customHeight="true" x14ac:dyDescent="0.2">
      <c r="C816" s="457"/>
      <c r="D816" s="457"/>
      <c r="E816" s="457"/>
      <c r="F816" s="457"/>
      <c r="G816" s="457"/>
      <c r="H816" s="457"/>
      <c r="I816" s="457"/>
      <c r="J816" s="457"/>
      <c r="K816" s="457"/>
      <c r="L816" s="457"/>
      <c r="M816" s="457"/>
      <c r="N816" s="457"/>
      <c r="O816" s="457"/>
      <c r="P816" s="457"/>
      <c r="Q816" s="457"/>
    </row>
    <row r="817" ht="25.15" customHeight="true" x14ac:dyDescent="0.2">
      <c r="C817" s="457"/>
      <c r="D817" s="457"/>
      <c r="E817" s="457"/>
      <c r="F817" s="457"/>
      <c r="G817" s="457"/>
      <c r="H817" s="457"/>
      <c r="I817" s="457"/>
      <c r="J817" s="457"/>
      <c r="K817" s="457"/>
      <c r="L817" s="457"/>
      <c r="M817" s="457"/>
      <c r="N817" s="457"/>
      <c r="O817" s="457"/>
      <c r="P817" s="457"/>
      <c r="Q817" s="457"/>
    </row>
    <row r="818" ht="25.15" customHeight="true" x14ac:dyDescent="0.2">
      <c r="C818" s="457"/>
      <c r="D818" s="457"/>
      <c r="E818" s="457"/>
      <c r="F818" s="457"/>
      <c r="G818" s="457"/>
      <c r="H818" s="457"/>
      <c r="I818" s="457"/>
      <c r="J818" s="457"/>
      <c r="K818" s="457"/>
      <c r="L818" s="457"/>
      <c r="M818" s="457"/>
      <c r="N818" s="457"/>
      <c r="O818" s="457"/>
      <c r="P818" s="457"/>
      <c r="Q818" s="457"/>
    </row>
    <row r="819" ht="25.15" customHeight="true" x14ac:dyDescent="0.2">
      <c r="C819" s="457"/>
      <c r="D819" s="457"/>
      <c r="E819" s="457"/>
      <c r="F819" s="457"/>
      <c r="G819" s="457"/>
      <c r="H819" s="457"/>
      <c r="I819" s="457"/>
      <c r="J819" s="457"/>
      <c r="K819" s="457"/>
      <c r="L819" s="457"/>
      <c r="M819" s="457"/>
      <c r="N819" s="457"/>
      <c r="O819" s="457"/>
      <c r="P819" s="457"/>
      <c r="Q819" s="457"/>
    </row>
    <row r="820" ht="25.15" customHeight="true" x14ac:dyDescent="0.2">
      <c r="C820" s="457"/>
      <c r="D820" s="457"/>
      <c r="E820" s="457"/>
      <c r="F820" s="457"/>
      <c r="G820" s="457"/>
      <c r="H820" s="457"/>
      <c r="I820" s="457"/>
      <c r="J820" s="457"/>
      <c r="K820" s="457"/>
      <c r="L820" s="457"/>
      <c r="M820" s="457"/>
      <c r="N820" s="457"/>
      <c r="O820" s="457"/>
      <c r="P820" s="457"/>
      <c r="Q820" s="457"/>
    </row>
    <row r="821" ht="25.15" customHeight="true" x14ac:dyDescent="0.2">
      <c r="C821" s="457"/>
      <c r="D821" s="457"/>
      <c r="E821" s="457"/>
      <c r="F821" s="457"/>
      <c r="G821" s="457"/>
      <c r="H821" s="457"/>
      <c r="I821" s="457"/>
      <c r="J821" s="457"/>
      <c r="K821" s="457"/>
      <c r="L821" s="457"/>
      <c r="M821" s="457"/>
      <c r="N821" s="457"/>
      <c r="O821" s="457"/>
      <c r="P821" s="457"/>
      <c r="Q821" s="457"/>
    </row>
    <row r="822" ht="25.15" customHeight="true" x14ac:dyDescent="0.2">
      <c r="C822" s="457"/>
      <c r="D822" s="457"/>
      <c r="E822" s="457"/>
      <c r="F822" s="457"/>
      <c r="G822" s="457"/>
      <c r="H822" s="457"/>
      <c r="I822" s="457"/>
      <c r="J822" s="457"/>
      <c r="K822" s="457"/>
      <c r="L822" s="457"/>
      <c r="M822" s="457"/>
      <c r="N822" s="457"/>
      <c r="O822" s="457"/>
      <c r="P822" s="457"/>
      <c r="Q822" s="457"/>
    </row>
    <row r="823" ht="25.15" customHeight="true" x14ac:dyDescent="0.2">
      <c r="C823" s="457"/>
      <c r="D823" s="457"/>
      <c r="E823" s="457"/>
      <c r="F823" s="457"/>
      <c r="G823" s="457"/>
      <c r="H823" s="457"/>
      <c r="I823" s="457"/>
      <c r="J823" s="457"/>
      <c r="K823" s="457"/>
      <c r="L823" s="457"/>
      <c r="M823" s="457"/>
      <c r="N823" s="457"/>
      <c r="O823" s="457"/>
      <c r="P823" s="457"/>
      <c r="Q823" s="457"/>
    </row>
    <row r="824" ht="25.15" customHeight="true" x14ac:dyDescent="0.2">
      <c r="C824" s="457"/>
      <c r="D824" s="457"/>
      <c r="E824" s="457"/>
      <c r="F824" s="457"/>
      <c r="G824" s="457"/>
      <c r="H824" s="457"/>
      <c r="I824" s="457"/>
      <c r="J824" s="457"/>
      <c r="K824" s="457"/>
      <c r="L824" s="457"/>
      <c r="M824" s="457"/>
      <c r="N824" s="457"/>
      <c r="O824" s="457"/>
      <c r="P824" s="457"/>
      <c r="Q824" s="457"/>
    </row>
    <row r="825" ht="25.15" customHeight="true" x14ac:dyDescent="0.2">
      <c r="C825" s="457"/>
      <c r="D825" s="457"/>
      <c r="E825" s="457"/>
      <c r="F825" s="457"/>
      <c r="G825" s="457"/>
      <c r="H825" s="457"/>
      <c r="I825" s="457"/>
      <c r="J825" s="457"/>
      <c r="K825" s="457"/>
      <c r="L825" s="457"/>
      <c r="M825" s="457"/>
      <c r="N825" s="457"/>
      <c r="O825" s="457"/>
      <c r="P825" s="457"/>
      <c r="Q825" s="457"/>
    </row>
    <row r="826" ht="25.15" customHeight="true" x14ac:dyDescent="0.2">
      <c r="C826" s="457"/>
      <c r="D826" s="457"/>
      <c r="E826" s="457"/>
      <c r="F826" s="457"/>
      <c r="G826" s="457"/>
      <c r="H826" s="457"/>
      <c r="I826" s="457"/>
      <c r="J826" s="457"/>
      <c r="K826" s="457"/>
      <c r="L826" s="457"/>
      <c r="M826" s="457"/>
      <c r="N826" s="457"/>
      <c r="O826" s="457"/>
      <c r="P826" s="457"/>
      <c r="Q826" s="457"/>
    </row>
    <row r="827" ht="25.15" customHeight="true" x14ac:dyDescent="0.2">
      <c r="C827" s="457"/>
      <c r="D827" s="457"/>
      <c r="E827" s="457"/>
      <c r="F827" s="457"/>
      <c r="G827" s="457"/>
      <c r="H827" s="457"/>
      <c r="I827" s="457"/>
      <c r="J827" s="457"/>
      <c r="K827" s="457"/>
      <c r="L827" s="457"/>
      <c r="M827" s="457"/>
      <c r="N827" s="457"/>
      <c r="O827" s="457"/>
      <c r="P827" s="457"/>
      <c r="Q827" s="457"/>
    </row>
    <row r="828" ht="25.15" customHeight="true" x14ac:dyDescent="0.2">
      <c r="C828" s="457"/>
      <c r="D828" s="457"/>
      <c r="E828" s="457"/>
      <c r="F828" s="457"/>
      <c r="G828" s="457"/>
      <c r="H828" s="457"/>
      <c r="I828" s="457"/>
      <c r="J828" s="457"/>
      <c r="K828" s="457"/>
      <c r="L828" s="457"/>
      <c r="M828" s="457"/>
      <c r="N828" s="457"/>
      <c r="O828" s="457"/>
      <c r="P828" s="457"/>
      <c r="Q828" s="457"/>
    </row>
    <row r="829" ht="25.15" customHeight="true" x14ac:dyDescent="0.2">
      <c r="C829" s="457"/>
      <c r="D829" s="457"/>
      <c r="E829" s="457"/>
      <c r="F829" s="457"/>
      <c r="G829" s="457"/>
      <c r="H829" s="457"/>
      <c r="I829" s="457"/>
      <c r="J829" s="457"/>
      <c r="K829" s="457"/>
      <c r="L829" s="457"/>
      <c r="M829" s="457"/>
      <c r="N829" s="457"/>
      <c r="O829" s="457"/>
      <c r="P829" s="457"/>
      <c r="Q829" s="457"/>
    </row>
    <row r="830" ht="25.15" customHeight="true" x14ac:dyDescent="0.2">
      <c r="C830" s="457"/>
      <c r="D830" s="457"/>
      <c r="E830" s="457"/>
      <c r="F830" s="457"/>
      <c r="G830" s="457"/>
      <c r="H830" s="457"/>
      <c r="I830" s="457"/>
      <c r="J830" s="457"/>
      <c r="K830" s="457"/>
      <c r="L830" s="457"/>
      <c r="M830" s="457"/>
      <c r="N830" s="457"/>
      <c r="O830" s="457"/>
      <c r="P830" s="457"/>
      <c r="Q830" s="457"/>
    </row>
    <row r="831" ht="25.15" customHeight="true" x14ac:dyDescent="0.2">
      <c r="C831" s="457"/>
      <c r="D831" s="457"/>
      <c r="E831" s="457"/>
      <c r="F831" s="457"/>
      <c r="G831" s="457"/>
      <c r="H831" s="457"/>
      <c r="I831" s="457"/>
      <c r="J831" s="457"/>
      <c r="K831" s="457"/>
      <c r="L831" s="457"/>
      <c r="M831" s="457"/>
      <c r="N831" s="457"/>
      <c r="O831" s="457"/>
      <c r="P831" s="457"/>
      <c r="Q831" s="457"/>
    </row>
    <row r="832" ht="25.15" customHeight="true" x14ac:dyDescent="0.2">
      <c r="C832" s="457"/>
      <c r="D832" s="457"/>
      <c r="E832" s="457"/>
      <c r="F832" s="457"/>
      <c r="G832" s="457"/>
      <c r="H832" s="457"/>
      <c r="I832" s="457"/>
      <c r="J832" s="457"/>
      <c r="K832" s="457"/>
      <c r="L832" s="457"/>
      <c r="M832" s="457"/>
      <c r="N832" s="457"/>
      <c r="O832" s="457"/>
      <c r="P832" s="457"/>
      <c r="Q832" s="457"/>
    </row>
    <row r="833" ht="25.15" customHeight="true" x14ac:dyDescent="0.2">
      <c r="C833" s="457"/>
      <c r="D833" s="457"/>
      <c r="E833" s="457"/>
      <c r="F833" s="457"/>
      <c r="G833" s="457"/>
      <c r="H833" s="457"/>
      <c r="I833" s="457"/>
      <c r="J833" s="457"/>
      <c r="K833" s="457"/>
      <c r="L833" s="457"/>
      <c r="M833" s="457"/>
      <c r="N833" s="457"/>
      <c r="O833" s="457"/>
      <c r="P833" s="457"/>
      <c r="Q833" s="457"/>
    </row>
    <row r="834" ht="25.15" customHeight="true" x14ac:dyDescent="0.2">
      <c r="C834" s="457"/>
      <c r="D834" s="457"/>
      <c r="E834" s="457"/>
      <c r="F834" s="457"/>
      <c r="G834" s="457"/>
      <c r="H834" s="457"/>
      <c r="I834" s="457"/>
      <c r="J834" s="457"/>
      <c r="K834" s="457"/>
      <c r="L834" s="457"/>
      <c r="M834" s="457"/>
      <c r="N834" s="457"/>
      <c r="O834" s="457"/>
      <c r="P834" s="457"/>
      <c r="Q834" s="457"/>
    </row>
    <row r="835" ht="25.15" customHeight="true" x14ac:dyDescent="0.2">
      <c r="C835" s="457"/>
      <c r="D835" s="457"/>
      <c r="E835" s="457"/>
      <c r="F835" s="457"/>
      <c r="G835" s="457"/>
      <c r="H835" s="457"/>
      <c r="I835" s="457"/>
      <c r="J835" s="457"/>
      <c r="K835" s="457"/>
      <c r="L835" s="457"/>
      <c r="M835" s="457"/>
      <c r="N835" s="457"/>
      <c r="O835" s="457"/>
      <c r="P835" s="457"/>
      <c r="Q835" s="457"/>
    </row>
    <row r="836" ht="25.15" customHeight="true" x14ac:dyDescent="0.2">
      <c r="C836" s="457"/>
      <c r="D836" s="457"/>
      <c r="E836" s="457"/>
      <c r="F836" s="457"/>
      <c r="G836" s="457"/>
      <c r="H836" s="457"/>
      <c r="I836" s="457"/>
      <c r="J836" s="457"/>
      <c r="K836" s="457"/>
      <c r="L836" s="457"/>
      <c r="M836" s="457"/>
      <c r="N836" s="457"/>
      <c r="O836" s="457"/>
      <c r="P836" s="457"/>
      <c r="Q836" s="457"/>
    </row>
    <row r="837" ht="25.15" customHeight="true" x14ac:dyDescent="0.2">
      <c r="C837" s="457"/>
      <c r="D837" s="457"/>
      <c r="E837" s="457"/>
      <c r="F837" s="457"/>
      <c r="G837" s="457"/>
      <c r="H837" s="457"/>
      <c r="I837" s="457"/>
      <c r="J837" s="457"/>
      <c r="K837" s="457"/>
      <c r="L837" s="457"/>
      <c r="M837" s="457"/>
      <c r="N837" s="457"/>
      <c r="O837" s="457"/>
      <c r="P837" s="457"/>
      <c r="Q837" s="457"/>
    </row>
    <row r="838" ht="25.15" customHeight="true" x14ac:dyDescent="0.2">
      <c r="C838" s="457"/>
      <c r="D838" s="457"/>
      <c r="E838" s="457"/>
      <c r="F838" s="457"/>
      <c r="G838" s="457"/>
      <c r="H838" s="457"/>
      <c r="I838" s="457"/>
      <c r="J838" s="457"/>
      <c r="K838" s="457"/>
      <c r="L838" s="457"/>
      <c r="M838" s="457"/>
      <c r="N838" s="457"/>
      <c r="O838" s="457"/>
      <c r="P838" s="457"/>
      <c r="Q838" s="457"/>
    </row>
    <row r="839" ht="25.15" customHeight="true" x14ac:dyDescent="0.2">
      <c r="C839" s="457"/>
      <c r="D839" s="457"/>
      <c r="E839" s="457"/>
      <c r="F839" s="457"/>
      <c r="G839" s="457"/>
      <c r="H839" s="457"/>
      <c r="I839" s="457"/>
      <c r="J839" s="457"/>
      <c r="K839" s="457"/>
      <c r="L839" s="457"/>
      <c r="M839" s="457"/>
      <c r="N839" s="457"/>
      <c r="O839" s="457"/>
      <c r="P839" s="457"/>
      <c r="Q839" s="457"/>
    </row>
    <row r="840" ht="25.15" customHeight="true" x14ac:dyDescent="0.2">
      <c r="C840" s="457"/>
      <c r="D840" s="457"/>
      <c r="E840" s="457"/>
      <c r="F840" s="457"/>
      <c r="G840" s="457"/>
      <c r="H840" s="457"/>
      <c r="I840" s="457"/>
      <c r="J840" s="457"/>
      <c r="K840" s="457"/>
      <c r="L840" s="457"/>
      <c r="M840" s="457"/>
      <c r="N840" s="457"/>
      <c r="O840" s="457"/>
      <c r="P840" s="457"/>
      <c r="Q840" s="457"/>
    </row>
    <row r="841" ht="25.15" customHeight="true" x14ac:dyDescent="0.2">
      <c r="C841" s="457"/>
      <c r="D841" s="457"/>
      <c r="E841" s="457"/>
      <c r="F841" s="457"/>
      <c r="G841" s="457"/>
      <c r="H841" s="457"/>
      <c r="I841" s="457"/>
      <c r="J841" s="457"/>
      <c r="K841" s="457"/>
      <c r="L841" s="457"/>
      <c r="M841" s="457"/>
      <c r="N841" s="457"/>
      <c r="O841" s="457"/>
      <c r="P841" s="457"/>
      <c r="Q841" s="457"/>
    </row>
    <row r="842" ht="25.15" customHeight="true" x14ac:dyDescent="0.2">
      <c r="C842" s="457"/>
      <c r="D842" s="457"/>
      <c r="E842" s="457"/>
      <c r="F842" s="457"/>
      <c r="G842" s="457"/>
      <c r="H842" s="457"/>
      <c r="I842" s="457"/>
      <c r="J842" s="457"/>
      <c r="K842" s="457"/>
      <c r="L842" s="457"/>
      <c r="M842" s="457"/>
      <c r="N842" s="457"/>
      <c r="O842" s="457"/>
      <c r="P842" s="457"/>
      <c r="Q842" s="457"/>
    </row>
    <row r="843" ht="25.15" customHeight="true" x14ac:dyDescent="0.2">
      <c r="C843" s="457"/>
      <c r="D843" s="457"/>
      <c r="E843" s="457"/>
      <c r="F843" s="457"/>
      <c r="G843" s="457"/>
      <c r="H843" s="457"/>
      <c r="I843" s="457"/>
      <c r="J843" s="457"/>
      <c r="K843" s="457"/>
      <c r="L843" s="457"/>
      <c r="M843" s="457"/>
      <c r="N843" s="457"/>
      <c r="O843" s="457"/>
      <c r="P843" s="457"/>
      <c r="Q843" s="457"/>
    </row>
    <row r="844" ht="25.15" customHeight="true" x14ac:dyDescent="0.2">
      <c r="C844" s="457"/>
      <c r="D844" s="457"/>
      <c r="E844" s="457"/>
      <c r="F844" s="457"/>
      <c r="G844" s="457"/>
      <c r="H844" s="457"/>
      <c r="I844" s="457"/>
      <c r="J844" s="457"/>
      <c r="K844" s="457"/>
      <c r="L844" s="457"/>
      <c r="M844" s="457"/>
      <c r="N844" s="457"/>
      <c r="O844" s="457"/>
      <c r="P844" s="457"/>
      <c r="Q844" s="457"/>
    </row>
    <row r="845" ht="25.15" customHeight="true" x14ac:dyDescent="0.2">
      <c r="C845" s="457"/>
      <c r="D845" s="457"/>
      <c r="E845" s="457"/>
      <c r="F845" s="457"/>
      <c r="G845" s="457"/>
      <c r="H845" s="457"/>
      <c r="I845" s="457"/>
      <c r="J845" s="457"/>
      <c r="K845" s="457"/>
      <c r="L845" s="457"/>
      <c r="M845" s="457"/>
      <c r="N845" s="457"/>
      <c r="O845" s="457"/>
      <c r="P845" s="457"/>
      <c r="Q845" s="457"/>
    </row>
    <row r="846" ht="25.15" customHeight="true" x14ac:dyDescent="0.2">
      <c r="C846" s="457"/>
      <c r="D846" s="457"/>
      <c r="E846" s="457"/>
      <c r="F846" s="457"/>
      <c r="G846" s="457"/>
      <c r="H846" s="457"/>
      <c r="I846" s="457"/>
      <c r="J846" s="457"/>
      <c r="K846" s="457"/>
      <c r="L846" s="457"/>
      <c r="M846" s="457"/>
      <c r="N846" s="457"/>
      <c r="O846" s="457"/>
      <c r="P846" s="457"/>
      <c r="Q846" s="457"/>
    </row>
    <row r="847" ht="25.15" customHeight="true" x14ac:dyDescent="0.2">
      <c r="C847" s="457"/>
      <c r="D847" s="457"/>
      <c r="E847" s="457"/>
      <c r="F847" s="457"/>
      <c r="G847" s="457"/>
      <c r="H847" s="457"/>
      <c r="I847" s="457"/>
      <c r="J847" s="457"/>
      <c r="K847" s="457"/>
      <c r="L847" s="457"/>
      <c r="M847" s="457"/>
      <c r="N847" s="457"/>
      <c r="O847" s="457"/>
      <c r="P847" s="457"/>
      <c r="Q847" s="457"/>
    </row>
    <row r="848" ht="25.15" customHeight="true" x14ac:dyDescent="0.2">
      <c r="C848" s="457"/>
      <c r="D848" s="457"/>
      <c r="E848" s="457"/>
      <c r="F848" s="457"/>
      <c r="G848" s="457"/>
      <c r="H848" s="457"/>
      <c r="I848" s="457"/>
      <c r="J848" s="457"/>
      <c r="K848" s="457"/>
      <c r="L848" s="457"/>
      <c r="M848" s="457"/>
      <c r="N848" s="457"/>
      <c r="O848" s="457"/>
      <c r="P848" s="457"/>
      <c r="Q848" s="457"/>
    </row>
    <row r="849" ht="25.15" customHeight="true" x14ac:dyDescent="0.2">
      <c r="C849" s="457"/>
      <c r="D849" s="457"/>
      <c r="E849" s="457"/>
      <c r="F849" s="457"/>
      <c r="G849" s="457"/>
      <c r="H849" s="457"/>
      <c r="I849" s="457"/>
      <c r="J849" s="457"/>
      <c r="K849" s="457"/>
      <c r="L849" s="457"/>
      <c r="M849" s="457"/>
      <c r="N849" s="457"/>
      <c r="O849" s="457"/>
      <c r="P849" s="457"/>
      <c r="Q849" s="457"/>
    </row>
    <row r="850" ht="25.15" customHeight="true" x14ac:dyDescent="0.2">
      <c r="C850" s="457"/>
      <c r="D850" s="457"/>
      <c r="E850" s="457"/>
      <c r="F850" s="457"/>
      <c r="G850" s="457"/>
      <c r="H850" s="457"/>
      <c r="I850" s="457"/>
      <c r="J850" s="457"/>
      <c r="K850" s="457"/>
      <c r="L850" s="457"/>
      <c r="M850" s="457"/>
      <c r="N850" s="457"/>
      <c r="O850" s="457"/>
      <c r="P850" s="457"/>
      <c r="Q850" s="457"/>
    </row>
    <row r="851" ht="25.15" customHeight="true" x14ac:dyDescent="0.2">
      <c r="C851" s="457"/>
      <c r="D851" s="457"/>
      <c r="E851" s="457"/>
      <c r="F851" s="457"/>
      <c r="G851" s="457"/>
      <c r="H851" s="457"/>
      <c r="I851" s="457"/>
      <c r="J851" s="457"/>
      <c r="K851" s="457"/>
      <c r="L851" s="457"/>
      <c r="M851" s="457"/>
      <c r="N851" s="457"/>
      <c r="O851" s="457"/>
      <c r="P851" s="457"/>
      <c r="Q851" s="457"/>
    </row>
    <row r="852" ht="25.15" customHeight="true" x14ac:dyDescent="0.2">
      <c r="C852" s="457"/>
      <c r="D852" s="457"/>
      <c r="E852" s="457"/>
      <c r="F852" s="457"/>
      <c r="G852" s="457"/>
      <c r="H852" s="457"/>
      <c r="I852" s="457"/>
      <c r="J852" s="457"/>
      <c r="K852" s="457"/>
      <c r="L852" s="457"/>
      <c r="M852" s="457"/>
      <c r="N852" s="457"/>
      <c r="O852" s="457"/>
      <c r="P852" s="457"/>
      <c r="Q852" s="457"/>
    </row>
    <row r="853" ht="25.15" customHeight="true" x14ac:dyDescent="0.2">
      <c r="C853" s="457"/>
      <c r="D853" s="457"/>
      <c r="E853" s="457"/>
      <c r="F853" s="457"/>
      <c r="G853" s="457"/>
      <c r="H853" s="457"/>
      <c r="I853" s="457"/>
      <c r="J853" s="457"/>
      <c r="K853" s="457"/>
      <c r="L853" s="457"/>
      <c r="M853" s="457"/>
      <c r="N853" s="457"/>
      <c r="O853" s="457"/>
      <c r="P853" s="457"/>
      <c r="Q853" s="457"/>
    </row>
    <row r="854" ht="25.15" customHeight="true" x14ac:dyDescent="0.2">
      <c r="C854" s="457"/>
      <c r="D854" s="457"/>
      <c r="E854" s="457"/>
      <c r="F854" s="457"/>
      <c r="G854" s="457"/>
      <c r="H854" s="457"/>
      <c r="I854" s="457"/>
      <c r="J854" s="457"/>
      <c r="K854" s="457"/>
      <c r="L854" s="457"/>
      <c r="M854" s="457"/>
      <c r="N854" s="457"/>
      <c r="O854" s="457"/>
      <c r="P854" s="457"/>
      <c r="Q854" s="457"/>
    </row>
    <row r="855" ht="25.15" customHeight="true" x14ac:dyDescent="0.2">
      <c r="C855" s="457"/>
      <c r="D855" s="457"/>
      <c r="E855" s="457"/>
      <c r="F855" s="457"/>
      <c r="G855" s="457"/>
      <c r="H855" s="457"/>
      <c r="I855" s="457"/>
      <c r="J855" s="457"/>
      <c r="K855" s="457"/>
      <c r="L855" s="457"/>
      <c r="M855" s="457"/>
      <c r="N855" s="457"/>
      <c r="O855" s="457"/>
      <c r="P855" s="457"/>
      <c r="Q855" s="457"/>
    </row>
    <row r="856" ht="25.15" customHeight="true" x14ac:dyDescent="0.2">
      <c r="C856" s="457"/>
      <c r="D856" s="457"/>
      <c r="E856" s="457"/>
      <c r="F856" s="457"/>
      <c r="G856" s="457"/>
      <c r="H856" s="457"/>
      <c r="I856" s="457"/>
      <c r="J856" s="457"/>
      <c r="K856" s="457"/>
      <c r="L856" s="457"/>
      <c r="M856" s="457"/>
      <c r="N856" s="457"/>
      <c r="O856" s="457"/>
      <c r="P856" s="457"/>
      <c r="Q856" s="457"/>
    </row>
    <row r="857" ht="25.15" customHeight="true" x14ac:dyDescent="0.2">
      <c r="C857" s="457"/>
      <c r="D857" s="457"/>
      <c r="E857" s="457"/>
      <c r="F857" s="457"/>
      <c r="G857" s="457"/>
      <c r="H857" s="457"/>
      <c r="I857" s="457"/>
      <c r="J857" s="457"/>
      <c r="K857" s="457"/>
      <c r="L857" s="457"/>
      <c r="M857" s="457"/>
      <c r="N857" s="457"/>
      <c r="O857" s="457"/>
      <c r="P857" s="457"/>
      <c r="Q857" s="457"/>
    </row>
    <row r="858" ht="25.15" customHeight="true" x14ac:dyDescent="0.2">
      <c r="C858" s="457"/>
      <c r="D858" s="457"/>
      <c r="E858" s="457"/>
      <c r="F858" s="457"/>
      <c r="G858" s="457"/>
      <c r="H858" s="457"/>
      <c r="I858" s="457"/>
      <c r="J858" s="457"/>
      <c r="K858" s="457"/>
      <c r="L858" s="457"/>
      <c r="M858" s="457"/>
      <c r="N858" s="457"/>
      <c r="O858" s="457"/>
      <c r="P858" s="457"/>
      <c r="Q858" s="457"/>
    </row>
    <row r="859" ht="25.15" customHeight="true" x14ac:dyDescent="0.2">
      <c r="C859" s="457"/>
      <c r="D859" s="457"/>
      <c r="E859" s="457"/>
      <c r="F859" s="457"/>
      <c r="G859" s="457"/>
      <c r="H859" s="457"/>
      <c r="I859" s="457"/>
      <c r="J859" s="457"/>
      <c r="K859" s="457"/>
      <c r="L859" s="457"/>
      <c r="M859" s="457"/>
      <c r="N859" s="457"/>
      <c r="O859" s="457"/>
      <c r="P859" s="457"/>
      <c r="Q859" s="457"/>
    </row>
    <row r="860" ht="25.15" customHeight="true" x14ac:dyDescent="0.2">
      <c r="C860" s="457"/>
      <c r="D860" s="457"/>
      <c r="E860" s="457"/>
      <c r="F860" s="457"/>
      <c r="G860" s="457"/>
      <c r="H860" s="457"/>
      <c r="I860" s="457"/>
      <c r="J860" s="457"/>
      <c r="K860" s="457"/>
      <c r="L860" s="457"/>
      <c r="M860" s="457"/>
      <c r="N860" s="457"/>
      <c r="O860" s="457"/>
      <c r="P860" s="457"/>
      <c r="Q860" s="457"/>
    </row>
    <row r="861" ht="25.15" customHeight="true" x14ac:dyDescent="0.2">
      <c r="C861" s="457"/>
      <c r="D861" s="457"/>
      <c r="E861" s="457"/>
      <c r="F861" s="457"/>
      <c r="G861" s="457"/>
      <c r="H861" s="457"/>
      <c r="I861" s="457"/>
      <c r="J861" s="457"/>
      <c r="K861" s="457"/>
      <c r="L861" s="457"/>
      <c r="M861" s="457"/>
      <c r="N861" s="457"/>
      <c r="O861" s="457"/>
      <c r="P861" s="457"/>
      <c r="Q861" s="457"/>
    </row>
    <row r="862" ht="25.15" customHeight="true" x14ac:dyDescent="0.2">
      <c r="C862" s="457"/>
      <c r="D862" s="457"/>
      <c r="E862" s="457"/>
      <c r="F862" s="457"/>
      <c r="G862" s="457"/>
      <c r="H862" s="457"/>
      <c r="I862" s="457"/>
      <c r="J862" s="457"/>
      <c r="K862" s="457"/>
      <c r="L862" s="457"/>
      <c r="M862" s="457"/>
      <c r="N862" s="457"/>
      <c r="O862" s="457"/>
      <c r="P862" s="457"/>
      <c r="Q862" s="457"/>
    </row>
    <row r="863" ht="25.15" customHeight="true" x14ac:dyDescent="0.2">
      <c r="C863" s="457"/>
      <c r="D863" s="457"/>
      <c r="E863" s="457"/>
      <c r="F863" s="457"/>
      <c r="G863" s="457"/>
      <c r="H863" s="457"/>
      <c r="I863" s="457"/>
      <c r="J863" s="457"/>
      <c r="K863" s="457"/>
      <c r="L863" s="457"/>
      <c r="M863" s="457"/>
      <c r="N863" s="457"/>
      <c r="O863" s="457"/>
      <c r="P863" s="457"/>
      <c r="Q863" s="457"/>
    </row>
    <row r="864" ht="25.15" customHeight="true" x14ac:dyDescent="0.2">
      <c r="C864" s="457"/>
      <c r="D864" s="457"/>
      <c r="E864" s="457"/>
      <c r="F864" s="457"/>
      <c r="G864" s="457"/>
      <c r="H864" s="457"/>
      <c r="I864" s="457"/>
      <c r="J864" s="457"/>
      <c r="K864" s="457"/>
      <c r="L864" s="457"/>
      <c r="M864" s="457"/>
      <c r="N864" s="457"/>
      <c r="O864" s="457"/>
      <c r="P864" s="457"/>
      <c r="Q864" s="457"/>
    </row>
    <row r="865" ht="25.15" customHeight="true" x14ac:dyDescent="0.2">
      <c r="C865" s="457"/>
      <c r="D865" s="457"/>
      <c r="E865" s="457"/>
      <c r="F865" s="457"/>
      <c r="G865" s="457"/>
      <c r="H865" s="457"/>
      <c r="I865" s="457"/>
      <c r="J865" s="457"/>
      <c r="K865" s="457"/>
      <c r="L865" s="457"/>
      <c r="M865" s="457"/>
      <c r="N865" s="457"/>
      <c r="O865" s="457"/>
      <c r="P865" s="457"/>
      <c r="Q865" s="457"/>
    </row>
    <row r="866" ht="25.15" customHeight="true" x14ac:dyDescent="0.2">
      <c r="C866" s="457"/>
      <c r="D866" s="457"/>
      <c r="E866" s="457"/>
      <c r="F866" s="457"/>
      <c r="G866" s="457"/>
      <c r="H866" s="457"/>
      <c r="I866" s="457"/>
      <c r="J866" s="457"/>
      <c r="K866" s="457"/>
      <c r="L866" s="457"/>
      <c r="M866" s="457"/>
      <c r="N866" s="457"/>
      <c r="O866" s="457"/>
      <c r="P866" s="457"/>
      <c r="Q866" s="457"/>
    </row>
    <row r="867" ht="25.15" customHeight="true" x14ac:dyDescent="0.2">
      <c r="C867" s="457"/>
      <c r="D867" s="457"/>
      <c r="E867" s="457"/>
      <c r="F867" s="457"/>
      <c r="G867" s="457"/>
      <c r="H867" s="457"/>
      <c r="I867" s="457"/>
      <c r="J867" s="457"/>
      <c r="K867" s="457"/>
      <c r="L867" s="457"/>
      <c r="M867" s="457"/>
      <c r="N867" s="457"/>
      <c r="O867" s="457"/>
      <c r="P867" s="457"/>
      <c r="Q867" s="457"/>
    </row>
    <row r="868" ht="25.15" customHeight="true" x14ac:dyDescent="0.2">
      <c r="C868" s="457"/>
      <c r="D868" s="457"/>
      <c r="E868" s="457"/>
      <c r="F868" s="457"/>
      <c r="G868" s="457"/>
      <c r="H868" s="457"/>
      <c r="I868" s="457"/>
      <c r="J868" s="457"/>
      <c r="K868" s="457"/>
      <c r="L868" s="457"/>
      <c r="M868" s="457"/>
      <c r="N868" s="457"/>
      <c r="O868" s="457"/>
      <c r="P868" s="457"/>
      <c r="Q868" s="457"/>
    </row>
    <row r="869" ht="25.15" customHeight="true" x14ac:dyDescent="0.2">
      <c r="C869" s="457"/>
      <c r="D869" s="457"/>
      <c r="E869" s="457"/>
      <c r="F869" s="457"/>
      <c r="G869" s="457"/>
      <c r="H869" s="457"/>
      <c r="I869" s="457"/>
      <c r="J869" s="457"/>
      <c r="K869" s="457"/>
      <c r="L869" s="457"/>
      <c r="M869" s="457"/>
      <c r="N869" s="457"/>
      <c r="O869" s="457"/>
      <c r="P869" s="457"/>
      <c r="Q869" s="457"/>
    </row>
    <row r="870" ht="25.15" customHeight="true" x14ac:dyDescent="0.2">
      <c r="C870" s="457"/>
      <c r="D870" s="457"/>
      <c r="E870" s="457"/>
      <c r="F870" s="457"/>
      <c r="G870" s="457"/>
      <c r="H870" s="457"/>
      <c r="I870" s="457"/>
      <c r="J870" s="457"/>
      <c r="K870" s="457"/>
      <c r="L870" s="457"/>
      <c r="M870" s="457"/>
      <c r="N870" s="457"/>
      <c r="O870" s="457"/>
      <c r="P870" s="457"/>
      <c r="Q870" s="457"/>
    </row>
    <row r="871" ht="25.15" customHeight="true" x14ac:dyDescent="0.2">
      <c r="C871" s="457"/>
      <c r="D871" s="457"/>
      <c r="E871" s="457"/>
      <c r="F871" s="457"/>
      <c r="G871" s="457"/>
      <c r="H871" s="457"/>
      <c r="I871" s="457"/>
      <c r="J871" s="457"/>
      <c r="K871" s="457"/>
      <c r="L871" s="457"/>
      <c r="M871" s="457"/>
      <c r="N871" s="457"/>
      <c r="O871" s="457"/>
      <c r="P871" s="457"/>
      <c r="Q871" s="457"/>
    </row>
    <row r="872" ht="25.15" customHeight="true" x14ac:dyDescent="0.2">
      <c r="C872" s="457"/>
      <c r="D872" s="457"/>
      <c r="E872" s="457"/>
      <c r="F872" s="457"/>
      <c r="G872" s="457"/>
      <c r="H872" s="457"/>
      <c r="I872" s="457"/>
      <c r="J872" s="457"/>
      <c r="K872" s="457"/>
      <c r="L872" s="457"/>
      <c r="M872" s="457"/>
      <c r="N872" s="457"/>
      <c r="O872" s="457"/>
      <c r="P872" s="457"/>
      <c r="Q872" s="457"/>
    </row>
    <row r="873" ht="25.15" customHeight="true" x14ac:dyDescent="0.2">
      <c r="C873" s="457"/>
      <c r="D873" s="457"/>
      <c r="E873" s="457"/>
      <c r="F873" s="457"/>
      <c r="G873" s="457"/>
      <c r="H873" s="457"/>
      <c r="I873" s="457"/>
      <c r="J873" s="457"/>
      <c r="K873" s="457"/>
      <c r="L873" s="457"/>
      <c r="M873" s="457"/>
      <c r="N873" s="457"/>
      <c r="O873" s="457"/>
      <c r="P873" s="457"/>
      <c r="Q873" s="457"/>
    </row>
    <row r="874" ht="25.15" customHeight="true" x14ac:dyDescent="0.2">
      <c r="C874" s="457"/>
      <c r="D874" s="457"/>
      <c r="E874" s="457"/>
      <c r="F874" s="457"/>
      <c r="G874" s="457"/>
      <c r="H874" s="457"/>
      <c r="I874" s="457"/>
      <c r="J874" s="457"/>
      <c r="K874" s="457"/>
      <c r="L874" s="457"/>
      <c r="M874" s="457"/>
      <c r="N874" s="457"/>
      <c r="O874" s="457"/>
      <c r="P874" s="457"/>
      <c r="Q874" s="457"/>
    </row>
    <row r="875" ht="25.15" customHeight="true" x14ac:dyDescent="0.2">
      <c r="C875" s="457"/>
      <c r="D875" s="457"/>
      <c r="E875" s="457"/>
      <c r="F875" s="457"/>
      <c r="G875" s="457"/>
      <c r="H875" s="457"/>
      <c r="I875" s="457"/>
      <c r="J875" s="457"/>
      <c r="K875" s="457"/>
      <c r="L875" s="457"/>
      <c r="M875" s="457"/>
      <c r="N875" s="457"/>
      <c r="O875" s="457"/>
      <c r="P875" s="457"/>
      <c r="Q875" s="457"/>
    </row>
    <row r="876" ht="25.15" customHeight="true" x14ac:dyDescent="0.2">
      <c r="C876" s="457"/>
      <c r="D876" s="457"/>
      <c r="E876" s="457"/>
      <c r="F876" s="457"/>
      <c r="G876" s="457"/>
      <c r="H876" s="457"/>
      <c r="I876" s="457"/>
      <c r="J876" s="457"/>
      <c r="K876" s="457"/>
      <c r="L876" s="457"/>
      <c r="M876" s="457"/>
      <c r="N876" s="457"/>
      <c r="O876" s="457"/>
      <c r="P876" s="457"/>
      <c r="Q876" s="457"/>
    </row>
    <row r="877" ht="25.15" customHeight="true" x14ac:dyDescent="0.2">
      <c r="C877" s="457"/>
      <c r="D877" s="457"/>
      <c r="E877" s="457"/>
      <c r="F877" s="457"/>
      <c r="G877" s="457"/>
      <c r="H877" s="457"/>
      <c r="I877" s="457"/>
      <c r="J877" s="457"/>
      <c r="K877" s="457"/>
      <c r="L877" s="457"/>
      <c r="M877" s="457"/>
      <c r="N877" s="457"/>
      <c r="O877" s="457"/>
      <c r="P877" s="457"/>
      <c r="Q877" s="457"/>
    </row>
    <row r="878" ht="25.15" customHeight="true" x14ac:dyDescent="0.2">
      <c r="C878" s="457"/>
      <c r="D878" s="457"/>
      <c r="E878" s="457"/>
      <c r="F878" s="457"/>
      <c r="G878" s="457"/>
      <c r="H878" s="457"/>
      <c r="I878" s="457"/>
      <c r="J878" s="457"/>
      <c r="K878" s="457"/>
      <c r="L878" s="457"/>
      <c r="M878" s="457"/>
      <c r="N878" s="457"/>
      <c r="O878" s="457"/>
      <c r="P878" s="457"/>
      <c r="Q878" s="457"/>
    </row>
    <row r="879" ht="25.15" customHeight="true" x14ac:dyDescent="0.2">
      <c r="C879" s="457"/>
      <c r="D879" s="457"/>
      <c r="E879" s="457"/>
      <c r="F879" s="457"/>
      <c r="G879" s="457"/>
      <c r="H879" s="457"/>
      <c r="I879" s="457"/>
      <c r="J879" s="457"/>
      <c r="K879" s="457"/>
      <c r="L879" s="457"/>
      <c r="M879" s="457"/>
      <c r="N879" s="457"/>
      <c r="O879" s="457"/>
      <c r="P879" s="457"/>
      <c r="Q879" s="457"/>
    </row>
    <row r="880" ht="25.15" customHeight="true" x14ac:dyDescent="0.2">
      <c r="C880" s="457"/>
      <c r="D880" s="457"/>
      <c r="E880" s="457"/>
      <c r="F880" s="457"/>
      <c r="G880" s="457"/>
      <c r="H880" s="457"/>
      <c r="I880" s="457"/>
      <c r="J880" s="457"/>
      <c r="K880" s="457"/>
      <c r="L880" s="457"/>
      <c r="M880" s="457"/>
      <c r="N880" s="457"/>
      <c r="O880" s="457"/>
      <c r="P880" s="457"/>
      <c r="Q880" s="457"/>
    </row>
    <row r="881" ht="25.15" customHeight="true" x14ac:dyDescent="0.2">
      <c r="C881" s="457"/>
      <c r="D881" s="457"/>
      <c r="E881" s="457"/>
      <c r="F881" s="457"/>
      <c r="G881" s="457"/>
      <c r="H881" s="457"/>
      <c r="I881" s="457"/>
      <c r="J881" s="457"/>
      <c r="K881" s="457"/>
      <c r="L881" s="457"/>
      <c r="M881" s="457"/>
      <c r="N881" s="457"/>
      <c r="O881" s="457"/>
      <c r="P881" s="457"/>
      <c r="Q881" s="457"/>
    </row>
    <row r="882" ht="25.15" customHeight="true" x14ac:dyDescent="0.2">
      <c r="C882" s="457"/>
      <c r="D882" s="457"/>
      <c r="E882" s="457"/>
      <c r="F882" s="457"/>
      <c r="G882" s="457"/>
      <c r="H882" s="457"/>
      <c r="I882" s="457"/>
      <c r="J882" s="457"/>
      <c r="K882" s="457"/>
      <c r="L882" s="457"/>
      <c r="M882" s="457"/>
      <c r="N882" s="457"/>
      <c r="O882" s="457"/>
      <c r="P882" s="457"/>
      <c r="Q882" s="457"/>
    </row>
    <row r="883" ht="25.15" customHeight="true" x14ac:dyDescent="0.2">
      <c r="C883" s="457"/>
      <c r="D883" s="457"/>
      <c r="E883" s="457"/>
      <c r="F883" s="457"/>
      <c r="G883" s="457"/>
      <c r="H883" s="457"/>
      <c r="I883" s="457"/>
      <c r="J883" s="457"/>
      <c r="K883" s="457"/>
      <c r="L883" s="457"/>
      <c r="M883" s="457"/>
      <c r="N883" s="457"/>
      <c r="O883" s="457"/>
      <c r="P883" s="457"/>
      <c r="Q883" s="457"/>
    </row>
    <row r="884" ht="25.15" customHeight="true" x14ac:dyDescent="0.2">
      <c r="C884" s="457"/>
      <c r="D884" s="457"/>
      <c r="E884" s="457"/>
      <c r="F884" s="457"/>
      <c r="G884" s="457"/>
      <c r="H884" s="457"/>
      <c r="I884" s="457"/>
      <c r="J884" s="457"/>
      <c r="K884" s="457"/>
      <c r="L884" s="457"/>
      <c r="M884" s="457"/>
      <c r="N884" s="457"/>
      <c r="O884" s="457"/>
      <c r="P884" s="457"/>
      <c r="Q884" s="457"/>
    </row>
    <row r="885" ht="25.15" customHeight="true" x14ac:dyDescent="0.2">
      <c r="C885" s="457"/>
      <c r="D885" s="457"/>
      <c r="E885" s="457"/>
      <c r="F885" s="457"/>
      <c r="G885" s="457"/>
      <c r="H885" s="457"/>
      <c r="I885" s="457"/>
      <c r="J885" s="457"/>
      <c r="K885" s="457"/>
      <c r="L885" s="457"/>
      <c r="M885" s="457"/>
      <c r="N885" s="457"/>
      <c r="O885" s="457"/>
      <c r="P885" s="457"/>
      <c r="Q885" s="457"/>
    </row>
    <row r="886" ht="25.15" customHeight="true" x14ac:dyDescent="0.2">
      <c r="C886" s="457"/>
      <c r="D886" s="457"/>
      <c r="E886" s="457"/>
      <c r="F886" s="457"/>
      <c r="G886" s="457"/>
      <c r="H886" s="457"/>
      <c r="I886" s="457"/>
      <c r="J886" s="457"/>
      <c r="K886" s="457"/>
      <c r="L886" s="457"/>
      <c r="M886" s="457"/>
      <c r="N886" s="457"/>
      <c r="O886" s="457"/>
      <c r="P886" s="457"/>
      <c r="Q886" s="457"/>
    </row>
    <row r="887" ht="25.15" customHeight="true" x14ac:dyDescent="0.2">
      <c r="C887" s="457"/>
      <c r="D887" s="457"/>
      <c r="E887" s="457"/>
      <c r="F887" s="457"/>
      <c r="G887" s="457"/>
      <c r="H887" s="457"/>
      <c r="I887" s="457"/>
      <c r="J887" s="457"/>
      <c r="K887" s="457"/>
      <c r="L887" s="457"/>
      <c r="M887" s="457"/>
      <c r="N887" s="457"/>
      <c r="O887" s="457"/>
      <c r="P887" s="457"/>
      <c r="Q887" s="457"/>
    </row>
    <row r="888" ht="25.15" customHeight="true" x14ac:dyDescent="0.2">
      <c r="C888" s="457"/>
      <c r="D888" s="457"/>
      <c r="E888" s="457"/>
      <c r="F888" s="457"/>
      <c r="G888" s="457"/>
      <c r="H888" s="457"/>
      <c r="I888" s="457"/>
      <c r="J888" s="457"/>
      <c r="K888" s="457"/>
      <c r="L888" s="457"/>
      <c r="M888" s="457"/>
      <c r="N888" s="457"/>
      <c r="O888" s="457"/>
      <c r="P888" s="457"/>
      <c r="Q888" s="457"/>
    </row>
    <row r="889" ht="25.15" customHeight="true" x14ac:dyDescent="0.2">
      <c r="C889" s="457"/>
      <c r="D889" s="457"/>
      <c r="E889" s="457"/>
      <c r="F889" s="457"/>
      <c r="G889" s="457"/>
      <c r="H889" s="457"/>
      <c r="I889" s="457"/>
      <c r="J889" s="457"/>
      <c r="K889" s="457"/>
      <c r="L889" s="457"/>
      <c r="M889" s="457"/>
      <c r="N889" s="457"/>
      <c r="O889" s="457"/>
      <c r="P889" s="457"/>
      <c r="Q889" s="457"/>
    </row>
    <row r="890" ht="25.15" customHeight="true" x14ac:dyDescent="0.2">
      <c r="C890" s="457"/>
      <c r="D890" s="457"/>
      <c r="E890" s="457"/>
      <c r="F890" s="457"/>
      <c r="G890" s="457"/>
      <c r="H890" s="457"/>
      <c r="I890" s="457"/>
      <c r="J890" s="457"/>
      <c r="K890" s="457"/>
      <c r="L890" s="457"/>
      <c r="M890" s="457"/>
      <c r="N890" s="457"/>
      <c r="O890" s="457"/>
      <c r="P890" s="457"/>
      <c r="Q890" s="457"/>
    </row>
    <row r="891" ht="25.15" customHeight="true" x14ac:dyDescent="0.2">
      <c r="C891" s="457"/>
      <c r="D891" s="457"/>
      <c r="E891" s="457"/>
      <c r="F891" s="457"/>
      <c r="G891" s="457"/>
      <c r="H891" s="457"/>
      <c r="I891" s="457"/>
      <c r="J891" s="457"/>
      <c r="K891" s="457"/>
      <c r="L891" s="457"/>
      <c r="M891" s="457"/>
      <c r="N891" s="457"/>
      <c r="O891" s="457"/>
      <c r="P891" s="457"/>
      <c r="Q891" s="457"/>
    </row>
    <row r="892" ht="25.15" customHeight="true" x14ac:dyDescent="0.2">
      <c r="C892" s="457"/>
      <c r="D892" s="457"/>
      <c r="E892" s="457"/>
      <c r="F892" s="457"/>
      <c r="G892" s="457"/>
      <c r="H892" s="457"/>
      <c r="I892" s="457"/>
      <c r="J892" s="457"/>
      <c r="K892" s="457"/>
      <c r="L892" s="457"/>
      <c r="M892" s="457"/>
      <c r="N892" s="457"/>
      <c r="O892" s="457"/>
      <c r="P892" s="457"/>
      <c r="Q892" s="457"/>
    </row>
    <row r="893" ht="25.15" customHeight="true" x14ac:dyDescent="0.2">
      <c r="C893" s="457"/>
      <c r="D893" s="457"/>
      <c r="E893" s="457"/>
      <c r="F893" s="457"/>
      <c r="G893" s="457"/>
      <c r="H893" s="457"/>
      <c r="I893" s="457"/>
      <c r="J893" s="457"/>
      <c r="K893" s="457"/>
      <c r="L893" s="457"/>
      <c r="M893" s="457"/>
      <c r="N893" s="457"/>
      <c r="O893" s="457"/>
      <c r="P893" s="457"/>
      <c r="Q893" s="457"/>
    </row>
    <row r="894" ht="25.15" customHeight="true" x14ac:dyDescent="0.2">
      <c r="C894" s="457"/>
      <c r="D894" s="457"/>
      <c r="E894" s="457"/>
      <c r="F894" s="457"/>
      <c r="G894" s="457"/>
      <c r="H894" s="457"/>
      <c r="I894" s="457"/>
      <c r="J894" s="457"/>
      <c r="K894" s="457"/>
      <c r="L894" s="457"/>
      <c r="M894" s="457"/>
      <c r="N894" s="457"/>
      <c r="O894" s="457"/>
      <c r="P894" s="457"/>
      <c r="Q894" s="457"/>
    </row>
    <row r="895" ht="25.15" customHeight="true" x14ac:dyDescent="0.2">
      <c r="C895" s="457"/>
      <c r="D895" s="457"/>
      <c r="E895" s="457"/>
      <c r="F895" s="457"/>
      <c r="G895" s="457"/>
      <c r="H895" s="457"/>
      <c r="I895" s="457"/>
      <c r="J895" s="457"/>
      <c r="K895" s="457"/>
      <c r="L895" s="457"/>
      <c r="M895" s="457"/>
      <c r="N895" s="457"/>
      <c r="O895" s="457"/>
      <c r="P895" s="457"/>
      <c r="Q895" s="457"/>
    </row>
    <row r="896" ht="25.15" customHeight="true" x14ac:dyDescent="0.2">
      <c r="C896" s="457"/>
      <c r="D896" s="457"/>
      <c r="E896" s="457"/>
      <c r="F896" s="457"/>
      <c r="G896" s="457"/>
      <c r="H896" s="457"/>
      <c r="I896" s="457"/>
      <c r="J896" s="457"/>
      <c r="K896" s="457"/>
      <c r="L896" s="457"/>
      <c r="M896" s="457"/>
      <c r="N896" s="457"/>
      <c r="O896" s="457"/>
      <c r="P896" s="457"/>
      <c r="Q896" s="457"/>
    </row>
    <row r="897" ht="25.15" customHeight="true" x14ac:dyDescent="0.2">
      <c r="C897" s="457"/>
      <c r="D897" s="457"/>
      <c r="E897" s="457"/>
      <c r="F897" s="457"/>
      <c r="G897" s="457"/>
      <c r="H897" s="457"/>
      <c r="I897" s="457"/>
      <c r="J897" s="457"/>
      <c r="K897" s="457"/>
      <c r="L897" s="457"/>
      <c r="M897" s="457"/>
      <c r="N897" s="457"/>
      <c r="O897" s="457"/>
      <c r="P897" s="457"/>
      <c r="Q897" s="457"/>
    </row>
    <row r="898" ht="25.15" customHeight="true" x14ac:dyDescent="0.2">
      <c r="C898" s="457"/>
      <c r="D898" s="457"/>
      <c r="E898" s="457"/>
      <c r="F898" s="457"/>
      <c r="G898" s="457"/>
      <c r="H898" s="457"/>
      <c r="I898" s="457"/>
      <c r="J898" s="457"/>
      <c r="K898" s="457"/>
      <c r="L898" s="457"/>
      <c r="M898" s="457"/>
      <c r="N898" s="457"/>
      <c r="O898" s="457"/>
      <c r="P898" s="457"/>
      <c r="Q898" s="457"/>
    </row>
    <row r="899" ht="25.15" customHeight="true" x14ac:dyDescent="0.2">
      <c r="C899" s="457"/>
      <c r="D899" s="457"/>
      <c r="E899" s="457"/>
      <c r="F899" s="457"/>
      <c r="G899" s="457"/>
      <c r="H899" s="457"/>
      <c r="I899" s="457"/>
      <c r="J899" s="457"/>
      <c r="K899" s="457"/>
      <c r="L899" s="457"/>
      <c r="M899" s="457"/>
      <c r="N899" s="457"/>
      <c r="O899" s="457"/>
      <c r="P899" s="457"/>
      <c r="Q899" s="457"/>
    </row>
    <row r="900" ht="25.15" customHeight="true" x14ac:dyDescent="0.2">
      <c r="C900" s="457"/>
      <c r="D900" s="457"/>
      <c r="E900" s="457"/>
      <c r="F900" s="457"/>
      <c r="G900" s="457"/>
      <c r="H900" s="457"/>
      <c r="I900" s="457"/>
      <c r="J900" s="457"/>
      <c r="K900" s="457"/>
      <c r="L900" s="457"/>
      <c r="M900" s="457"/>
      <c r="N900" s="457"/>
      <c r="O900" s="457"/>
      <c r="P900" s="457"/>
      <c r="Q900" s="457"/>
    </row>
    <row r="901" ht="25.15" customHeight="true" x14ac:dyDescent="0.2">
      <c r="C901" s="457"/>
      <c r="D901" s="457"/>
      <c r="E901" s="457"/>
      <c r="F901" s="457"/>
      <c r="G901" s="457"/>
      <c r="H901" s="457"/>
      <c r="I901" s="457"/>
      <c r="J901" s="457"/>
      <c r="K901" s="457"/>
      <c r="L901" s="457"/>
      <c r="M901" s="457"/>
      <c r="N901" s="457"/>
      <c r="O901" s="457"/>
      <c r="P901" s="457"/>
      <c r="Q901" s="457"/>
    </row>
    <row r="902" ht="25.15" customHeight="true" x14ac:dyDescent="0.2">
      <c r="C902" s="457"/>
      <c r="D902" s="457"/>
      <c r="E902" s="457"/>
      <c r="F902" s="457"/>
      <c r="G902" s="457"/>
      <c r="H902" s="457"/>
      <c r="I902" s="457"/>
      <c r="J902" s="457"/>
      <c r="K902" s="457"/>
      <c r="L902" s="457"/>
      <c r="M902" s="457"/>
      <c r="N902" s="457"/>
      <c r="O902" s="457"/>
      <c r="P902" s="457"/>
      <c r="Q902" s="457"/>
    </row>
    <row r="903" ht="25.15" customHeight="true" x14ac:dyDescent="0.2">
      <c r="C903" s="457"/>
      <c r="D903" s="457"/>
      <c r="E903" s="457"/>
      <c r="F903" s="457"/>
      <c r="G903" s="457"/>
      <c r="H903" s="457"/>
      <c r="I903" s="457"/>
      <c r="J903" s="457"/>
      <c r="K903" s="457"/>
      <c r="L903" s="457"/>
      <c r="M903" s="457"/>
      <c r="N903" s="457"/>
      <c r="O903" s="457"/>
      <c r="P903" s="457"/>
      <c r="Q903" s="457"/>
    </row>
    <row r="904" ht="25.15" customHeight="true" x14ac:dyDescent="0.2">
      <c r="C904" s="457"/>
      <c r="D904" s="457"/>
      <c r="E904" s="457"/>
      <c r="F904" s="457"/>
      <c r="G904" s="457"/>
      <c r="H904" s="457"/>
      <c r="I904" s="457"/>
      <c r="J904" s="457"/>
      <c r="K904" s="457"/>
      <c r="L904" s="457"/>
      <c r="M904" s="457"/>
      <c r="N904" s="457"/>
      <c r="O904" s="457"/>
      <c r="P904" s="457"/>
      <c r="Q904" s="457"/>
    </row>
    <row r="905" ht="25.15" customHeight="true" x14ac:dyDescent="0.2">
      <c r="C905" s="457"/>
      <c r="D905" s="457"/>
      <c r="E905" s="457"/>
      <c r="F905" s="457"/>
      <c r="G905" s="457"/>
      <c r="H905" s="457"/>
      <c r="I905" s="457"/>
      <c r="J905" s="457"/>
      <c r="K905" s="457"/>
      <c r="L905" s="457"/>
      <c r="M905" s="457"/>
      <c r="N905" s="457"/>
      <c r="O905" s="457"/>
      <c r="P905" s="457"/>
      <c r="Q905" s="457"/>
    </row>
    <row r="906" ht="25.15" customHeight="true" x14ac:dyDescent="0.2">
      <c r="C906" s="457"/>
      <c r="D906" s="457"/>
      <c r="E906" s="457"/>
      <c r="F906" s="457"/>
      <c r="G906" s="457"/>
      <c r="H906" s="457"/>
      <c r="I906" s="457"/>
      <c r="J906" s="457"/>
      <c r="K906" s="457"/>
      <c r="L906" s="457"/>
      <c r="M906" s="457"/>
      <c r="N906" s="457"/>
      <c r="O906" s="457"/>
      <c r="P906" s="457"/>
      <c r="Q906" s="457"/>
    </row>
    <row r="907" ht="25.15" customHeight="true" x14ac:dyDescent="0.2">
      <c r="C907" s="457"/>
      <c r="D907" s="457"/>
      <c r="E907" s="457"/>
      <c r="F907" s="457"/>
      <c r="G907" s="457"/>
      <c r="H907" s="457"/>
      <c r="I907" s="457"/>
      <c r="J907" s="457"/>
      <c r="K907" s="457"/>
      <c r="L907" s="457"/>
      <c r="M907" s="457"/>
      <c r="N907" s="457"/>
      <c r="O907" s="457"/>
      <c r="P907" s="457"/>
      <c r="Q907" s="457"/>
    </row>
    <row r="908" ht="25.15" customHeight="true" x14ac:dyDescent="0.2">
      <c r="C908" s="457"/>
      <c r="D908" s="457"/>
      <c r="E908" s="457"/>
      <c r="F908" s="457"/>
      <c r="G908" s="457"/>
      <c r="H908" s="457"/>
      <c r="I908" s="457"/>
      <c r="J908" s="457"/>
      <c r="K908" s="457"/>
      <c r="L908" s="457"/>
      <c r="M908" s="457"/>
      <c r="N908" s="457"/>
      <c r="O908" s="457"/>
      <c r="P908" s="457"/>
      <c r="Q908" s="457"/>
    </row>
    <row r="909" ht="25.15" customHeight="true" x14ac:dyDescent="0.2">
      <c r="C909" s="457"/>
      <c r="D909" s="457"/>
      <c r="E909" s="457"/>
      <c r="F909" s="457"/>
      <c r="G909" s="457"/>
      <c r="H909" s="457"/>
      <c r="I909" s="457"/>
      <c r="J909" s="457"/>
      <c r="K909" s="457"/>
      <c r="L909" s="457"/>
      <c r="M909" s="457"/>
      <c r="N909" s="457"/>
      <c r="O909" s="457"/>
      <c r="P909" s="457"/>
      <c r="Q909" s="457"/>
    </row>
    <row r="910" ht="25.15" customHeight="true" x14ac:dyDescent="0.2">
      <c r="C910" s="457"/>
      <c r="D910" s="457"/>
      <c r="E910" s="457"/>
      <c r="F910" s="457"/>
      <c r="G910" s="457"/>
      <c r="H910" s="457"/>
      <c r="I910" s="457"/>
      <c r="J910" s="457"/>
      <c r="K910" s="457"/>
      <c r="L910" s="457"/>
      <c r="M910" s="457"/>
      <c r="N910" s="457"/>
      <c r="O910" s="457"/>
      <c r="P910" s="457"/>
      <c r="Q910" s="457"/>
    </row>
    <row r="911" ht="25.15" customHeight="true" x14ac:dyDescent="0.2">
      <c r="C911" s="457"/>
      <c r="D911" s="457"/>
      <c r="E911" s="457"/>
      <c r="F911" s="457"/>
      <c r="G911" s="457"/>
      <c r="H911" s="457"/>
      <c r="I911" s="457"/>
      <c r="J911" s="457"/>
      <c r="K911" s="457"/>
      <c r="L911" s="457"/>
      <c r="M911" s="457"/>
      <c r="N911" s="457"/>
      <c r="O911" s="457"/>
      <c r="P911" s="457"/>
      <c r="Q911" s="457"/>
    </row>
    <row r="912" ht="25.15" customHeight="true" x14ac:dyDescent="0.2">
      <c r="C912" s="457"/>
      <c r="D912" s="457"/>
      <c r="E912" s="457"/>
      <c r="F912" s="457"/>
      <c r="G912" s="457"/>
      <c r="H912" s="457"/>
      <c r="I912" s="457"/>
      <c r="J912" s="457"/>
      <c r="K912" s="457"/>
      <c r="L912" s="457"/>
      <c r="M912" s="457"/>
      <c r="N912" s="457"/>
      <c r="O912" s="457"/>
      <c r="P912" s="457"/>
      <c r="Q912" s="457"/>
    </row>
    <row r="913" ht="25.15" customHeight="true" x14ac:dyDescent="0.2">
      <c r="C913" s="457"/>
      <c r="D913" s="457"/>
      <c r="E913" s="457"/>
      <c r="F913" s="457"/>
      <c r="G913" s="457"/>
      <c r="H913" s="457"/>
      <c r="I913" s="457"/>
      <c r="J913" s="457"/>
      <c r="K913" s="457"/>
      <c r="L913" s="457"/>
      <c r="M913" s="457"/>
      <c r="N913" s="457"/>
      <c r="O913" s="457"/>
      <c r="P913" s="457"/>
      <c r="Q913" s="457"/>
    </row>
    <row r="914" ht="25.15" customHeight="true" x14ac:dyDescent="0.2">
      <c r="C914" s="457"/>
      <c r="D914" s="457"/>
      <c r="E914" s="457"/>
      <c r="F914" s="457"/>
      <c r="G914" s="457"/>
      <c r="H914" s="457"/>
      <c r="I914" s="457"/>
      <c r="J914" s="457"/>
      <c r="K914" s="457"/>
      <c r="L914" s="457"/>
      <c r="M914" s="457"/>
      <c r="N914" s="457"/>
      <c r="O914" s="457"/>
      <c r="P914" s="457"/>
      <c r="Q914" s="457"/>
    </row>
    <row r="915" ht="25.15" customHeight="true" x14ac:dyDescent="0.2">
      <c r="C915" s="457"/>
      <c r="D915" s="457"/>
      <c r="E915" s="457"/>
      <c r="F915" s="457"/>
      <c r="G915" s="457"/>
      <c r="H915" s="457"/>
      <c r="I915" s="457"/>
      <c r="J915" s="457"/>
      <c r="K915" s="457"/>
      <c r="L915" s="457"/>
      <c r="M915" s="457"/>
      <c r="N915" s="457"/>
      <c r="O915" s="457"/>
      <c r="P915" s="457"/>
      <c r="Q915" s="457"/>
    </row>
    <row r="916" ht="25.15" customHeight="true" x14ac:dyDescent="0.2">
      <c r="C916" s="457"/>
      <c r="D916" s="457"/>
      <c r="E916" s="457"/>
      <c r="F916" s="457"/>
      <c r="G916" s="457"/>
      <c r="H916" s="457"/>
      <c r="I916" s="457"/>
      <c r="J916" s="457"/>
      <c r="K916" s="457"/>
      <c r="L916" s="457"/>
      <c r="M916" s="457"/>
      <c r="N916" s="457"/>
      <c r="O916" s="457"/>
      <c r="P916" s="457"/>
      <c r="Q916" s="457"/>
    </row>
    <row r="917" ht="25.15" customHeight="true" x14ac:dyDescent="0.2">
      <c r="C917" s="457"/>
      <c r="D917" s="457"/>
      <c r="E917" s="457"/>
      <c r="F917" s="457"/>
      <c r="G917" s="457"/>
      <c r="H917" s="457"/>
      <c r="I917" s="457"/>
      <c r="J917" s="457"/>
      <c r="K917" s="457"/>
      <c r="L917" s="457"/>
      <c r="M917" s="457"/>
      <c r="N917" s="457"/>
      <c r="O917" s="457"/>
      <c r="P917" s="457"/>
      <c r="Q917" s="457"/>
    </row>
    <row r="918" ht="25.15" customHeight="true" x14ac:dyDescent="0.2">
      <c r="C918" s="457"/>
      <c r="D918" s="457"/>
      <c r="E918" s="457"/>
      <c r="F918" s="457"/>
      <c r="G918" s="457"/>
      <c r="H918" s="457"/>
      <c r="I918" s="457"/>
      <c r="J918" s="457"/>
      <c r="K918" s="457"/>
      <c r="L918" s="457"/>
      <c r="M918" s="457"/>
      <c r="N918" s="457"/>
      <c r="O918" s="457"/>
      <c r="P918" s="457"/>
      <c r="Q918" s="457"/>
    </row>
    <row r="919" ht="25.15" customHeight="true" x14ac:dyDescent="0.2">
      <c r="C919" s="457"/>
      <c r="D919" s="457"/>
      <c r="E919" s="457"/>
      <c r="F919" s="457"/>
      <c r="G919" s="457"/>
      <c r="H919" s="457"/>
      <c r="I919" s="457"/>
      <c r="J919" s="457"/>
      <c r="K919" s="457"/>
      <c r="L919" s="457"/>
      <c r="M919" s="457"/>
      <c r="N919" s="457"/>
      <c r="O919" s="457"/>
      <c r="P919" s="457"/>
      <c r="Q919" s="457"/>
    </row>
    <row r="920" ht="25.15" customHeight="true" x14ac:dyDescent="0.2">
      <c r="C920" s="457"/>
      <c r="D920" s="457"/>
      <c r="E920" s="457"/>
      <c r="F920" s="457"/>
      <c r="G920" s="457"/>
      <c r="H920" s="457"/>
      <c r="I920" s="457"/>
      <c r="J920" s="457"/>
      <c r="K920" s="457"/>
      <c r="L920" s="457"/>
      <c r="M920" s="457"/>
      <c r="N920" s="457"/>
      <c r="O920" s="457"/>
      <c r="P920" s="457"/>
      <c r="Q920" s="457"/>
    </row>
    <row r="921" ht="25.15" customHeight="true" x14ac:dyDescent="0.2">
      <c r="C921" s="457"/>
      <c r="D921" s="457"/>
      <c r="E921" s="457"/>
      <c r="F921" s="457"/>
      <c r="G921" s="457"/>
      <c r="H921" s="457"/>
      <c r="I921" s="457"/>
      <c r="J921" s="457"/>
      <c r="K921" s="457"/>
      <c r="L921" s="457"/>
      <c r="M921" s="457"/>
      <c r="N921" s="457"/>
      <c r="O921" s="457"/>
      <c r="P921" s="457"/>
      <c r="Q921" s="457"/>
    </row>
    <row r="922" ht="25.15" customHeight="true" x14ac:dyDescent="0.2">
      <c r="C922" s="457"/>
      <c r="D922" s="457"/>
      <c r="E922" s="457"/>
      <c r="F922" s="457"/>
      <c r="G922" s="457"/>
      <c r="H922" s="457"/>
      <c r="I922" s="457"/>
      <c r="J922" s="457"/>
      <c r="K922" s="457"/>
      <c r="L922" s="457"/>
      <c r="M922" s="457"/>
      <c r="N922" s="457"/>
      <c r="O922" s="457"/>
      <c r="P922" s="457"/>
      <c r="Q922" s="457"/>
    </row>
    <row r="923" ht="25.15" customHeight="true" x14ac:dyDescent="0.2">
      <c r="C923" s="457"/>
      <c r="D923" s="457"/>
      <c r="E923" s="457"/>
      <c r="F923" s="457"/>
      <c r="G923" s="457"/>
      <c r="H923" s="457"/>
      <c r="I923" s="457"/>
      <c r="J923" s="457"/>
      <c r="K923" s="457"/>
      <c r="L923" s="457"/>
      <c r="M923" s="457"/>
      <c r="N923" s="457"/>
      <c r="O923" s="457"/>
      <c r="P923" s="457"/>
      <c r="Q923" s="457"/>
    </row>
    <row r="924" ht="25.15" customHeight="true" x14ac:dyDescent="0.2">
      <c r="C924" s="457"/>
      <c r="D924" s="457"/>
      <c r="E924" s="457"/>
      <c r="F924" s="457"/>
      <c r="G924" s="457"/>
      <c r="H924" s="457"/>
      <c r="I924" s="457"/>
      <c r="J924" s="457"/>
      <c r="K924" s="457"/>
      <c r="L924" s="457"/>
      <c r="M924" s="457"/>
      <c r="N924" s="457"/>
      <c r="O924" s="457"/>
      <c r="P924" s="457"/>
      <c r="Q924" s="457"/>
    </row>
    <row r="925" ht="25.15" customHeight="true" x14ac:dyDescent="0.2">
      <c r="C925" s="457"/>
      <c r="D925" s="457"/>
      <c r="E925" s="457"/>
      <c r="F925" s="457"/>
      <c r="G925" s="457"/>
      <c r="H925" s="457"/>
      <c r="I925" s="457"/>
      <c r="J925" s="457"/>
      <c r="K925" s="457"/>
      <c r="L925" s="457"/>
      <c r="M925" s="457"/>
      <c r="N925" s="457"/>
      <c r="O925" s="457"/>
      <c r="P925" s="457"/>
      <c r="Q925" s="457"/>
    </row>
    <row r="926" ht="25.15" customHeight="true" x14ac:dyDescent="0.2">
      <c r="C926" s="457"/>
      <c r="D926" s="457"/>
      <c r="E926" s="457"/>
      <c r="F926" s="457"/>
      <c r="G926" s="457"/>
      <c r="H926" s="457"/>
      <c r="I926" s="457"/>
      <c r="J926" s="457"/>
      <c r="K926" s="457"/>
      <c r="L926" s="457"/>
      <c r="M926" s="457"/>
      <c r="N926" s="457"/>
      <c r="O926" s="457"/>
      <c r="P926" s="457"/>
      <c r="Q926" s="457"/>
    </row>
    <row r="927" ht="25.15" customHeight="true" x14ac:dyDescent="0.2">
      <c r="C927" s="457"/>
      <c r="D927" s="457"/>
      <c r="E927" s="457"/>
      <c r="F927" s="457"/>
      <c r="G927" s="457"/>
      <c r="H927" s="457"/>
      <c r="I927" s="457"/>
      <c r="J927" s="457"/>
      <c r="K927" s="457"/>
      <c r="L927" s="457"/>
      <c r="M927" s="457"/>
      <c r="N927" s="457"/>
      <c r="O927" s="457"/>
      <c r="P927" s="457"/>
      <c r="Q927" s="457"/>
    </row>
    <row r="928" ht="25.15" customHeight="true" x14ac:dyDescent="0.2">
      <c r="C928" s="457"/>
      <c r="D928" s="457"/>
      <c r="E928" s="457"/>
      <c r="F928" s="457"/>
      <c r="G928" s="457"/>
      <c r="H928" s="457"/>
      <c r="I928" s="457"/>
      <c r="J928" s="457"/>
      <c r="K928" s="457"/>
      <c r="L928" s="457"/>
      <c r="M928" s="457"/>
      <c r="N928" s="457"/>
      <c r="O928" s="457"/>
      <c r="P928" s="457"/>
      <c r="Q928" s="457"/>
    </row>
    <row r="929" ht="25.15" customHeight="true" x14ac:dyDescent="0.2">
      <c r="C929" s="457"/>
      <c r="D929" s="457"/>
      <c r="E929" s="457"/>
      <c r="F929" s="457"/>
      <c r="G929" s="457"/>
      <c r="H929" s="457"/>
      <c r="I929" s="457"/>
      <c r="J929" s="457"/>
      <c r="K929" s="457"/>
      <c r="L929" s="457"/>
      <c r="M929" s="457"/>
      <c r="N929" s="457"/>
      <c r="O929" s="457"/>
      <c r="P929" s="457"/>
      <c r="Q929" s="457"/>
    </row>
    <row r="930" ht="25.15" customHeight="true" x14ac:dyDescent="0.2">
      <c r="C930" s="457"/>
      <c r="D930" s="457"/>
      <c r="E930" s="457"/>
      <c r="F930" s="457"/>
      <c r="G930" s="457"/>
      <c r="H930" s="457"/>
      <c r="I930" s="457"/>
      <c r="J930" s="457"/>
      <c r="K930" s="457"/>
      <c r="L930" s="457"/>
      <c r="M930" s="457"/>
      <c r="N930" s="457"/>
      <c r="O930" s="457"/>
      <c r="P930" s="457"/>
      <c r="Q930" s="457"/>
    </row>
    <row r="931" ht="25.15" customHeight="true" x14ac:dyDescent="0.2">
      <c r="C931" s="457"/>
      <c r="D931" s="457"/>
      <c r="E931" s="457"/>
      <c r="F931" s="457"/>
      <c r="G931" s="457"/>
      <c r="H931" s="457"/>
      <c r="I931" s="457"/>
      <c r="J931" s="457"/>
      <c r="K931" s="457"/>
      <c r="L931" s="457"/>
      <c r="M931" s="457"/>
      <c r="N931" s="457"/>
      <c r="O931" s="457"/>
      <c r="P931" s="457"/>
      <c r="Q931" s="457"/>
    </row>
    <row r="932" ht="25.15" customHeight="true" x14ac:dyDescent="0.2">
      <c r="C932" s="457"/>
      <c r="D932" s="457"/>
      <c r="E932" s="457"/>
      <c r="F932" s="457"/>
      <c r="G932" s="457"/>
      <c r="H932" s="457"/>
      <c r="I932" s="457"/>
      <c r="J932" s="457"/>
      <c r="K932" s="457"/>
      <c r="L932" s="457"/>
      <c r="M932" s="457"/>
      <c r="N932" s="457"/>
      <c r="O932" s="457"/>
      <c r="P932" s="457"/>
      <c r="Q932" s="457"/>
    </row>
    <row r="933" ht="25.15" customHeight="true" x14ac:dyDescent="0.2">
      <c r="C933" s="457"/>
      <c r="D933" s="457"/>
      <c r="E933" s="457"/>
      <c r="F933" s="457"/>
      <c r="G933" s="457"/>
      <c r="H933" s="457"/>
      <c r="I933" s="457"/>
      <c r="J933" s="457"/>
      <c r="K933" s="457"/>
      <c r="L933" s="457"/>
      <c r="M933" s="457"/>
      <c r="N933" s="457"/>
      <c r="O933" s="457"/>
      <c r="P933" s="457"/>
      <c r="Q933" s="457"/>
    </row>
    <row r="934" ht="25.15" customHeight="true" x14ac:dyDescent="0.2">
      <c r="C934" s="457"/>
      <c r="D934" s="457"/>
      <c r="E934" s="457"/>
      <c r="F934" s="457"/>
      <c r="G934" s="457"/>
      <c r="H934" s="457"/>
      <c r="I934" s="457"/>
      <c r="J934" s="457"/>
      <c r="K934" s="457"/>
      <c r="L934" s="457"/>
      <c r="M934" s="457"/>
      <c r="N934" s="457"/>
      <c r="O934" s="457"/>
      <c r="P934" s="457"/>
      <c r="Q934" s="457"/>
    </row>
    <row r="935" ht="25.15" customHeight="true" x14ac:dyDescent="0.2">
      <c r="C935" s="457"/>
      <c r="D935" s="457"/>
      <c r="E935" s="457"/>
      <c r="F935" s="457"/>
      <c r="G935" s="457"/>
      <c r="H935" s="457"/>
      <c r="I935" s="457"/>
      <c r="J935" s="457"/>
      <c r="K935" s="457"/>
      <c r="L935" s="457"/>
      <c r="M935" s="457"/>
      <c r="N935" s="457"/>
      <c r="O935" s="457"/>
      <c r="P935" s="457"/>
      <c r="Q935" s="457"/>
    </row>
    <row r="936" ht="25.15" customHeight="true" x14ac:dyDescent="0.2">
      <c r="C936" s="457"/>
      <c r="D936" s="457"/>
      <c r="E936" s="457"/>
      <c r="F936" s="457"/>
      <c r="G936" s="457"/>
      <c r="H936" s="457"/>
      <c r="I936" s="457"/>
      <c r="J936" s="457"/>
      <c r="K936" s="457"/>
      <c r="L936" s="457"/>
      <c r="M936" s="457"/>
      <c r="N936" s="457"/>
      <c r="O936" s="457"/>
      <c r="P936" s="457"/>
      <c r="Q936" s="457"/>
    </row>
    <row r="937" ht="25.15" customHeight="true" x14ac:dyDescent="0.2">
      <c r="C937" s="457"/>
      <c r="D937" s="457"/>
      <c r="E937" s="457"/>
      <c r="F937" s="457"/>
      <c r="G937" s="457"/>
      <c r="H937" s="457"/>
      <c r="I937" s="457"/>
      <c r="J937" s="457"/>
      <c r="K937" s="457"/>
      <c r="L937" s="457"/>
      <c r="M937" s="457"/>
      <c r="N937" s="457"/>
      <c r="O937" s="457"/>
      <c r="P937" s="457"/>
      <c r="Q937" s="457"/>
    </row>
    <row r="938" ht="25.15" customHeight="true" x14ac:dyDescent="0.2">
      <c r="C938" s="457"/>
      <c r="D938" s="457"/>
      <c r="E938" s="457"/>
      <c r="F938" s="457"/>
      <c r="G938" s="457"/>
      <c r="H938" s="457"/>
      <c r="I938" s="457"/>
      <c r="J938" s="457"/>
      <c r="K938" s="457"/>
      <c r="L938" s="457"/>
      <c r="M938" s="457"/>
      <c r="N938" s="457"/>
      <c r="O938" s="457"/>
      <c r="P938" s="457"/>
      <c r="Q938" s="457"/>
    </row>
    <row r="939" ht="25.15" customHeight="true" x14ac:dyDescent="0.2">
      <c r="C939" s="457"/>
      <c r="D939" s="457"/>
      <c r="E939" s="457"/>
      <c r="F939" s="457"/>
      <c r="G939" s="457"/>
      <c r="H939" s="457"/>
      <c r="I939" s="457"/>
      <c r="J939" s="457"/>
      <c r="K939" s="457"/>
      <c r="L939" s="457"/>
      <c r="M939" s="457"/>
      <c r="N939" s="457"/>
      <c r="O939" s="457"/>
      <c r="P939" s="457"/>
      <c r="Q939" s="457"/>
    </row>
    <row r="940" ht="25.15" customHeight="true" x14ac:dyDescent="0.2">
      <c r="C940" s="457"/>
      <c r="D940" s="457"/>
      <c r="E940" s="457"/>
      <c r="F940" s="457"/>
      <c r="G940" s="457"/>
      <c r="H940" s="457"/>
      <c r="I940" s="457"/>
      <c r="J940" s="457"/>
      <c r="K940" s="457"/>
      <c r="L940" s="457"/>
      <c r="M940" s="457"/>
      <c r="N940" s="457"/>
      <c r="O940" s="457"/>
      <c r="P940" s="457"/>
      <c r="Q940" s="457"/>
    </row>
    <row r="941" ht="25.15" customHeight="true" x14ac:dyDescent="0.2">
      <c r="C941" s="457"/>
      <c r="D941" s="457"/>
      <c r="E941" s="457"/>
      <c r="F941" s="457"/>
      <c r="G941" s="457"/>
      <c r="H941" s="457"/>
      <c r="I941" s="457"/>
      <c r="J941" s="457"/>
      <c r="K941" s="457"/>
      <c r="L941" s="457"/>
      <c r="M941" s="457"/>
      <c r="N941" s="457"/>
      <c r="O941" s="457"/>
      <c r="P941" s="457"/>
      <c r="Q941" s="457"/>
    </row>
    <row r="942" ht="25.15" customHeight="true" x14ac:dyDescent="0.2">
      <c r="C942" s="457"/>
      <c r="D942" s="457"/>
      <c r="E942" s="457"/>
      <c r="F942" s="457"/>
      <c r="G942" s="457"/>
      <c r="H942" s="457"/>
      <c r="I942" s="457"/>
      <c r="J942" s="457"/>
      <c r="K942" s="457"/>
      <c r="L942" s="457"/>
      <c r="M942" s="457"/>
      <c r="N942" s="457"/>
      <c r="O942" s="457"/>
      <c r="P942" s="457"/>
      <c r="Q942" s="457"/>
    </row>
    <row r="943" ht="25.15" customHeight="true" x14ac:dyDescent="0.2">
      <c r="C943" s="457"/>
      <c r="D943" s="457"/>
      <c r="E943" s="457"/>
      <c r="F943" s="457"/>
      <c r="G943" s="457"/>
      <c r="H943" s="457"/>
      <c r="I943" s="457"/>
      <c r="J943" s="457"/>
      <c r="K943" s="457"/>
      <c r="L943" s="457"/>
      <c r="M943" s="457"/>
      <c r="N943" s="457"/>
      <c r="O943" s="457"/>
      <c r="P943" s="457"/>
      <c r="Q943" s="457"/>
    </row>
    <row r="944" ht="25.15" customHeight="true" x14ac:dyDescent="0.2">
      <c r="C944" s="457"/>
      <c r="D944" s="457"/>
      <c r="E944" s="457"/>
      <c r="F944" s="457"/>
      <c r="G944" s="457"/>
      <c r="H944" s="457"/>
      <c r="I944" s="457"/>
      <c r="J944" s="457"/>
      <c r="K944" s="457"/>
      <c r="L944" s="457"/>
      <c r="M944" s="457"/>
      <c r="N944" s="457"/>
      <c r="O944" s="457"/>
      <c r="P944" s="457"/>
      <c r="Q944" s="457"/>
    </row>
    <row r="945" ht="25.15" customHeight="true" x14ac:dyDescent="0.2">
      <c r="C945" s="457"/>
      <c r="D945" s="457"/>
      <c r="E945" s="457"/>
      <c r="F945" s="457"/>
      <c r="G945" s="457"/>
      <c r="H945" s="457"/>
      <c r="I945" s="457"/>
      <c r="J945" s="457"/>
      <c r="K945" s="457"/>
      <c r="L945" s="457"/>
      <c r="M945" s="457"/>
      <c r="N945" s="457"/>
      <c r="O945" s="457"/>
      <c r="P945" s="457"/>
      <c r="Q945" s="457"/>
    </row>
    <row r="946" ht="25.15" customHeight="true" x14ac:dyDescent="0.2">
      <c r="C946" s="457"/>
      <c r="D946" s="457"/>
      <c r="E946" s="457"/>
      <c r="F946" s="457"/>
      <c r="G946" s="457"/>
      <c r="H946" s="457"/>
      <c r="I946" s="457"/>
      <c r="J946" s="457"/>
      <c r="K946" s="457"/>
      <c r="L946" s="457"/>
      <c r="M946" s="457"/>
      <c r="N946" s="457"/>
      <c r="O946" s="457"/>
      <c r="P946" s="457"/>
      <c r="Q946" s="457"/>
    </row>
    <row r="947" ht="25.15" customHeight="true" x14ac:dyDescent="0.2">
      <c r="C947" s="457"/>
      <c r="D947" s="457"/>
      <c r="E947" s="457"/>
      <c r="F947" s="457"/>
      <c r="G947" s="457"/>
      <c r="H947" s="457"/>
      <c r="I947" s="457"/>
      <c r="J947" s="457"/>
      <c r="K947" s="457"/>
      <c r="L947" s="457"/>
      <c r="M947" s="457"/>
      <c r="N947" s="457"/>
      <c r="O947" s="457"/>
      <c r="P947" s="457"/>
      <c r="Q947" s="457"/>
    </row>
    <row r="948" ht="25.15" customHeight="true" x14ac:dyDescent="0.2">
      <c r="C948" s="457"/>
      <c r="D948" s="457"/>
      <c r="E948" s="457"/>
      <c r="F948" s="457"/>
      <c r="G948" s="457"/>
      <c r="H948" s="457"/>
      <c r="I948" s="457"/>
      <c r="J948" s="457"/>
      <c r="K948" s="457"/>
      <c r="L948" s="457"/>
      <c r="M948" s="457"/>
      <c r="N948" s="457"/>
      <c r="O948" s="457"/>
      <c r="P948" s="457"/>
      <c r="Q948" s="457"/>
    </row>
    <row r="949" ht="25.15" customHeight="true" x14ac:dyDescent="0.2">
      <c r="C949" s="457"/>
      <c r="D949" s="457"/>
      <c r="E949" s="457"/>
      <c r="F949" s="457"/>
      <c r="G949" s="457"/>
      <c r="H949" s="457"/>
      <c r="I949" s="457"/>
      <c r="J949" s="457"/>
      <c r="K949" s="457"/>
      <c r="L949" s="457"/>
      <c r="M949" s="457"/>
      <c r="N949" s="457"/>
      <c r="O949" s="457"/>
      <c r="P949" s="457"/>
      <c r="Q949" s="457"/>
    </row>
    <row r="950" ht="25.15" customHeight="true" x14ac:dyDescent="0.2">
      <c r="C950" s="457"/>
      <c r="D950" s="457"/>
      <c r="E950" s="457"/>
      <c r="F950" s="457"/>
      <c r="G950" s="457"/>
      <c r="H950" s="457"/>
      <c r="I950" s="457"/>
      <c r="J950" s="457"/>
      <c r="K950" s="457"/>
      <c r="L950" s="457"/>
      <c r="M950" s="457"/>
      <c r="N950" s="457"/>
      <c r="O950" s="457"/>
      <c r="P950" s="457"/>
      <c r="Q950" s="457"/>
    </row>
    <row r="951" ht="25.15" customHeight="true" x14ac:dyDescent="0.2">
      <c r="C951" s="457"/>
      <c r="D951" s="457"/>
      <c r="E951" s="457"/>
      <c r="F951" s="457"/>
      <c r="G951" s="457"/>
      <c r="H951" s="457"/>
      <c r="I951" s="457"/>
      <c r="J951" s="457"/>
      <c r="K951" s="457"/>
      <c r="L951" s="457"/>
      <c r="M951" s="457"/>
      <c r="N951" s="457"/>
      <c r="O951" s="457"/>
      <c r="P951" s="457"/>
      <c r="Q951" s="457"/>
    </row>
    <row r="952" ht="25.15" customHeight="true" x14ac:dyDescent="0.2">
      <c r="C952" s="457"/>
      <c r="D952" s="457"/>
      <c r="E952" s="457"/>
      <c r="F952" s="457"/>
      <c r="G952" s="457"/>
      <c r="H952" s="457"/>
      <c r="I952" s="457"/>
      <c r="J952" s="457"/>
      <c r="K952" s="457"/>
      <c r="L952" s="457"/>
      <c r="M952" s="457"/>
      <c r="N952" s="457"/>
      <c r="O952" s="457"/>
      <c r="P952" s="457"/>
      <c r="Q952" s="457"/>
    </row>
    <row r="953" ht="25.15" customHeight="true" x14ac:dyDescent="0.2">
      <c r="C953" s="457"/>
      <c r="D953" s="457"/>
      <c r="E953" s="457"/>
      <c r="F953" s="457"/>
      <c r="G953" s="457"/>
      <c r="H953" s="457"/>
      <c r="I953" s="457"/>
      <c r="J953" s="457"/>
      <c r="K953" s="457"/>
      <c r="L953" s="457"/>
      <c r="M953" s="457"/>
      <c r="N953" s="457"/>
      <c r="O953" s="457"/>
      <c r="P953" s="457"/>
      <c r="Q953" s="457"/>
    </row>
    <row r="954" ht="25.15" customHeight="true" x14ac:dyDescent="0.2">
      <c r="C954" s="457"/>
      <c r="D954" s="457"/>
      <c r="E954" s="457"/>
      <c r="F954" s="457"/>
      <c r="G954" s="457"/>
      <c r="H954" s="457"/>
      <c r="I954" s="457"/>
      <c r="J954" s="457"/>
      <c r="K954" s="457"/>
      <c r="L954" s="457"/>
      <c r="M954" s="457"/>
      <c r="N954" s="457"/>
      <c r="O954" s="457"/>
      <c r="P954" s="457"/>
      <c r="Q954" s="457"/>
    </row>
    <row r="955" ht="25.15" customHeight="true" x14ac:dyDescent="0.2">
      <c r="C955" s="457"/>
      <c r="D955" s="457"/>
      <c r="E955" s="457"/>
      <c r="F955" s="457"/>
      <c r="G955" s="457"/>
      <c r="H955" s="457"/>
      <c r="I955" s="457"/>
      <c r="J955" s="457"/>
      <c r="K955" s="457"/>
      <c r="L955" s="457"/>
      <c r="M955" s="457"/>
      <c r="N955" s="457"/>
      <c r="O955" s="457"/>
      <c r="P955" s="457"/>
      <c r="Q955" s="457"/>
    </row>
    <row r="956" ht="25.15" customHeight="true" x14ac:dyDescent="0.2">
      <c r="C956" s="457"/>
      <c r="D956" s="457"/>
      <c r="E956" s="457"/>
      <c r="F956" s="457"/>
      <c r="G956" s="457"/>
      <c r="H956" s="457"/>
      <c r="I956" s="457"/>
      <c r="J956" s="457"/>
      <c r="K956" s="457"/>
      <c r="L956" s="457"/>
      <c r="M956" s="457"/>
      <c r="N956" s="457"/>
      <c r="O956" s="457"/>
      <c r="P956" s="457"/>
      <c r="Q956" s="457"/>
    </row>
    <row r="957" ht="25.15" customHeight="true" x14ac:dyDescent="0.2">
      <c r="C957" s="457"/>
      <c r="D957" s="457"/>
      <c r="E957" s="457"/>
      <c r="F957" s="457"/>
      <c r="G957" s="457"/>
      <c r="H957" s="457"/>
      <c r="I957" s="457"/>
      <c r="J957" s="457"/>
      <c r="K957" s="457"/>
      <c r="L957" s="457"/>
      <c r="M957" s="457"/>
      <c r="N957" s="457"/>
      <c r="O957" s="457"/>
      <c r="P957" s="457"/>
      <c r="Q957" s="457"/>
    </row>
    <row r="958" ht="25.15" customHeight="true" x14ac:dyDescent="0.2">
      <c r="C958" s="457"/>
      <c r="D958" s="457"/>
      <c r="E958" s="457"/>
      <c r="F958" s="457"/>
      <c r="G958" s="457"/>
      <c r="H958" s="457"/>
      <c r="I958" s="457"/>
      <c r="J958" s="457"/>
      <c r="K958" s="457"/>
      <c r="L958" s="457"/>
      <c r="M958" s="457"/>
      <c r="N958" s="457"/>
      <c r="O958" s="457"/>
      <c r="P958" s="457"/>
      <c r="Q958" s="457"/>
    </row>
    <row r="959" ht="25.15" customHeight="true" x14ac:dyDescent="0.2">
      <c r="C959" s="457"/>
      <c r="D959" s="457"/>
      <c r="E959" s="457"/>
      <c r="F959" s="457"/>
      <c r="G959" s="457"/>
      <c r="H959" s="457"/>
      <c r="I959" s="457"/>
      <c r="J959" s="457"/>
      <c r="K959" s="457"/>
      <c r="L959" s="457"/>
      <c r="M959" s="457"/>
      <c r="N959" s="457"/>
      <c r="O959" s="457"/>
      <c r="P959" s="457"/>
      <c r="Q959" s="457"/>
    </row>
    <row r="960" ht="25.15" customHeight="true" x14ac:dyDescent="0.2">
      <c r="C960" s="457"/>
      <c r="D960" s="457"/>
      <c r="E960" s="457"/>
      <c r="F960" s="457"/>
      <c r="G960" s="457"/>
      <c r="H960" s="457"/>
      <c r="I960" s="457"/>
      <c r="J960" s="457"/>
      <c r="K960" s="457"/>
      <c r="L960" s="457"/>
      <c r="M960" s="457"/>
      <c r="N960" s="457"/>
      <c r="O960" s="457"/>
      <c r="P960" s="457"/>
      <c r="Q960" s="457"/>
    </row>
    <row r="961" ht="25.15" customHeight="true" x14ac:dyDescent="0.2">
      <c r="C961" s="457"/>
      <c r="D961" s="457"/>
      <c r="E961" s="457"/>
      <c r="F961" s="457"/>
      <c r="G961" s="457"/>
      <c r="H961" s="457"/>
      <c r="I961" s="457"/>
      <c r="J961" s="457"/>
      <c r="K961" s="457"/>
      <c r="L961" s="457"/>
      <c r="M961" s="457"/>
      <c r="N961" s="457"/>
      <c r="O961" s="457"/>
      <c r="P961" s="457"/>
      <c r="Q961" s="457"/>
    </row>
    <row r="962" ht="25.15" customHeight="true" x14ac:dyDescent="0.2">
      <c r="C962" s="457"/>
      <c r="D962" s="457"/>
      <c r="E962" s="457"/>
      <c r="F962" s="457"/>
      <c r="G962" s="457"/>
      <c r="H962" s="457"/>
      <c r="I962" s="457"/>
      <c r="J962" s="457"/>
      <c r="K962" s="457"/>
      <c r="L962" s="457"/>
      <c r="M962" s="457"/>
      <c r="N962" s="457"/>
      <c r="O962" s="457"/>
      <c r="P962" s="457"/>
      <c r="Q962" s="457"/>
    </row>
    <row r="963" ht="25.15" customHeight="true" x14ac:dyDescent="0.2">
      <c r="C963" s="457"/>
      <c r="D963" s="457"/>
      <c r="E963" s="457"/>
      <c r="F963" s="457"/>
      <c r="G963" s="457"/>
      <c r="H963" s="457"/>
      <c r="I963" s="457"/>
      <c r="J963" s="457"/>
      <c r="K963" s="457"/>
      <c r="L963" s="457"/>
      <c r="M963" s="457"/>
      <c r="N963" s="457"/>
      <c r="O963" s="457"/>
      <c r="P963" s="457"/>
      <c r="Q963" s="457"/>
    </row>
    <row r="964" ht="25.15" customHeight="true" x14ac:dyDescent="0.2">
      <c r="C964" s="457"/>
      <c r="D964" s="457"/>
      <c r="E964" s="457"/>
      <c r="F964" s="457"/>
      <c r="G964" s="457"/>
      <c r="H964" s="457"/>
      <c r="I964" s="457"/>
      <c r="J964" s="457"/>
      <c r="K964" s="457"/>
      <c r="L964" s="457"/>
      <c r="M964" s="457"/>
      <c r="N964" s="457"/>
      <c r="O964" s="457"/>
      <c r="P964" s="457"/>
      <c r="Q964" s="457"/>
    </row>
    <row r="965" ht="25.15" customHeight="true" x14ac:dyDescent="0.2">
      <c r="C965" s="457"/>
      <c r="D965" s="457"/>
      <c r="E965" s="457"/>
      <c r="F965" s="457"/>
      <c r="G965" s="457"/>
      <c r="H965" s="457"/>
      <c r="I965" s="457"/>
      <c r="J965" s="457"/>
      <c r="K965" s="457"/>
      <c r="L965" s="457"/>
      <c r="M965" s="457"/>
      <c r="N965" s="457"/>
      <c r="O965" s="457"/>
      <c r="P965" s="457"/>
      <c r="Q965" s="457"/>
    </row>
    <row r="966" ht="25.15" customHeight="true" x14ac:dyDescent="0.2">
      <c r="C966" s="457"/>
      <c r="D966" s="457"/>
      <c r="E966" s="457"/>
      <c r="F966" s="457"/>
      <c r="G966" s="457"/>
      <c r="H966" s="457"/>
      <c r="I966" s="457"/>
      <c r="J966" s="457"/>
      <c r="K966" s="457"/>
      <c r="L966" s="457"/>
      <c r="M966" s="457"/>
      <c r="N966" s="457"/>
      <c r="O966" s="457"/>
      <c r="P966" s="457"/>
      <c r="Q966" s="457"/>
    </row>
    <row r="967" ht="25.15" customHeight="true" x14ac:dyDescent="0.2">
      <c r="C967" s="457"/>
      <c r="D967" s="457"/>
      <c r="E967" s="457"/>
      <c r="F967" s="457"/>
      <c r="G967" s="457"/>
      <c r="H967" s="457"/>
      <c r="I967" s="457"/>
      <c r="J967" s="457"/>
      <c r="K967" s="457"/>
      <c r="L967" s="457"/>
      <c r="M967" s="457"/>
      <c r="N967" s="457"/>
      <c r="O967" s="457"/>
      <c r="P967" s="457"/>
      <c r="Q967" s="457"/>
    </row>
    <row r="968" ht="25.15" customHeight="true" x14ac:dyDescent="0.2">
      <c r="C968" s="457"/>
      <c r="D968" s="457"/>
      <c r="E968" s="457"/>
      <c r="F968" s="457"/>
      <c r="G968" s="457"/>
      <c r="H968" s="457"/>
      <c r="I968" s="457"/>
      <c r="J968" s="457"/>
      <c r="K968" s="457"/>
      <c r="L968" s="457"/>
      <c r="M968" s="457"/>
      <c r="N968" s="457"/>
      <c r="O968" s="457"/>
      <c r="P968" s="457"/>
      <c r="Q968" s="457"/>
    </row>
    <row r="969" ht="25.15" customHeight="true" x14ac:dyDescent="0.2">
      <c r="C969" s="457"/>
      <c r="D969" s="457"/>
      <c r="E969" s="457"/>
      <c r="F969" s="457"/>
      <c r="G969" s="457"/>
      <c r="H969" s="457"/>
      <c r="I969" s="457"/>
      <c r="J969" s="457"/>
      <c r="K969" s="457"/>
      <c r="L969" s="457"/>
      <c r="M969" s="457"/>
      <c r="N969" s="457"/>
      <c r="O969" s="457"/>
      <c r="P969" s="457"/>
      <c r="Q969" s="457"/>
    </row>
    <row r="970" ht="25.15" customHeight="true" x14ac:dyDescent="0.2">
      <c r="C970" s="457"/>
      <c r="D970" s="457"/>
      <c r="E970" s="457"/>
      <c r="F970" s="457"/>
      <c r="G970" s="457"/>
      <c r="H970" s="457"/>
      <c r="I970" s="457"/>
      <c r="J970" s="457"/>
      <c r="K970" s="457"/>
      <c r="L970" s="457"/>
      <c r="M970" s="457"/>
      <c r="N970" s="457"/>
      <c r="O970" s="457"/>
      <c r="P970" s="457"/>
      <c r="Q970" s="457"/>
    </row>
    <row r="971" ht="25.15" customHeight="true" x14ac:dyDescent="0.2">
      <c r="C971" s="457"/>
      <c r="D971" s="457"/>
      <c r="E971" s="457"/>
      <c r="F971" s="457"/>
      <c r="G971" s="457"/>
      <c r="H971" s="457"/>
      <c r="I971" s="457"/>
      <c r="J971" s="457"/>
      <c r="K971" s="457"/>
      <c r="L971" s="457"/>
      <c r="M971" s="457"/>
      <c r="N971" s="457"/>
      <c r="O971" s="457"/>
      <c r="P971" s="457"/>
      <c r="Q971" s="457"/>
    </row>
    <row r="972" ht="25.15" customHeight="true" x14ac:dyDescent="0.2">
      <c r="C972" s="457"/>
      <c r="D972" s="457"/>
      <c r="E972" s="457"/>
      <c r="F972" s="457"/>
      <c r="G972" s="457"/>
      <c r="H972" s="457"/>
      <c r="I972" s="457"/>
      <c r="J972" s="457"/>
      <c r="K972" s="457"/>
      <c r="L972" s="457"/>
      <c r="M972" s="457"/>
      <c r="N972" s="457"/>
      <c r="O972" s="457"/>
      <c r="P972" s="457"/>
      <c r="Q972" s="457"/>
    </row>
    <row r="973" ht="25.15" customHeight="true" x14ac:dyDescent="0.2">
      <c r="C973" s="457"/>
      <c r="D973" s="457"/>
      <c r="E973" s="457"/>
      <c r="F973" s="457"/>
      <c r="G973" s="457"/>
      <c r="H973" s="457"/>
      <c r="I973" s="457"/>
      <c r="J973" s="457"/>
      <c r="K973" s="457"/>
      <c r="L973" s="457"/>
      <c r="M973" s="457"/>
      <c r="N973" s="457"/>
      <c r="O973" s="457"/>
      <c r="P973" s="457"/>
      <c r="Q973" s="457"/>
    </row>
    <row r="974" ht="25.15" customHeight="true" x14ac:dyDescent="0.2">
      <c r="C974" s="457"/>
      <c r="D974" s="457"/>
      <c r="E974" s="457"/>
      <c r="F974" s="457"/>
      <c r="G974" s="457"/>
      <c r="H974" s="457"/>
      <c r="I974" s="457"/>
      <c r="J974" s="457"/>
      <c r="K974" s="457"/>
      <c r="L974" s="457"/>
      <c r="M974" s="457"/>
      <c r="N974" s="457"/>
      <c r="O974" s="457"/>
      <c r="P974" s="457"/>
      <c r="Q974" s="457"/>
    </row>
    <row r="975" ht="25.15" customHeight="true" x14ac:dyDescent="0.2">
      <c r="C975" s="457"/>
      <c r="D975" s="457"/>
      <c r="E975" s="457"/>
      <c r="F975" s="457"/>
      <c r="G975" s="457"/>
      <c r="H975" s="457"/>
      <c r="I975" s="457"/>
      <c r="J975" s="457"/>
      <c r="K975" s="457"/>
      <c r="L975" s="457"/>
      <c r="M975" s="457"/>
      <c r="N975" s="457"/>
      <c r="O975" s="457"/>
      <c r="P975" s="457"/>
      <c r="Q975" s="457"/>
    </row>
    <row r="976" ht="25.15" customHeight="true" x14ac:dyDescent="0.2">
      <c r="C976" s="457"/>
      <c r="D976" s="457"/>
      <c r="E976" s="457"/>
      <c r="F976" s="457"/>
      <c r="G976" s="457"/>
      <c r="H976" s="457"/>
      <c r="I976" s="457"/>
      <c r="J976" s="457"/>
      <c r="K976" s="457"/>
      <c r="L976" s="457"/>
      <c r="M976" s="457"/>
      <c r="N976" s="457"/>
      <c r="O976" s="457"/>
      <c r="P976" s="457"/>
      <c r="Q976" s="457"/>
    </row>
    <row r="977" ht="25.15" customHeight="true" x14ac:dyDescent="0.2">
      <c r="C977" s="457"/>
      <c r="D977" s="457"/>
      <c r="E977" s="457"/>
      <c r="F977" s="457"/>
      <c r="G977" s="457"/>
      <c r="H977" s="457"/>
      <c r="I977" s="457"/>
      <c r="J977" s="457"/>
      <c r="K977" s="457"/>
      <c r="L977" s="457"/>
      <c r="M977" s="457"/>
      <c r="N977" s="457"/>
      <c r="O977" s="457"/>
      <c r="P977" s="457"/>
      <c r="Q977" s="457"/>
    </row>
    <row r="978" ht="25.15" customHeight="true" x14ac:dyDescent="0.2">
      <c r="C978" s="457"/>
      <c r="D978" s="457"/>
      <c r="E978" s="457"/>
      <c r="F978" s="457"/>
      <c r="G978" s="457"/>
      <c r="H978" s="457"/>
      <c r="I978" s="457"/>
      <c r="J978" s="457"/>
      <c r="K978" s="457"/>
      <c r="L978" s="457"/>
      <c r="M978" s="457"/>
      <c r="N978" s="457"/>
      <c r="O978" s="457"/>
      <c r="P978" s="457"/>
      <c r="Q978" s="457"/>
    </row>
    <row r="979" ht="25.15" customHeight="true" x14ac:dyDescent="0.2">
      <c r="C979" s="457"/>
      <c r="D979" s="457"/>
      <c r="E979" s="457"/>
      <c r="F979" s="457"/>
      <c r="G979" s="457"/>
      <c r="H979" s="457"/>
      <c r="I979" s="457"/>
      <c r="J979" s="457"/>
      <c r="K979" s="457"/>
      <c r="L979" s="457"/>
      <c r="M979" s="457"/>
      <c r="N979" s="457"/>
      <c r="O979" s="457"/>
      <c r="P979" s="457"/>
      <c r="Q979" s="457"/>
    </row>
    <row r="980" ht="25.15" customHeight="true" x14ac:dyDescent="0.2">
      <c r="C980" s="457"/>
      <c r="D980" s="457"/>
      <c r="E980" s="457"/>
      <c r="F980" s="457"/>
      <c r="G980" s="457"/>
      <c r="H980" s="457"/>
      <c r="I980" s="457"/>
      <c r="J980" s="457"/>
      <c r="K980" s="457"/>
      <c r="L980" s="457"/>
      <c r="M980" s="457"/>
      <c r="N980" s="457"/>
      <c r="O980" s="457"/>
      <c r="P980" s="457"/>
      <c r="Q980" s="457"/>
    </row>
    <row r="981" ht="25.15" customHeight="true" x14ac:dyDescent="0.2">
      <c r="C981" s="457"/>
      <c r="D981" s="457"/>
      <c r="E981" s="457"/>
      <c r="F981" s="457"/>
      <c r="G981" s="457"/>
      <c r="H981" s="457"/>
      <c r="I981" s="457"/>
      <c r="J981" s="457"/>
      <c r="K981" s="457"/>
      <c r="L981" s="457"/>
      <c r="M981" s="457"/>
      <c r="N981" s="457"/>
      <c r="O981" s="457"/>
      <c r="P981" s="457"/>
      <c r="Q981" s="457"/>
    </row>
    <row r="982" ht="25.15" customHeight="true" x14ac:dyDescent="0.2">
      <c r="C982" s="457"/>
      <c r="D982" s="457"/>
      <c r="E982" s="457"/>
      <c r="F982" s="457"/>
      <c r="G982" s="457"/>
      <c r="H982" s="457"/>
      <c r="I982" s="457"/>
      <c r="J982" s="457"/>
      <c r="K982" s="457"/>
      <c r="L982" s="457"/>
      <c r="M982" s="457"/>
      <c r="N982" s="457"/>
      <c r="O982" s="457"/>
      <c r="P982" s="457"/>
      <c r="Q982" s="457"/>
    </row>
    <row r="983" ht="25.15" customHeight="true" x14ac:dyDescent="0.2">
      <c r="C983" s="457"/>
      <c r="D983" s="457"/>
      <c r="E983" s="457"/>
      <c r="F983" s="457"/>
      <c r="G983" s="457"/>
      <c r="H983" s="457"/>
      <c r="I983" s="457"/>
      <c r="J983" s="457"/>
      <c r="K983" s="457"/>
      <c r="L983" s="457"/>
      <c r="M983" s="457"/>
      <c r="N983" s="457"/>
      <c r="O983" s="457"/>
      <c r="P983" s="457"/>
      <c r="Q983" s="457"/>
    </row>
    <row r="984" ht="25.15" customHeight="true" x14ac:dyDescent="0.2">
      <c r="C984" s="457"/>
      <c r="D984" s="457"/>
      <c r="E984" s="457"/>
      <c r="F984" s="457"/>
      <c r="G984" s="457"/>
      <c r="H984" s="457"/>
      <c r="I984" s="457"/>
      <c r="J984" s="457"/>
      <c r="K984" s="457"/>
      <c r="L984" s="457"/>
      <c r="M984" s="457"/>
      <c r="N984" s="457"/>
      <c r="O984" s="457"/>
      <c r="P984" s="457"/>
      <c r="Q984" s="457"/>
    </row>
    <row r="985" ht="25.15" customHeight="true" x14ac:dyDescent="0.2">
      <c r="C985" s="457"/>
      <c r="D985" s="457"/>
      <c r="E985" s="457"/>
      <c r="F985" s="457"/>
      <c r="G985" s="457"/>
      <c r="H985" s="457"/>
      <c r="I985" s="457"/>
      <c r="J985" s="457"/>
      <c r="K985" s="457"/>
      <c r="L985" s="457"/>
      <c r="M985" s="457"/>
      <c r="N985" s="457"/>
      <c r="O985" s="457"/>
      <c r="P985" s="457"/>
      <c r="Q985" s="457"/>
    </row>
    <row r="986" ht="25.15" customHeight="true" x14ac:dyDescent="0.2">
      <c r="C986" s="457"/>
      <c r="D986" s="457"/>
      <c r="E986" s="457"/>
      <c r="F986" s="457"/>
      <c r="G986" s="457"/>
      <c r="H986" s="457"/>
      <c r="I986" s="457"/>
      <c r="J986" s="457"/>
      <c r="K986" s="457"/>
      <c r="L986" s="457"/>
      <c r="M986" s="457"/>
      <c r="N986" s="457"/>
      <c r="O986" s="457"/>
      <c r="P986" s="457"/>
      <c r="Q986" s="457"/>
    </row>
    <row r="987" ht="25.15" customHeight="true" x14ac:dyDescent="0.2">
      <c r="C987" s="457"/>
      <c r="D987" s="457"/>
      <c r="E987" s="457"/>
      <c r="F987" s="457"/>
      <c r="G987" s="457"/>
      <c r="H987" s="457"/>
      <c r="I987" s="457"/>
      <c r="J987" s="457"/>
      <c r="K987" s="457"/>
      <c r="L987" s="457"/>
      <c r="M987" s="457"/>
      <c r="N987" s="457"/>
      <c r="O987" s="457"/>
      <c r="P987" s="457"/>
      <c r="Q987" s="457"/>
    </row>
    <row r="988" ht="25.15" customHeight="true" x14ac:dyDescent="0.2">
      <c r="C988" s="457"/>
      <c r="D988" s="457"/>
      <c r="E988" s="457"/>
      <c r="F988" s="457"/>
      <c r="G988" s="457"/>
      <c r="H988" s="457"/>
      <c r="I988" s="457"/>
      <c r="J988" s="457"/>
      <c r="K988" s="457"/>
      <c r="L988" s="457"/>
      <c r="M988" s="457"/>
      <c r="N988" s="457"/>
      <c r="O988" s="457"/>
      <c r="P988" s="457"/>
      <c r="Q988" s="457"/>
    </row>
    <row r="989" ht="25.15" customHeight="true" x14ac:dyDescent="0.2">
      <c r="C989" s="457"/>
      <c r="D989" s="457"/>
      <c r="E989" s="457"/>
      <c r="F989" s="457"/>
      <c r="G989" s="457"/>
      <c r="H989" s="457"/>
      <c r="I989" s="457"/>
      <c r="J989" s="457"/>
      <c r="K989" s="457"/>
      <c r="L989" s="457"/>
      <c r="M989" s="457"/>
      <c r="N989" s="457"/>
      <c r="O989" s="457"/>
      <c r="P989" s="457"/>
      <c r="Q989" s="457"/>
    </row>
    <row r="990" ht="25.15" customHeight="true" x14ac:dyDescent="0.2">
      <c r="C990" s="457"/>
      <c r="D990" s="457"/>
      <c r="E990" s="457"/>
      <c r="F990" s="457"/>
      <c r="G990" s="457"/>
      <c r="H990" s="457"/>
      <c r="I990" s="457"/>
      <c r="J990" s="457"/>
      <c r="K990" s="457"/>
      <c r="L990" s="457"/>
      <c r="M990" s="457"/>
      <c r="N990" s="457"/>
      <c r="O990" s="457"/>
      <c r="P990" s="457"/>
      <c r="Q990" s="457"/>
    </row>
    <row r="991" ht="25.15" customHeight="true" x14ac:dyDescent="0.2">
      <c r="C991" s="457"/>
      <c r="D991" s="457"/>
      <c r="E991" s="457"/>
      <c r="F991" s="457"/>
      <c r="G991" s="457"/>
      <c r="H991" s="457"/>
      <c r="I991" s="457"/>
      <c r="J991" s="457"/>
      <c r="K991" s="457"/>
      <c r="L991" s="457"/>
      <c r="M991" s="457"/>
      <c r="N991" s="457"/>
      <c r="O991" s="457"/>
      <c r="P991" s="457"/>
      <c r="Q991" s="457"/>
    </row>
    <row r="992" ht="25.15" customHeight="true" x14ac:dyDescent="0.2">
      <c r="C992" s="457"/>
      <c r="D992" s="457"/>
      <c r="E992" s="457"/>
      <c r="F992" s="457"/>
      <c r="G992" s="457"/>
      <c r="H992" s="457"/>
      <c r="I992" s="457"/>
      <c r="J992" s="457"/>
      <c r="K992" s="457"/>
      <c r="L992" s="457"/>
      <c r="M992" s="457"/>
      <c r="N992" s="457"/>
      <c r="O992" s="457"/>
      <c r="P992" s="457"/>
      <c r="Q992" s="457"/>
    </row>
    <row r="993" ht="25.15" customHeight="true" x14ac:dyDescent="0.2">
      <c r="C993" s="457"/>
      <c r="D993" s="457"/>
      <c r="E993" s="457"/>
      <c r="F993" s="457"/>
      <c r="G993" s="457"/>
      <c r="H993" s="457"/>
      <c r="I993" s="457"/>
      <c r="J993" s="457"/>
      <c r="K993" s="457"/>
      <c r="L993" s="457"/>
      <c r="M993" s="457"/>
      <c r="N993" s="457"/>
      <c r="O993" s="457"/>
      <c r="P993" s="457"/>
      <c r="Q993" s="457"/>
    </row>
    <row r="994" ht="25.15" customHeight="true" x14ac:dyDescent="0.2">
      <c r="C994" s="457"/>
      <c r="D994" s="457"/>
      <c r="E994" s="457"/>
      <c r="F994" s="457"/>
      <c r="G994" s="457"/>
      <c r="H994" s="457"/>
      <c r="I994" s="457"/>
      <c r="J994" s="457"/>
      <c r="K994" s="457"/>
      <c r="L994" s="457"/>
      <c r="M994" s="457"/>
      <c r="N994" s="457"/>
      <c r="O994" s="457"/>
      <c r="P994" s="457"/>
      <c r="Q994" s="457"/>
    </row>
    <row r="995" ht="25.15" customHeight="true" x14ac:dyDescent="0.2">
      <c r="C995" s="457"/>
      <c r="D995" s="457"/>
      <c r="E995" s="457"/>
      <c r="F995" s="457"/>
      <c r="G995" s="457"/>
      <c r="H995" s="457"/>
      <c r="I995" s="457"/>
      <c r="J995" s="457"/>
      <c r="K995" s="457"/>
      <c r="L995" s="457"/>
      <c r="M995" s="457"/>
      <c r="N995" s="457"/>
      <c r="O995" s="457"/>
      <c r="P995" s="457"/>
      <c r="Q995" s="457"/>
    </row>
    <row r="996" ht="25.15" customHeight="true" x14ac:dyDescent="0.2">
      <c r="C996" s="457"/>
      <c r="D996" s="457"/>
      <c r="E996" s="457"/>
      <c r="F996" s="457"/>
      <c r="G996" s="457"/>
      <c r="H996" s="457"/>
      <c r="I996" s="457"/>
      <c r="J996" s="457"/>
      <c r="K996" s="457"/>
      <c r="L996" s="457"/>
      <c r="M996" s="457"/>
      <c r="N996" s="457"/>
      <c r="O996" s="457"/>
      <c r="P996" s="457"/>
      <c r="Q996" s="457"/>
    </row>
    <row r="997" ht="25.15" customHeight="true" x14ac:dyDescent="0.2">
      <c r="C997" s="457"/>
      <c r="D997" s="457"/>
      <c r="E997" s="457"/>
      <c r="F997" s="457"/>
      <c r="G997" s="457"/>
      <c r="H997" s="457"/>
      <c r="I997" s="457"/>
      <c r="J997" s="457"/>
      <c r="K997" s="457"/>
      <c r="L997" s="457"/>
      <c r="M997" s="457"/>
      <c r="N997" s="457"/>
      <c r="O997" s="457"/>
      <c r="P997" s="457"/>
      <c r="Q997" s="457"/>
    </row>
    <row r="998" ht="25.15" customHeight="true" x14ac:dyDescent="0.2">
      <c r="C998" s="457"/>
      <c r="D998" s="457"/>
      <c r="E998" s="457"/>
      <c r="F998" s="457"/>
      <c r="G998" s="457"/>
      <c r="H998" s="457"/>
      <c r="I998" s="457"/>
      <c r="J998" s="457"/>
      <c r="K998" s="457"/>
      <c r="L998" s="457"/>
      <c r="M998" s="457"/>
      <c r="N998" s="457"/>
      <c r="O998" s="457"/>
      <c r="P998" s="457"/>
      <c r="Q998" s="457"/>
    </row>
    <row r="999" ht="25.15" customHeight="true" x14ac:dyDescent="0.2">
      <c r="C999" s="457"/>
      <c r="D999" s="457"/>
      <c r="E999" s="457"/>
      <c r="F999" s="457"/>
      <c r="G999" s="457"/>
      <c r="H999" s="457"/>
      <c r="I999" s="457"/>
      <c r="J999" s="457"/>
      <c r="K999" s="457"/>
      <c r="L999" s="457"/>
      <c r="M999" s="457"/>
      <c r="N999" s="457"/>
      <c r="O999" s="457"/>
      <c r="P999" s="457"/>
      <c r="Q999" s="457"/>
    </row>
    <row r="1000" ht="25.15" customHeight="true" x14ac:dyDescent="0.2">
      <c r="C1000" s="457"/>
      <c r="D1000" s="457"/>
      <c r="E1000" s="457"/>
      <c r="F1000" s="457"/>
      <c r="G1000" s="457"/>
      <c r="H1000" s="457"/>
      <c r="I1000" s="457"/>
      <c r="J1000" s="457"/>
      <c r="K1000" s="457"/>
      <c r="L1000" s="457"/>
      <c r="M1000" s="457"/>
      <c r="N1000" s="457"/>
      <c r="O1000" s="457"/>
      <c r="P1000" s="457"/>
      <c r="Q1000" s="457"/>
    </row>
    <row r="1001" ht="25.15" customHeight="true" x14ac:dyDescent="0.2">
      <c r="C1001" s="457"/>
      <c r="D1001" s="457"/>
      <c r="E1001" s="457"/>
      <c r="F1001" s="457"/>
      <c r="G1001" s="457"/>
      <c r="H1001" s="457"/>
      <c r="I1001" s="457"/>
      <c r="J1001" s="457"/>
      <c r="K1001" s="457"/>
      <c r="L1001" s="457"/>
      <c r="M1001" s="457"/>
      <c r="N1001" s="457"/>
      <c r="O1001" s="457"/>
      <c r="P1001" s="457"/>
      <c r="Q1001" s="457"/>
    </row>
    <row r="1002" ht="25.15" customHeight="true" x14ac:dyDescent="0.2">
      <c r="C1002" s="457"/>
      <c r="D1002" s="457"/>
      <c r="E1002" s="457"/>
      <c r="F1002" s="457"/>
      <c r="G1002" s="457"/>
      <c r="H1002" s="457"/>
      <c r="I1002" s="457"/>
      <c r="J1002" s="457"/>
      <c r="K1002" s="457"/>
      <c r="L1002" s="457"/>
      <c r="M1002" s="457"/>
      <c r="N1002" s="457"/>
      <c r="O1002" s="457"/>
      <c r="P1002" s="457"/>
      <c r="Q1002" s="457"/>
    </row>
    <row r="1003" ht="25.15" customHeight="true" x14ac:dyDescent="0.2">
      <c r="C1003" s="457"/>
      <c r="D1003" s="457"/>
      <c r="E1003" s="457"/>
      <c r="F1003" s="457"/>
      <c r="G1003" s="457"/>
      <c r="H1003" s="457"/>
      <c r="I1003" s="457"/>
      <c r="J1003" s="457"/>
      <c r="K1003" s="457"/>
      <c r="L1003" s="457"/>
      <c r="M1003" s="457"/>
      <c r="N1003" s="457"/>
      <c r="O1003" s="457"/>
      <c r="P1003" s="457"/>
      <c r="Q1003" s="457"/>
    </row>
    <row r="1004" ht="25.15" customHeight="true" x14ac:dyDescent="0.2">
      <c r="C1004" s="457"/>
      <c r="D1004" s="457"/>
      <c r="E1004" s="457"/>
      <c r="F1004" s="457"/>
      <c r="G1004" s="457"/>
      <c r="H1004" s="457"/>
      <c r="I1004" s="457"/>
      <c r="J1004" s="457"/>
      <c r="K1004" s="457"/>
      <c r="L1004" s="457"/>
      <c r="M1004" s="457"/>
      <c r="N1004" s="457"/>
      <c r="O1004" s="457"/>
      <c r="P1004" s="457"/>
      <c r="Q1004" s="457"/>
    </row>
    <row r="1005" ht="25.15" customHeight="true" x14ac:dyDescent="0.2">
      <c r="C1005" s="457"/>
      <c r="D1005" s="457"/>
      <c r="E1005" s="457"/>
      <c r="F1005" s="457"/>
      <c r="G1005" s="457"/>
      <c r="H1005" s="457"/>
      <c r="I1005" s="457"/>
      <c r="J1005" s="457"/>
      <c r="K1005" s="457"/>
      <c r="L1005" s="457"/>
      <c r="M1005" s="457"/>
      <c r="N1005" s="457"/>
      <c r="O1005" s="457"/>
      <c r="P1005" s="457"/>
      <c r="Q1005" s="457"/>
    </row>
    <row r="1006" ht="25.15" customHeight="true" x14ac:dyDescent="0.2">
      <c r="C1006" s="457"/>
      <c r="D1006" s="457"/>
      <c r="E1006" s="457"/>
      <c r="F1006" s="457"/>
      <c r="G1006" s="457"/>
      <c r="H1006" s="457"/>
      <c r="I1006" s="457"/>
      <c r="J1006" s="457"/>
      <c r="K1006" s="457"/>
      <c r="L1006" s="457"/>
      <c r="M1006" s="457"/>
      <c r="N1006" s="457"/>
      <c r="O1006" s="457"/>
      <c r="P1006" s="457"/>
      <c r="Q1006" s="457"/>
    </row>
    <row r="1007" ht="25.15" customHeight="true" x14ac:dyDescent="0.2">
      <c r="C1007" s="457"/>
      <c r="D1007" s="457"/>
      <c r="E1007" s="457"/>
      <c r="F1007" s="457"/>
      <c r="G1007" s="457"/>
      <c r="H1007" s="457"/>
      <c r="I1007" s="457"/>
      <c r="J1007" s="457"/>
      <c r="K1007" s="457"/>
      <c r="L1007" s="457"/>
      <c r="M1007" s="457"/>
      <c r="N1007" s="457"/>
      <c r="O1007" s="457"/>
      <c r="P1007" s="457"/>
      <c r="Q1007" s="457"/>
    </row>
    <row r="1008" ht="25.15" customHeight="true" x14ac:dyDescent="0.2">
      <c r="C1008" s="457"/>
      <c r="D1008" s="457"/>
      <c r="E1008" s="457"/>
      <c r="F1008" s="457"/>
      <c r="G1008" s="457"/>
      <c r="H1008" s="457"/>
      <c r="I1008" s="457"/>
      <c r="J1008" s="457"/>
      <c r="K1008" s="457"/>
      <c r="L1008" s="457"/>
      <c r="M1008" s="457"/>
      <c r="N1008" s="457"/>
      <c r="O1008" s="457"/>
      <c r="P1008" s="457"/>
      <c r="Q1008" s="457"/>
    </row>
    <row r="1009" ht="25.15" customHeight="true" x14ac:dyDescent="0.2">
      <c r="C1009" s="457"/>
      <c r="D1009" s="457"/>
      <c r="E1009" s="457"/>
      <c r="F1009" s="457"/>
      <c r="G1009" s="457"/>
      <c r="H1009" s="457"/>
      <c r="I1009" s="457"/>
      <c r="J1009" s="457"/>
      <c r="K1009" s="457"/>
      <c r="L1009" s="457"/>
      <c r="M1009" s="457"/>
      <c r="N1009" s="457"/>
      <c r="O1009" s="457"/>
      <c r="P1009" s="457"/>
      <c r="Q1009" s="457"/>
    </row>
    <row r="1010" ht="25.15" customHeight="true" x14ac:dyDescent="0.2">
      <c r="C1010" s="457"/>
      <c r="D1010" s="457"/>
      <c r="E1010" s="457"/>
      <c r="F1010" s="457"/>
      <c r="G1010" s="457"/>
      <c r="H1010" s="457"/>
      <c r="I1010" s="457"/>
      <c r="J1010" s="457"/>
      <c r="K1010" s="457"/>
      <c r="L1010" s="457"/>
      <c r="M1010" s="457"/>
      <c r="N1010" s="457"/>
      <c r="O1010" s="457"/>
      <c r="P1010" s="457"/>
      <c r="Q1010" s="457"/>
    </row>
    <row r="1011" ht="25.15" customHeight="true" x14ac:dyDescent="0.2">
      <c r="C1011" s="457"/>
      <c r="D1011" s="457"/>
      <c r="E1011" s="457"/>
      <c r="F1011" s="457"/>
      <c r="G1011" s="457"/>
      <c r="H1011" s="457"/>
      <c r="I1011" s="457"/>
      <c r="J1011" s="457"/>
      <c r="K1011" s="457"/>
      <c r="L1011" s="457"/>
      <c r="M1011" s="457"/>
      <c r="N1011" s="457"/>
      <c r="O1011" s="457"/>
      <c r="P1011" s="457"/>
      <c r="Q1011" s="457"/>
    </row>
    <row r="1012" ht="25.15" customHeight="true" x14ac:dyDescent="0.2">
      <c r="C1012" s="457"/>
      <c r="D1012" s="457"/>
      <c r="E1012" s="457"/>
      <c r="F1012" s="457"/>
      <c r="G1012" s="457"/>
      <c r="H1012" s="457"/>
      <c r="I1012" s="457"/>
      <c r="J1012" s="457"/>
      <c r="K1012" s="457"/>
      <c r="L1012" s="457"/>
      <c r="M1012" s="457"/>
      <c r="N1012" s="457"/>
      <c r="O1012" s="457"/>
      <c r="P1012" s="457"/>
      <c r="Q1012" s="457"/>
    </row>
    <row r="1013" ht="25.15" customHeight="true" x14ac:dyDescent="0.2">
      <c r="C1013" s="457"/>
      <c r="D1013" s="457"/>
      <c r="E1013" s="457"/>
      <c r="F1013" s="457"/>
      <c r="G1013" s="457"/>
      <c r="H1013" s="457"/>
      <c r="I1013" s="457"/>
      <c r="J1013" s="457"/>
      <c r="K1013" s="457"/>
      <c r="L1013" s="457"/>
      <c r="M1013" s="457"/>
      <c r="N1013" s="457"/>
      <c r="O1013" s="457"/>
      <c r="P1013" s="457"/>
      <c r="Q1013" s="457"/>
    </row>
    <row r="1014" ht="25.15" customHeight="true" x14ac:dyDescent="0.2">
      <c r="C1014" s="457"/>
      <c r="D1014" s="457"/>
      <c r="E1014" s="457"/>
      <c r="F1014" s="457"/>
      <c r="G1014" s="457"/>
      <c r="H1014" s="457"/>
      <c r="I1014" s="457"/>
      <c r="J1014" s="457"/>
      <c r="K1014" s="457"/>
      <c r="L1014" s="457"/>
      <c r="M1014" s="457"/>
      <c r="N1014" s="457"/>
      <c r="O1014" s="457"/>
      <c r="P1014" s="457"/>
      <c r="Q1014" s="457"/>
    </row>
    <row r="1015" ht="25.15" customHeight="true" x14ac:dyDescent="0.2">
      <c r="C1015" s="457"/>
      <c r="D1015" s="457"/>
      <c r="E1015" s="457"/>
      <c r="F1015" s="457"/>
      <c r="G1015" s="457"/>
      <c r="H1015" s="457"/>
      <c r="I1015" s="457"/>
      <c r="J1015" s="457"/>
      <c r="K1015" s="457"/>
      <c r="L1015" s="457"/>
      <c r="M1015" s="457"/>
      <c r="N1015" s="457"/>
      <c r="O1015" s="457"/>
      <c r="P1015" s="457"/>
      <c r="Q1015" s="457"/>
    </row>
    <row r="1016" ht="25.15" customHeight="true" x14ac:dyDescent="0.2">
      <c r="C1016" s="457"/>
      <c r="D1016" s="457"/>
      <c r="E1016" s="457"/>
      <c r="F1016" s="457"/>
      <c r="G1016" s="457"/>
      <c r="H1016" s="457"/>
      <c r="I1016" s="457"/>
      <c r="J1016" s="457"/>
      <c r="K1016" s="457"/>
      <c r="L1016" s="457"/>
      <c r="M1016" s="457"/>
      <c r="N1016" s="457"/>
      <c r="O1016" s="457"/>
      <c r="P1016" s="457"/>
      <c r="Q1016" s="457"/>
    </row>
    <row r="1017" ht="25.15" customHeight="true" x14ac:dyDescent="0.2">
      <c r="C1017" s="457"/>
      <c r="D1017" s="457"/>
      <c r="E1017" s="457"/>
      <c r="F1017" s="457"/>
      <c r="G1017" s="457"/>
      <c r="H1017" s="457"/>
      <c r="I1017" s="457"/>
      <c r="J1017" s="457"/>
      <c r="K1017" s="457"/>
      <c r="L1017" s="457"/>
      <c r="M1017" s="457"/>
      <c r="N1017" s="457"/>
      <c r="O1017" s="457"/>
      <c r="P1017" s="457"/>
      <c r="Q1017" s="457"/>
    </row>
    <row r="1018" ht="25.15" customHeight="true" x14ac:dyDescent="0.2">
      <c r="C1018" s="457"/>
      <c r="D1018" s="457"/>
      <c r="E1018" s="457"/>
      <c r="F1018" s="457"/>
      <c r="G1018" s="457"/>
      <c r="H1018" s="457"/>
      <c r="I1018" s="457"/>
      <c r="J1018" s="457"/>
      <c r="K1018" s="457"/>
      <c r="L1018" s="457"/>
      <c r="M1018" s="457"/>
      <c r="N1018" s="457"/>
      <c r="O1018" s="457"/>
      <c r="P1018" s="457"/>
      <c r="Q1018" s="457"/>
    </row>
    <row r="1019" ht="25.15" customHeight="true" x14ac:dyDescent="0.2">
      <c r="C1019" s="457"/>
      <c r="D1019" s="457"/>
      <c r="E1019" s="457"/>
      <c r="F1019" s="457"/>
      <c r="G1019" s="457"/>
      <c r="H1019" s="457"/>
      <c r="I1019" s="457"/>
      <c r="J1019" s="457"/>
      <c r="K1019" s="457"/>
      <c r="L1019" s="457"/>
      <c r="M1019" s="457"/>
      <c r="N1019" s="457"/>
      <c r="O1019" s="457"/>
      <c r="P1019" s="457"/>
      <c r="Q1019" s="457"/>
    </row>
    <row r="1020" ht="25.15" customHeight="true" x14ac:dyDescent="0.2">
      <c r="C1020" s="457"/>
      <c r="D1020" s="457"/>
      <c r="E1020" s="457"/>
      <c r="F1020" s="457"/>
      <c r="G1020" s="457"/>
      <c r="H1020" s="457"/>
      <c r="I1020" s="457"/>
      <c r="J1020" s="457"/>
      <c r="K1020" s="457"/>
      <c r="L1020" s="457"/>
      <c r="M1020" s="457"/>
      <c r="N1020" s="457"/>
      <c r="O1020" s="457"/>
      <c r="P1020" s="457"/>
      <c r="Q1020" s="457"/>
    </row>
    <row r="1021" ht="25.15" customHeight="true" x14ac:dyDescent="0.2">
      <c r="C1021" s="457"/>
      <c r="D1021" s="457"/>
      <c r="E1021" s="457"/>
      <c r="F1021" s="457"/>
      <c r="G1021" s="457"/>
      <c r="H1021" s="457"/>
      <c r="I1021" s="457"/>
      <c r="J1021" s="457"/>
      <c r="K1021" s="457"/>
      <c r="L1021" s="457"/>
      <c r="M1021" s="457"/>
      <c r="N1021" s="457"/>
      <c r="O1021" s="457"/>
      <c r="P1021" s="457"/>
      <c r="Q1021" s="457"/>
    </row>
    <row r="1022" ht="25.15" customHeight="true" x14ac:dyDescent="0.2">
      <c r="C1022" s="457"/>
      <c r="D1022" s="457"/>
      <c r="E1022" s="457"/>
      <c r="F1022" s="457"/>
      <c r="G1022" s="457"/>
      <c r="H1022" s="457"/>
      <c r="I1022" s="457"/>
      <c r="J1022" s="457"/>
      <c r="K1022" s="457"/>
      <c r="L1022" s="457"/>
      <c r="M1022" s="457"/>
      <c r="N1022" s="457"/>
      <c r="O1022" s="457"/>
      <c r="P1022" s="457"/>
      <c r="Q1022" s="457"/>
    </row>
    <row r="1023" ht="25.15" customHeight="true" x14ac:dyDescent="0.2">
      <c r="C1023" s="457"/>
      <c r="D1023" s="457"/>
      <c r="E1023" s="457"/>
      <c r="F1023" s="457"/>
      <c r="G1023" s="457"/>
      <c r="H1023" s="457"/>
      <c r="I1023" s="457"/>
      <c r="J1023" s="457"/>
      <c r="K1023" s="457"/>
      <c r="L1023" s="457"/>
      <c r="M1023" s="457"/>
      <c r="N1023" s="457"/>
      <c r="O1023" s="457"/>
      <c r="P1023" s="457"/>
      <c r="Q1023" s="457"/>
    </row>
    <row r="1024" ht="25.15" customHeight="true" x14ac:dyDescent="0.2">
      <c r="C1024" s="457"/>
      <c r="D1024" s="457"/>
      <c r="E1024" s="457"/>
      <c r="F1024" s="457"/>
      <c r="G1024" s="457"/>
      <c r="H1024" s="457"/>
      <c r="I1024" s="457"/>
      <c r="J1024" s="457"/>
      <c r="K1024" s="457"/>
      <c r="L1024" s="457"/>
      <c r="M1024" s="457"/>
      <c r="N1024" s="457"/>
      <c r="O1024" s="457"/>
      <c r="P1024" s="457"/>
      <c r="Q1024" s="457"/>
    </row>
    <row r="1025" s="210" customFormat="true" ht="21" customHeight="true" x14ac:dyDescent="0.2">
      <c r="A1025" s="2339" t="s">
        <v>146</v>
      </c>
      <c r="B1025" s="2340"/>
      <c r="C1025" s="2341"/>
      <c r="U1025" s="203"/>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3"/>
      <c r="BC1025"/>
      <c r="BD1025"/>
      <c r="BE1025"/>
      <c r="BF1025"/>
      <c r="BG1025"/>
      <c r="BH1025"/>
      <c r="BI1025"/>
      <c r="BJ1025"/>
      <c r="BK1025"/>
      <c r="BL1025"/>
      <c r="BM1025"/>
      <c r="BN1025"/>
      <c r="BO1025"/>
      <c r="BP1025"/>
      <c r="BQ1025"/>
      <c r="BR1025"/>
      <c r="BS1025"/>
      <c r="BT1025" s="215"/>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2342" t="s">
        <v>163</v>
      </c>
      <c r="B1026" s="2343"/>
      <c r="C1026" s="418" t="s">
        <v>164</v>
      </c>
      <c r="U1026" s="203"/>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3"/>
      <c r="BC1026"/>
      <c r="BD1026"/>
      <c r="BE1026"/>
      <c r="BF1026"/>
      <c r="BG1026"/>
      <c r="BH1026"/>
      <c r="BI1026"/>
      <c r="BJ1026"/>
      <c r="BK1026"/>
      <c r="BL1026"/>
      <c r="BM1026"/>
      <c r="BN1026"/>
      <c r="BO1026"/>
      <c r="BP1026"/>
      <c r="BQ1026"/>
      <c r="BR1026"/>
      <c r="BS1026"/>
      <c r="BT1026" s="215"/>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419" t="s">
        <v>165</v>
      </c>
      <c r="B1027" s="420" t="s">
        <v>269</v>
      </c>
      <c r="C1027" s="421">
        <v>5960</v>
      </c>
      <c r="U1027" s="203"/>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3"/>
      <c r="BC1027"/>
      <c r="BD1027"/>
      <c r="BE1027"/>
      <c r="BF1027"/>
      <c r="BG1027"/>
      <c r="BH1027"/>
      <c r="BI1027"/>
      <c r="BJ1027"/>
      <c r="BK1027"/>
      <c r="BL1027"/>
      <c r="BM1027"/>
      <c r="BN1027"/>
      <c r="BO1027"/>
      <c r="BP1027"/>
      <c r="BQ1027"/>
      <c r="BR1027"/>
      <c r="BS1027"/>
      <c r="BT1027" s="215"/>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422" t="s">
        <v>167</v>
      </c>
      <c r="B1028" s="423" t="s">
        <v>269</v>
      </c>
      <c r="C1028" s="424">
        <v>5960</v>
      </c>
      <c r="U1028" s="203"/>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3"/>
      <c r="BC1028"/>
      <c r="BD1028"/>
      <c r="BE1028"/>
      <c r="BF1028"/>
      <c r="BG1028"/>
      <c r="BH1028"/>
      <c r="BI1028"/>
      <c r="BJ1028"/>
      <c r="BK1028"/>
      <c r="BL1028"/>
      <c r="BM1028"/>
      <c r="BN1028"/>
      <c r="BO1028"/>
      <c r="BP1028"/>
      <c r="BQ1028"/>
      <c r="BR1028"/>
      <c r="BS1028"/>
      <c r="BT1028" s="215"/>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422" t="s">
        <v>169</v>
      </c>
      <c r="B1029" s="423" t="s">
        <v>269</v>
      </c>
      <c r="C1029" s="424">
        <v>5960</v>
      </c>
      <c r="U1029" s="203"/>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3"/>
      <c r="BC1029"/>
      <c r="BD1029"/>
      <c r="BE1029"/>
      <c r="BF1029"/>
      <c r="BG1029"/>
      <c r="BH1029"/>
      <c r="BI1029"/>
      <c r="BJ1029"/>
      <c r="BK1029"/>
      <c r="BL1029"/>
      <c r="BM1029"/>
      <c r="BN1029"/>
      <c r="BO1029"/>
      <c r="BP1029"/>
      <c r="BQ1029"/>
      <c r="BR1029"/>
      <c r="BS1029"/>
      <c r="BT1029" s="215"/>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422" t="s">
        <v>171</v>
      </c>
      <c r="B1030" s="423" t="s">
        <v>269</v>
      </c>
      <c r="C1030" s="424">
        <v>5960</v>
      </c>
      <c r="U1030" s="203"/>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3"/>
      <c r="BC1030"/>
      <c r="BD1030"/>
      <c r="BE1030"/>
      <c r="BF1030"/>
      <c r="BG1030"/>
      <c r="BH1030"/>
      <c r="BI1030"/>
      <c r="BJ1030"/>
      <c r="BK1030"/>
      <c r="BL1030"/>
      <c r="BM1030"/>
      <c r="BN1030"/>
      <c r="BO1030"/>
      <c r="BP1030"/>
      <c r="BQ1030"/>
      <c r="BR1030"/>
      <c r="BS1030"/>
      <c r="BT1030" s="215"/>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422" t="s">
        <v>173</v>
      </c>
      <c r="B1031" s="423" t="s">
        <v>174</v>
      </c>
      <c r="C1031" s="424">
        <v>1657</v>
      </c>
      <c r="U1031" s="203"/>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3"/>
      <c r="BC1031"/>
      <c r="BD1031"/>
      <c r="BE1031"/>
      <c r="BF1031"/>
      <c r="BG1031"/>
      <c r="BH1031"/>
      <c r="BI1031"/>
      <c r="BJ1031"/>
      <c r="BK1031"/>
      <c r="BL1031"/>
      <c r="BM1031"/>
      <c r="BN1031"/>
      <c r="BO1031"/>
      <c r="BP1031"/>
      <c r="BQ1031"/>
      <c r="BR1031"/>
      <c r="BS1031"/>
      <c r="BT1031" s="215"/>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422"/>
      <c r="B1032" s="423" t="s">
        <v>175</v>
      </c>
      <c r="C1032" s="424">
        <v>2340</v>
      </c>
      <c r="U1032" s="203"/>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3"/>
      <c r="BC1032"/>
      <c r="BD1032"/>
      <c r="BE1032"/>
      <c r="BF1032"/>
      <c r="BG1032"/>
      <c r="BH1032"/>
      <c r="BI1032"/>
      <c r="BJ1032"/>
      <c r="BK1032"/>
      <c r="BL1032"/>
      <c r="BM1032"/>
      <c r="BN1032"/>
      <c r="BO1032"/>
      <c r="BP1032"/>
      <c r="BQ1032"/>
      <c r="BR1032"/>
      <c r="BS1032"/>
      <c r="BT1032" s="215"/>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422"/>
      <c r="B1033" s="425" t="s">
        <v>270</v>
      </c>
      <c r="C1033" s="424">
        <v>1963</v>
      </c>
      <c r="U1033" s="203"/>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7.1" customHeight="true" x14ac:dyDescent="0.2">
      <c r="A1034" s="426">
        <v>2011</v>
      </c>
      <c r="B1034" s="427" t="s">
        <v>176</v>
      </c>
      <c r="C1034" s="428">
        <v>0</v>
      </c>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3"/>
      <c r="BC1034"/>
      <c r="BD1034"/>
      <c r="BE1034"/>
      <c r="BF1034"/>
      <c r="BG1034"/>
      <c r="BH1034"/>
      <c r="BI1034"/>
      <c r="BJ1034"/>
      <c r="BK1034"/>
      <c r="BL1034"/>
      <c r="BM1034"/>
      <c r="BN1034"/>
      <c r="BO1034"/>
      <c r="BP1034"/>
      <c r="BQ1034"/>
      <c r="BR1034"/>
      <c r="BS1034"/>
      <c r="BT1034" s="215"/>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2.95" customHeight="true" x14ac:dyDescent="0.2">
      <c r="A1035" s="2316">
        <v>2011</v>
      </c>
      <c r="B1035" s="2317"/>
      <c r="C1035" s="2318"/>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370"/>
      <c r="BT1035" s="370"/>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  KMA</v>
      </c>
      <c r="B1037" s="285">
        <f>BR122+BR123</f>
        <v>6517.2245178852445</v>
      </c>
    </row>
    <row r="1038" ht="15" customHeight="true" x14ac:dyDescent="0.2">
      <c r="A1038" s="285" t="str">
        <f>S15</f>
        <v>  Other towns</v>
      </c>
      <c r="B1038" s="285">
        <f>BS122+BS123</f>
        <v>3861.796423387852</v>
      </c>
    </row>
    <row r="1039" ht="15" customHeight="true" x14ac:dyDescent="0.2">
      <c r="A1039" s="285" t="str">
        <f>T15</f>
        <v>Rural</v>
      </c>
      <c r="B1039" s="285">
        <f>BT122+BT123</f>
        <v>8567.5271460675467</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3</v>
      </c>
      <c r="B1072" s="230" t="s">
        <v>136</v>
      </c>
    </row>
    <row r="1100" s="203" customFormat="true" ht="17.1" customHeight="true" x14ac:dyDescent="0.2">
      <c r="A1100" s="601"/>
      <c r="B1100" s="596"/>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370"/>
      <c r="BT1100" s="370"/>
    </row>
    <row r="1101" s="203" customFormat="true" ht="17.1" customHeight="true" x14ac:dyDescent="0.2">
      <c r="A1101" s="602"/>
      <c r="B1101" s="597"/>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370"/>
      <c r="BT1101" s="370"/>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c r="BS1102" s="370"/>
      <c r="BT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c r="BS1103" s="370"/>
      <c r="BT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c r="BS1104" s="370"/>
      <c r="BT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c r="BS1105" s="370"/>
      <c r="BT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c r="BS1106" s="370"/>
      <c r="BT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c r="BS1107" s="370"/>
      <c r="BT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c r="BS1108" s="370"/>
      <c r="BT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c r="BS1109" s="370"/>
      <c r="BT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c r="BS1110" s="370"/>
      <c r="BT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c r="BS1111" s="370"/>
      <c r="BT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c r="BS1112" s="370"/>
      <c r="BT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c r="BS1113" s="370"/>
      <c r="BT1113" s="370"/>
    </row>
    <row r="1114" s="203" customFormat="true" ht="17.1" customHeight="true" x14ac:dyDescent="0.2">
      <c r="A1114" s="602"/>
      <c r="B1114" s="597"/>
      <c r="C1114" s="598"/>
      <c r="D1114" s="598"/>
      <c r="E1114" s="598"/>
      <c r="F1114" s="598"/>
      <c r="G1114" s="598"/>
      <c r="H1114" s="598"/>
      <c r="I1114" s="598"/>
      <c r="J1114" s="598"/>
      <c r="K1114" s="598"/>
      <c r="L1114" s="598"/>
      <c r="M1114" s="598"/>
      <c r="N1114" s="598"/>
      <c r="O1114" s="598"/>
      <c r="P1114" s="598"/>
      <c r="Q1114" s="598"/>
      <c r="R1114" s="598"/>
      <c r="S1114" s="598"/>
      <c r="T1114" s="598"/>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370"/>
      <c r="BT1114" s="370"/>
    </row>
    <row r="1115" s="203" customFormat="true" ht="17.1" customHeight="true" x14ac:dyDescent="0.2">
      <c r="A1115" s="602"/>
      <c r="B1115" s="597"/>
      <c r="C1115" s="598"/>
      <c r="D1115" s="598"/>
      <c r="E1115" s="598"/>
      <c r="F1115" s="598"/>
      <c r="G1115" s="598"/>
      <c r="H1115" s="598"/>
      <c r="I1115" s="598"/>
      <c r="J1115" s="598"/>
      <c r="K1115" s="598"/>
      <c r="L1115" s="598"/>
      <c r="M1115" s="598"/>
      <c r="N1115" s="598"/>
      <c r="O1115" s="598"/>
      <c r="P1115" s="598"/>
      <c r="Q1115" s="598"/>
      <c r="R1115" s="598"/>
      <c r="S1115" s="598"/>
      <c r="T1115" s="598"/>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370"/>
      <c r="BT1115" s="370"/>
    </row>
    <row r="1116" s="203" customFormat="true" ht="17.1" customHeight="true" x14ac:dyDescent="0.2">
      <c r="A1116" s="602"/>
      <c r="B1116" s="597"/>
      <c r="C1116" s="598"/>
      <c r="D1116" s="598"/>
      <c r="E1116" s="598"/>
      <c r="F1116" s="598"/>
      <c r="G1116" s="598"/>
      <c r="H1116" s="598"/>
      <c r="I1116" s="598"/>
      <c r="J1116" s="598"/>
      <c r="K1116" s="598"/>
      <c r="L1116" s="598"/>
      <c r="M1116" s="598"/>
      <c r="N1116" s="598"/>
      <c r="O1116" s="598"/>
      <c r="P1116" s="598"/>
      <c r="Q1116" s="598"/>
      <c r="R1116" s="598"/>
      <c r="S1116" s="598"/>
      <c r="T1116" s="598"/>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370"/>
      <c r="BT1116" s="370"/>
    </row>
    <row r="1117" s="203" customFormat="true" ht="17.1" customHeight="true" x14ac:dyDescent="0.2">
      <c r="A1117" s="603"/>
      <c r="B1117" s="599"/>
      <c r="C1117" s="600"/>
      <c r="D1117" s="600"/>
      <c r="E1117" s="600"/>
      <c r="F1117" s="600"/>
      <c r="G1117" s="600"/>
      <c r="H1117" s="600"/>
      <c r="I1117" s="600"/>
      <c r="J1117" s="600"/>
      <c r="K1117" s="600"/>
      <c r="L1117" s="600"/>
      <c r="M1117" s="600"/>
      <c r="N1117" s="600"/>
      <c r="O1117" s="600"/>
      <c r="P1117" s="600"/>
      <c r="Q1117" s="600"/>
      <c r="R1117" s="600"/>
      <c r="S1117" s="600"/>
      <c r="T1117" s="600"/>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370"/>
      <c r="BT1117" s="370"/>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c r="BS1118" s="370"/>
      <c r="BT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c r="BS1119" s="370"/>
      <c r="BT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c r="BS1120" s="370"/>
      <c r="BT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c r="BS1121" s="370"/>
      <c r="BT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c r="BS1122" s="370"/>
      <c r="BT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c r="BS1123" s="370"/>
      <c r="BT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c r="BS1124" s="370"/>
      <c r="BT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c r="BS1125" s="370"/>
      <c r="BT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c r="BS1126" s="370"/>
      <c r="BT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c r="BS1127" s="370"/>
      <c r="BT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c r="BS1128" s="370"/>
      <c r="BT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c r="BS1129" s="370"/>
      <c r="BT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c r="BS1130" s="370"/>
      <c r="BT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c r="BS1131" s="370"/>
      <c r="BT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c r="BS1132" s="370"/>
      <c r="BT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c r="BS1133" s="370"/>
      <c r="BT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c r="BS1134" s="370"/>
      <c r="BT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c r="BS1135" s="370"/>
      <c r="BT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c r="BS1136" s="370"/>
      <c r="BT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c r="BS1137" s="370"/>
      <c r="BT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c r="BS1138" s="370"/>
      <c r="BT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c r="BS1139" s="370"/>
      <c r="BT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c r="BS1140" s="370"/>
      <c r="BT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c r="BS1141" s="370"/>
      <c r="BT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c r="BS1142" s="370"/>
      <c r="BT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c r="BS1143" s="370"/>
      <c r="BT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c r="BS1144" s="370"/>
      <c r="BT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c r="BS1145" s="370"/>
      <c r="BT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c r="BS1146" s="370"/>
      <c r="BT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c r="BS1147" s="370"/>
      <c r="BT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c r="BS1148" s="370"/>
      <c r="BT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c r="BS1149" s="370"/>
      <c r="BT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c r="BS1150" s="370"/>
      <c r="BT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c r="BS1151" s="370"/>
      <c r="BT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c r="BS1152" s="370"/>
      <c r="BT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c r="BS1153" s="370"/>
      <c r="BT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c r="BS1154" s="370"/>
      <c r="BT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c r="BS1155" s="370"/>
      <c r="BT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c r="BS1156" s="370"/>
      <c r="BT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c r="BS1157" s="370"/>
      <c r="BT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c r="BS1158" s="370"/>
      <c r="BT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c r="BS1159" s="370"/>
      <c r="BT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c r="BS1160" s="370"/>
      <c r="BT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c r="BS1161" s="370"/>
      <c r="BT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c r="BS1162" s="370"/>
      <c r="BT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c r="BS1163" s="370"/>
      <c r="BT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c r="BS1164" s="370"/>
      <c r="BT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c r="BS1165" s="370"/>
      <c r="BT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c r="BS1166" s="370"/>
      <c r="BT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c r="BS1167" s="370"/>
      <c r="BT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c r="BS1168" s="370"/>
      <c r="BT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c r="BS1169" s="370"/>
      <c r="BT1169" s="370"/>
    </row>
    <row r="1170" s="203" customFormat="true" ht="15" customHeight="true" x14ac:dyDescent="0.2">
      <c r="A1170" s="298"/>
      <c r="B1170" s="579"/>
      <c r="C1170" s="580"/>
      <c r="D1170" s="580"/>
      <c r="E1170" s="580"/>
      <c r="F1170" s="580"/>
      <c r="G1170" s="580"/>
      <c r="H1170" s="580"/>
      <c r="I1170" s="580"/>
      <c r="J1170" s="580"/>
      <c r="K1170" s="580"/>
      <c r="L1170" s="580"/>
      <c r="M1170" s="580"/>
      <c r="N1170" s="580"/>
      <c r="O1170" s="580"/>
      <c r="P1170" s="580"/>
      <c r="Q1170" s="580"/>
      <c r="R1170" s="580"/>
      <c r="S1170" s="580"/>
      <c r="T1170" s="580"/>
      <c r="BA1170" s="370"/>
      <c r="BB1170" s="230"/>
      <c r="BC1170" s="370"/>
      <c r="BD1170" s="370"/>
      <c r="BE1170" s="370"/>
      <c r="BF1170" s="370"/>
      <c r="BG1170" s="370"/>
      <c r="BH1170" s="370"/>
      <c r="BI1170" s="370"/>
      <c r="BJ1170" s="370"/>
      <c r="BK1170" s="370"/>
      <c r="BL1170" s="370"/>
      <c r="BM1170" s="370"/>
      <c r="BN1170" s="370"/>
      <c r="BO1170" s="370"/>
      <c r="BP1170" s="370"/>
      <c r="BQ1170" s="370"/>
      <c r="BR1170" s="370"/>
      <c r="BS1170" s="370"/>
      <c r="BT1170" s="370"/>
    </row>
    <row r="1171" s="203" customFormat="true" ht="15" customHeight="true" x14ac:dyDescent="0.2">
      <c r="A1171" s="298"/>
      <c r="B1171" s="579"/>
      <c r="C1171" s="580"/>
      <c r="D1171" s="580"/>
      <c r="E1171" s="580"/>
      <c r="F1171" s="580"/>
      <c r="G1171" s="580"/>
      <c r="H1171" s="580"/>
      <c r="I1171" s="580"/>
      <c r="J1171" s="580"/>
      <c r="K1171" s="580"/>
      <c r="L1171" s="580"/>
      <c r="M1171" s="580"/>
      <c r="N1171" s="580"/>
      <c r="O1171" s="580"/>
      <c r="P1171" s="580"/>
      <c r="Q1171" s="580"/>
      <c r="R1171" s="580"/>
      <c r="S1171" s="580"/>
      <c r="T1171" s="580"/>
      <c r="BA1171" s="370"/>
      <c r="BB1171" s="230"/>
      <c r="BC1171" s="370"/>
      <c r="BD1171" s="370"/>
      <c r="BE1171" s="370"/>
      <c r="BF1171" s="370"/>
      <c r="BG1171" s="370"/>
      <c r="BH1171" s="370"/>
      <c r="BI1171" s="370"/>
      <c r="BJ1171" s="370"/>
      <c r="BK1171" s="370"/>
      <c r="BL1171" s="370"/>
      <c r="BM1171" s="370"/>
      <c r="BN1171" s="370"/>
      <c r="BO1171" s="370"/>
      <c r="BP1171" s="370"/>
      <c r="BQ1171" s="370"/>
      <c r="BR1171" s="370"/>
      <c r="BS1171" s="370"/>
      <c r="BT1171" s="370"/>
    </row>
    <row r="1172" s="203" customFormat="true" ht="15" customHeight="true" x14ac:dyDescent="0.2">
      <c r="A1172" s="298"/>
      <c r="B1172" s="579"/>
      <c r="C1172" s="580"/>
      <c r="D1172" s="580"/>
      <c r="E1172" s="580"/>
      <c r="F1172" s="580"/>
      <c r="G1172" s="580"/>
      <c r="H1172" s="580"/>
      <c r="I1172" s="580"/>
      <c r="J1172" s="580"/>
      <c r="K1172" s="580"/>
      <c r="L1172" s="580"/>
      <c r="M1172" s="580"/>
      <c r="N1172" s="580"/>
      <c r="O1172" s="580"/>
      <c r="P1172" s="580"/>
      <c r="Q1172" s="580"/>
      <c r="R1172" s="580"/>
      <c r="S1172" s="580"/>
      <c r="T1172" s="580"/>
      <c r="BA1172" s="370"/>
      <c r="BB1172" s="230"/>
      <c r="BC1172" s="370"/>
      <c r="BD1172" s="370"/>
      <c r="BE1172" s="370"/>
      <c r="BF1172" s="370"/>
      <c r="BG1172" s="370"/>
      <c r="BH1172" s="370"/>
      <c r="BI1172" s="370"/>
      <c r="BJ1172" s="370"/>
      <c r="BK1172" s="370"/>
      <c r="BL1172" s="370"/>
      <c r="BM1172" s="370"/>
      <c r="BN1172" s="370"/>
      <c r="BO1172" s="370"/>
      <c r="BP1172" s="370"/>
      <c r="BQ1172" s="370"/>
      <c r="BR1172" s="370"/>
      <c r="BS1172" s="370"/>
      <c r="BT1172" s="370"/>
    </row>
    <row r="1173" s="203" customFormat="true" ht="15" customHeight="true" x14ac:dyDescent="0.2">
      <c r="A1173" s="298"/>
      <c r="B1173" s="579"/>
      <c r="C1173" s="580"/>
      <c r="D1173" s="580"/>
      <c r="E1173" s="580"/>
      <c r="F1173" s="580"/>
      <c r="G1173" s="580"/>
      <c r="H1173" s="580"/>
      <c r="I1173" s="580"/>
      <c r="J1173" s="580"/>
      <c r="K1173" s="580"/>
      <c r="L1173" s="580"/>
      <c r="M1173" s="580"/>
      <c r="N1173" s="580"/>
      <c r="O1173" s="580"/>
      <c r="P1173" s="580"/>
      <c r="Q1173" s="580"/>
      <c r="R1173" s="580"/>
      <c r="S1173" s="580"/>
      <c r="T1173" s="580"/>
      <c r="BA1173" s="370"/>
      <c r="BB1173" s="230"/>
      <c r="BC1173" s="370"/>
      <c r="BD1173" s="370"/>
      <c r="BE1173" s="370"/>
      <c r="BF1173" s="370"/>
      <c r="BG1173" s="370"/>
      <c r="BH1173" s="370"/>
      <c r="BI1173" s="370"/>
      <c r="BJ1173" s="370"/>
      <c r="BK1173" s="370"/>
      <c r="BL1173" s="370"/>
      <c r="BM1173" s="370"/>
      <c r="BN1173" s="370"/>
      <c r="BO1173" s="370"/>
      <c r="BP1173" s="370"/>
      <c r="BQ1173" s="370"/>
      <c r="BR1173" s="370"/>
      <c r="BS1173" s="370"/>
      <c r="BT1173" s="370"/>
    </row>
    <row r="1174" s="203" customFormat="true" ht="15" customHeight="true" x14ac:dyDescent="0.2">
      <c r="A1174" s="298"/>
      <c r="B1174" s="579"/>
      <c r="C1174" s="580"/>
      <c r="D1174" s="580"/>
      <c r="E1174" s="580"/>
      <c r="F1174" s="580"/>
      <c r="G1174" s="580"/>
      <c r="H1174" s="580"/>
      <c r="I1174" s="580"/>
      <c r="J1174" s="580"/>
      <c r="K1174" s="580"/>
      <c r="L1174" s="580"/>
      <c r="M1174" s="580"/>
      <c r="N1174" s="580"/>
      <c r="O1174" s="580"/>
      <c r="P1174" s="580"/>
      <c r="Q1174" s="580"/>
      <c r="R1174" s="580"/>
      <c r="S1174" s="580"/>
      <c r="T1174" s="580"/>
      <c r="BA1174" s="370"/>
      <c r="BB1174" s="230"/>
      <c r="BC1174" s="370"/>
      <c r="BD1174" s="370"/>
      <c r="BE1174" s="370"/>
      <c r="BF1174" s="370"/>
      <c r="BG1174" s="370"/>
      <c r="BH1174" s="370"/>
      <c r="BI1174" s="370"/>
      <c r="BJ1174" s="370"/>
      <c r="BK1174" s="370"/>
      <c r="BL1174" s="370"/>
      <c r="BM1174" s="370"/>
      <c r="BN1174" s="370"/>
      <c r="BO1174" s="370"/>
      <c r="BP1174" s="370"/>
      <c r="BQ1174" s="370"/>
      <c r="BR1174" s="370"/>
      <c r="BS1174" s="370"/>
      <c r="BT1174" s="370"/>
    </row>
    <row r="1175" s="203" customFormat="true" ht="15" customHeight="true" x14ac:dyDescent="0.2">
      <c r="A1175" s="298"/>
      <c r="B1175" s="579"/>
      <c r="C1175" s="580"/>
      <c r="D1175" s="580"/>
      <c r="E1175" s="580"/>
      <c r="F1175" s="580"/>
      <c r="G1175" s="580"/>
      <c r="H1175" s="580"/>
      <c r="I1175" s="580"/>
      <c r="J1175" s="580"/>
      <c r="K1175" s="580"/>
      <c r="L1175" s="580"/>
      <c r="M1175" s="580"/>
      <c r="N1175" s="580"/>
      <c r="O1175" s="580"/>
      <c r="P1175" s="580"/>
      <c r="Q1175" s="580"/>
      <c r="R1175" s="580"/>
      <c r="S1175" s="580"/>
      <c r="T1175" s="580"/>
      <c r="BA1175" s="370"/>
      <c r="BB1175" s="230"/>
      <c r="BC1175" s="370"/>
      <c r="BD1175" s="370"/>
      <c r="BE1175" s="370"/>
      <c r="BF1175" s="370"/>
      <c r="BG1175" s="370"/>
      <c r="BH1175" s="370"/>
      <c r="BI1175" s="370"/>
      <c r="BJ1175" s="370"/>
      <c r="BK1175" s="370"/>
      <c r="BL1175" s="370"/>
      <c r="BM1175" s="370"/>
      <c r="BN1175" s="370"/>
      <c r="BO1175" s="370"/>
      <c r="BP1175" s="370"/>
      <c r="BQ1175" s="370"/>
      <c r="BR1175" s="370"/>
      <c r="BS1175" s="370"/>
      <c r="BT1175" s="370"/>
    </row>
    <row r="1176" s="203" customFormat="true" ht="15" customHeight="true" x14ac:dyDescent="0.2">
      <c r="A1176" s="581"/>
      <c r="B1176" s="298"/>
      <c r="C1176" s="582"/>
      <c r="D1176" s="583"/>
      <c r="E1176" s="583"/>
      <c r="F1176" s="583"/>
      <c r="G1176" s="583"/>
      <c r="H1176" s="582"/>
      <c r="I1176" s="583"/>
      <c r="J1176" s="583"/>
      <c r="K1176" s="583"/>
      <c r="L1176" s="583"/>
      <c r="M1176" s="582"/>
      <c r="N1176" s="583"/>
      <c r="O1176" s="583"/>
      <c r="P1176" s="583"/>
      <c r="Q1176" s="583"/>
      <c r="R1176" s="582"/>
      <c r="S1176" s="583"/>
      <c r="T1176" s="583"/>
      <c r="BA1176" s="370"/>
      <c r="BB1176" s="230"/>
      <c r="BC1176" s="370"/>
      <c r="BD1176" s="370"/>
      <c r="BE1176" s="370"/>
      <c r="BF1176" s="370"/>
      <c r="BG1176" s="370"/>
      <c r="BH1176" s="370"/>
      <c r="BI1176" s="370"/>
      <c r="BJ1176" s="370"/>
      <c r="BK1176" s="370"/>
      <c r="BL1176" s="370"/>
      <c r="BM1176" s="370"/>
      <c r="BN1176" s="370"/>
      <c r="BO1176" s="370"/>
      <c r="BP1176" s="370"/>
      <c r="BQ1176" s="370"/>
      <c r="BR1176" s="370"/>
      <c r="BS1176" s="370"/>
      <c r="BT1176" s="370"/>
    </row>
    <row r="1177" s="203" customFormat="true" ht="15" customHeight="true" x14ac:dyDescent="0.2">
      <c r="A1177" s="583"/>
      <c r="B1177" s="583"/>
      <c r="C1177" s="582"/>
      <c r="D1177" s="582"/>
      <c r="E1177" s="582"/>
      <c r="F1177" s="582"/>
      <c r="G1177" s="582"/>
      <c r="H1177" s="582"/>
      <c r="I1177" s="582"/>
      <c r="J1177" s="582"/>
      <c r="K1177" s="582"/>
      <c r="L1177" s="582"/>
      <c r="M1177" s="582"/>
      <c r="N1177" s="582"/>
      <c r="O1177" s="582"/>
      <c r="P1177" s="582"/>
      <c r="Q1177" s="582"/>
      <c r="R1177" s="582"/>
      <c r="S1177" s="582"/>
      <c r="T1177" s="582"/>
      <c r="BA1177" s="370"/>
      <c r="BB1177" s="230"/>
      <c r="BC1177" s="370"/>
      <c r="BD1177" s="370"/>
      <c r="BE1177" s="370"/>
      <c r="BF1177" s="370"/>
      <c r="BG1177" s="370"/>
      <c r="BH1177" s="370"/>
      <c r="BI1177" s="370"/>
      <c r="BJ1177" s="370"/>
      <c r="BK1177" s="370"/>
      <c r="BL1177" s="370"/>
      <c r="BM1177" s="370"/>
      <c r="BN1177" s="370"/>
      <c r="BO1177" s="370"/>
      <c r="BP1177" s="370"/>
      <c r="BQ1177" s="370"/>
      <c r="BR1177" s="370"/>
      <c r="BS1177" s="370"/>
      <c r="BT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c r="BS1178" s="370"/>
      <c r="BT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c r="BS1179" s="370"/>
      <c r="BT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c r="BS1180" s="370"/>
      <c r="BT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c r="BS1181" s="370"/>
      <c r="BT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c r="BS1182" s="370"/>
      <c r="BT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c r="BS1183" s="370"/>
      <c r="BT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c r="BS1184" s="370"/>
      <c r="BT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c r="BS1185" s="370"/>
      <c r="BT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c r="BS1186" s="370"/>
      <c r="BT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c r="BS1187" s="370"/>
      <c r="BT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c r="BS1188" s="370"/>
      <c r="BT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c r="BS1189" s="370"/>
      <c r="BT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c r="BS1190" s="370"/>
      <c r="BT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c r="BS1191" s="370"/>
      <c r="BT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c r="BS1192" s="370"/>
      <c r="BT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c r="BS1193" s="370"/>
      <c r="BT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c r="BS1194" s="370"/>
      <c r="BT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c r="BS1195" s="370"/>
      <c r="BT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c r="BS1196" s="370"/>
      <c r="BT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c r="BS1197" s="370"/>
      <c r="BT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c r="BS1198" s="370"/>
      <c r="BT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c r="BS1199" s="370"/>
      <c r="BT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c r="BS1200" s="370"/>
      <c r="BT1200" s="370"/>
    </row>
  </sheetData>
  <mergeCells count="988">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3"/>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5:C1035"/>
    <mergeCell ref="C399:F399"/>
    <mergeCell ref="A222:A224"/>
    <mergeCell ref="A225:A229"/>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E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J457"/>
    <mergeCell ref="M457:O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O513:Q513"/>
    <mergeCell ref="C514:E514"/>
    <mergeCell ref="C511:D511"/>
    <mergeCell ref="H511:I511"/>
    <mergeCell ref="M511:N511"/>
    <mergeCell ref="C512:D512"/>
    <mergeCell ref="H512:L512"/>
    <mergeCell ref="M512:Q512"/>
    <mergeCell ref="C508:G508"/>
    <mergeCell ref="H508:I508"/>
    <mergeCell ref="M508:N508"/>
    <mergeCell ref="C509:D510"/>
    <mergeCell ref="E509:G509"/>
    <mergeCell ref="H509:I509"/>
    <mergeCell ref="M509:N509"/>
    <mergeCell ref="H510:I510"/>
    <mergeCell ref="M510:N510"/>
    <mergeCell ref="C515:D516"/>
    <mergeCell ref="H515:I515"/>
    <mergeCell ref="M515:N515"/>
    <mergeCell ref="H516:I516"/>
    <mergeCell ref="M516:N516"/>
    <mergeCell ref="C517:D517"/>
    <mergeCell ref="H517:I517"/>
    <mergeCell ref="M517:N517"/>
    <mergeCell ref="C513:D513"/>
    <mergeCell ref="H513:I514"/>
    <mergeCell ref="J513:L513"/>
    <mergeCell ref="M513:N514"/>
    <mergeCell ref="C521:D521"/>
    <mergeCell ref="H521:I521"/>
    <mergeCell ref="M521:N521"/>
    <mergeCell ref="C522:D522"/>
    <mergeCell ref="H522:I522"/>
    <mergeCell ref="M522:N522"/>
    <mergeCell ref="C518:D518"/>
    <mergeCell ref="H518:J518"/>
    <mergeCell ref="M518:O518"/>
    <mergeCell ref="C519:D519"/>
    <mergeCell ref="H519:I520"/>
    <mergeCell ref="M519:N520"/>
    <mergeCell ref="C520:D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E568"/>
    <mergeCell ref="H568:I568"/>
    <mergeCell ref="M568:N568"/>
    <mergeCell ref="C573:D573"/>
    <mergeCell ref="H573:I573"/>
    <mergeCell ref="M573:N573"/>
    <mergeCell ref="C574:D574"/>
    <mergeCell ref="H574:J574"/>
    <mergeCell ref="M574:O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dimension ref="A1:AT146"/>
  <sheetFormatPr defaultRowHeight="15"/>
  <sheetData>
    <row r="1">
      <c r="A1" t="s">
        <v>322</v>
      </c>
      <c r="B1" t="s">
        <v>324</v>
      </c>
      <c r="C1" t="s">
        <v>325</v>
      </c>
      <c r="D1" t="s">
        <v>329</v>
      </c>
      <c r="E1" t="s">
        <v>330</v>
      </c>
      <c r="F1" t="s">
        <v>331</v>
      </c>
      <c r="G1" t="s">
        <v>332</v>
      </c>
      <c r="H1" t="s">
        <v>354</v>
      </c>
      <c r="I1" t="s">
        <v>355</v>
      </c>
      <c r="J1" t="s">
        <v>356</v>
      </c>
      <c r="K1" t="s">
        <v>357</v>
      </c>
      <c r="L1" t="s">
        <v>358</v>
      </c>
      <c r="M1" t="s">
        <v>359</v>
      </c>
      <c r="N1" t="s">
        <v>360</v>
      </c>
      <c r="O1" t="s">
        <v>361</v>
      </c>
      <c r="P1" t="s">
        <v>362</v>
      </c>
      <c r="Q1" t="s">
        <v>363</v>
      </c>
      <c r="R1" t="s">
        <v>364</v>
      </c>
      <c r="S1" t="s">
        <v>365</v>
      </c>
      <c r="T1" t="s">
        <v>366</v>
      </c>
      <c r="U1" t="s">
        <v>367</v>
      </c>
      <c r="V1" t="s">
        <v>368</v>
      </c>
      <c r="W1" t="s">
        <v>369</v>
      </c>
      <c r="X1" t="s">
        <v>370</v>
      </c>
      <c r="Y1" t="s">
        <v>371</v>
      </c>
      <c r="Z1" t="s">
        <v>372</v>
      </c>
      <c r="AA1" t="s">
        <v>373</v>
      </c>
      <c r="AB1" t="s">
        <v>374</v>
      </c>
      <c r="AC1" t="s">
        <v>375</v>
      </c>
      <c r="AD1" t="s">
        <v>376</v>
      </c>
      <c r="AE1" t="s">
        <v>377</v>
      </c>
      <c r="AF1" t="s">
        <v>378</v>
      </c>
      <c r="AG1" t="s">
        <v>379</v>
      </c>
      <c r="AH1" t="s">
        <v>380</v>
      </c>
      <c r="AI1" t="s">
        <v>381</v>
      </c>
      <c r="AJ1" t="s">
        <v>382</v>
      </c>
      <c r="AK1" t="s">
        <v>383</v>
      </c>
      <c r="AL1" t="s">
        <v>384</v>
      </c>
      <c r="AM1" t="s">
        <v>385</v>
      </c>
      <c r="AN1" t="s">
        <v>386</v>
      </c>
      <c r="AO1" t="s">
        <v>387</v>
      </c>
      <c r="AP1" t="s">
        <v>388</v>
      </c>
      <c r="AQ1" t="s">
        <v>389</v>
      </c>
      <c r="AR1" t="s">
        <v>390</v>
      </c>
      <c r="AS1" t="s">
        <v>391</v>
      </c>
      <c r="AT1" t="s">
        <v>392</v>
      </c>
    </row>
    <row r="2">
      <c r="A2" t="s">
        <v>323</v>
      </c>
      <c r="B2">
        <v>1997</v>
      </c>
      <c r="C2" t="s">
        <v>326</v>
      </c>
      <c r="D2">
        <v>16</v>
      </c>
      <c r="E2" t="s">
        <v>13</v>
      </c>
      <c r="F2" t="s">
        <v>14</v>
      </c>
      <c r="G2" t="s">
        <v>333</v>
      </c>
      <c r="H2">
        <v>92.157282790885517</v>
      </c>
      <c r="I2">
        <v>93.468477536272971</v>
      </c>
      <c r="J2">
        <v>92.304807058757831</v>
      </c>
      <c r="K2">
        <v>91.036915798022065</v>
      </c>
      <c r="L2">
        <v>95.368558580822054</v>
      </c>
      <c r="M2">
        <v>96.303374288446037</v>
      </c>
      <c r="N2">
        <v>98.144415027041944</v>
      </c>
      <c r="O2">
        <v>99.000241944985305</v>
      </c>
      <c r="P2">
        <v>96.782955128330897</v>
      </c>
      <c r="Q2">
        <v>99.328305465944496</v>
      </c>
      <c r="R2">
        <v>82.205413355444819</v>
      </c>
      <c r="S2">
        <v>89.412997384243667</v>
      </c>
      <c r="T2">
        <v>82.830314876320756</v>
      </c>
      <c r="U2">
        <v>88.051488414527654</v>
      </c>
      <c r="V2">
        <v>92.426669388830177</v>
      </c>
      <c r="W2" t="s">
        <v>147</v>
      </c>
      <c r="X2" t="s">
        <v>269</v>
      </c>
      <c r="Y2" t="s">
        <v>269</v>
      </c>
      <c r="Z2"/>
      <c r="AA2"/>
      <c r="AB2"/>
      <c r="AC2"/>
      <c r="AD2"/>
      <c r="AE2"/>
      <c r="AF2"/>
      <c r="AG2"/>
      <c r="AH2"/>
      <c r="AI2"/>
      <c r="AJ2"/>
      <c r="AK2"/>
      <c r="AL2"/>
      <c r="AM2"/>
      <c r="AN2"/>
      <c r="AO2"/>
      <c r="AP2"/>
      <c r="AQ2"/>
      <c r="AR2"/>
      <c r="AS2"/>
      <c r="AT2"/>
    </row>
    <row r="3">
      <c r="A3" t="s">
        <v>323</v>
      </c>
      <c r="B3">
        <v>1997</v>
      </c>
      <c r="C3" t="s">
        <v>326</v>
      </c>
      <c r="D3">
        <v>17</v>
      </c>
      <c r="E3" t="s">
        <v>13</v>
      </c>
      <c r="F3" t="s">
        <v>51</v>
      </c>
      <c r="G3" t="s">
        <v>269</v>
      </c>
      <c r="H3">
        <v>7.8427172091144826</v>
      </c>
      <c r="I3">
        <v>6.531522463727029</v>
      </c>
      <c r="J3">
        <v>7.6951929412421691</v>
      </c>
      <c r="K3">
        <v>8.9630842019779351</v>
      </c>
      <c r="L3">
        <v>4.6314414191779463</v>
      </c>
      <c r="M3">
        <v>3.6966257115539629</v>
      </c>
      <c r="N3">
        <v>1.855584972958056</v>
      </c>
      <c r="O3">
        <v>0.99975805501469495</v>
      </c>
      <c r="P3">
        <v>3.2170448716691031</v>
      </c>
      <c r="Q3">
        <v>0.67169453405550428</v>
      </c>
      <c r="R3">
        <v>17.794586644555181</v>
      </c>
      <c r="S3">
        <v>10.58700261575633</v>
      </c>
      <c r="T3">
        <v>17.16968512367924</v>
      </c>
      <c r="U3">
        <v>11.94851158547235</v>
      </c>
      <c r="V3">
        <v>7.5733306111698226</v>
      </c>
      <c r="W3" t="s">
        <v>147</v>
      </c>
      <c r="X3" t="s">
        <v>269</v>
      </c>
      <c r="Y3" t="s">
        <v>269</v>
      </c>
      <c r="Z3"/>
      <c r="AA3"/>
      <c r="AB3"/>
      <c r="AC3"/>
      <c r="AD3"/>
      <c r="AE3"/>
      <c r="AF3"/>
      <c r="AG3"/>
      <c r="AH3"/>
      <c r="AI3"/>
      <c r="AJ3"/>
      <c r="AK3"/>
      <c r="AL3"/>
      <c r="AM3"/>
      <c r="AN3"/>
      <c r="AO3"/>
      <c r="AP3"/>
      <c r="AQ3"/>
      <c r="AR3"/>
      <c r="AS3"/>
      <c r="AT3"/>
    </row>
    <row r="4">
      <c r="A4" t="s">
        <v>323</v>
      </c>
      <c r="B4">
        <v>1997</v>
      </c>
      <c r="C4" t="s">
        <v>326</v>
      </c>
      <c r="D4">
        <v>18</v>
      </c>
      <c r="E4" t="s">
        <v>60</v>
      </c>
      <c r="F4" t="s">
        <v>15</v>
      </c>
      <c r="G4" t="s">
        <v>334</v>
      </c>
      <c r="H4">
        <v>88.655306044831875</v>
      </c>
      <c r="I4">
        <v>90.47748625511224</v>
      </c>
      <c r="J4">
        <v>92.304807058757831</v>
      </c>
      <c r="K4">
        <v>89.762398976849738</v>
      </c>
      <c r="L4">
        <v>94.414872995013823</v>
      </c>
      <c r="M4">
        <v>95.340340545561574</v>
      </c>
      <c r="N4">
        <v>97.948126196987857</v>
      </c>
      <c r="O4">
        <v>98.109239767480432</v>
      </c>
      <c r="P4">
        <v>95.815125577047581</v>
      </c>
      <c r="Q4">
        <v>99.32830546594451</v>
      </c>
      <c r="R4">
        <v>77.930731860961686</v>
      </c>
      <c r="S4">
        <v>86.909433457484852</v>
      </c>
      <c r="T4">
        <v>78.771629447381031</v>
      </c>
      <c r="U4">
        <v>86.642664599895213</v>
      </c>
      <c r="V4">
        <v>91.13269601738655</v>
      </c>
      <c r="W4" t="s">
        <v>147</v>
      </c>
      <c r="X4" t="s">
        <v>269</v>
      </c>
      <c r="Y4" t="s">
        <v>269</v>
      </c>
      <c r="Z4"/>
      <c r="AA4"/>
      <c r="AB4"/>
      <c r="AC4"/>
      <c r="AD4"/>
      <c r="AE4"/>
      <c r="AF4"/>
      <c r="AG4"/>
      <c r="AH4"/>
      <c r="AI4"/>
      <c r="AJ4"/>
      <c r="AK4"/>
      <c r="AL4"/>
      <c r="AM4"/>
      <c r="AN4"/>
      <c r="AO4"/>
      <c r="AP4"/>
      <c r="AQ4"/>
      <c r="AR4"/>
      <c r="AS4"/>
      <c r="AT4"/>
    </row>
    <row r="5">
      <c r="A5" t="s">
        <v>323</v>
      </c>
      <c r="B5">
        <v>1997</v>
      </c>
      <c r="C5" t="s">
        <v>326</v>
      </c>
      <c r="D5">
        <v>19</v>
      </c>
      <c r="E5" t="s">
        <v>60</v>
      </c>
      <c r="F5" t="s">
        <v>16</v>
      </c>
      <c r="G5" t="s">
        <v>335</v>
      </c>
      <c r="H5">
        <v>3.5019767460536499</v>
      </c>
      <c r="I5">
        <v>2.9909912811607349</v>
      </c>
      <c r="J5">
        <v>0</v>
      </c>
      <c r="K5">
        <v>1.274516821172309</v>
      </c>
      <c r="L5">
        <v>0.95368558580822049</v>
      </c>
      <c r="M5">
        <v>0.96303374288446042</v>
      </c>
      <c r="N5">
        <v>0.1962888300540839</v>
      </c>
      <c r="O5">
        <v>0.89100217750486777</v>
      </c>
      <c r="P5">
        <v>0.96782955128330894</v>
      </c>
      <c r="Q5">
        <v>0</v>
      </c>
      <c r="R5">
        <v>4.2746814944831302</v>
      </c>
      <c r="S5">
        <v>2.5035639267588232</v>
      </c>
      <c r="T5">
        <v>4.0586854289397172</v>
      </c>
      <c r="U5">
        <v>1.408823814632443</v>
      </c>
      <c r="V5">
        <v>1.2939733714436219</v>
      </c>
      <c r="W5" t="s">
        <v>147</v>
      </c>
      <c r="X5" t="s">
        <v>269</v>
      </c>
      <c r="Y5" t="s">
        <v>269</v>
      </c>
      <c r="Z5"/>
      <c r="AA5"/>
      <c r="AB5"/>
      <c r="AC5"/>
      <c r="AD5"/>
      <c r="AE5"/>
      <c r="AF5"/>
      <c r="AG5"/>
      <c r="AH5"/>
      <c r="AI5"/>
      <c r="AJ5"/>
      <c r="AK5"/>
      <c r="AL5"/>
      <c r="AM5"/>
      <c r="AN5"/>
      <c r="AO5"/>
      <c r="AP5"/>
      <c r="AQ5"/>
      <c r="AR5"/>
      <c r="AS5"/>
      <c r="AT5"/>
    </row>
    <row r="6">
      <c r="A6" t="s">
        <v>323</v>
      </c>
      <c r="B6">
        <v>1997</v>
      </c>
      <c r="C6" t="s">
        <v>326</v>
      </c>
      <c r="D6">
        <v>20</v>
      </c>
      <c r="E6" t="s">
        <v>60</v>
      </c>
      <c r="F6" t="s">
        <v>22</v>
      </c>
      <c r="G6" t="s">
        <v>336</v>
      </c>
      <c r="H6">
        <v>5.2006058184369408</v>
      </c>
      <c r="I6">
        <v>2.2880846669569759</v>
      </c>
      <c r="J6">
        <v>3.901377880844322</v>
      </c>
      <c r="K6">
        <v>3.9746344822929558</v>
      </c>
      <c r="L6">
        <v>1.0692812501237801</v>
      </c>
      <c r="M6">
        <v>3.6966257115539629</v>
      </c>
      <c r="N6">
        <v>1.1146175940513809</v>
      </c>
      <c r="O6">
        <v>0.99975805501469495</v>
      </c>
      <c r="P6">
        <v>3.2170448716691031</v>
      </c>
      <c r="Q6">
        <v>0.67169453405549007</v>
      </c>
      <c r="R6">
        <v>8.1434608496995509</v>
      </c>
      <c r="S6">
        <v>4.89985617216945</v>
      </c>
      <c r="T6">
        <v>5.9363777400488829</v>
      </c>
      <c r="U6">
        <v>4.5320229295398349</v>
      </c>
      <c r="V6">
        <v>1.3646678232593961</v>
      </c>
      <c r="W6" t="s">
        <v>147</v>
      </c>
      <c r="X6" t="s">
        <v>269</v>
      </c>
      <c r="Y6" t="s">
        <v>269</v>
      </c>
      <c r="Z6"/>
      <c r="AA6"/>
      <c r="AB6"/>
      <c r="AC6"/>
      <c r="AD6"/>
      <c r="AE6"/>
      <c r="AF6"/>
      <c r="AG6"/>
      <c r="AH6"/>
      <c r="AI6"/>
      <c r="AJ6"/>
      <c r="AK6"/>
      <c r="AL6"/>
      <c r="AM6"/>
      <c r="AN6"/>
      <c r="AO6"/>
      <c r="AP6"/>
      <c r="AQ6"/>
      <c r="AR6"/>
      <c r="AS6"/>
      <c r="AT6"/>
    </row>
    <row r="7">
      <c r="A7" t="s">
        <v>323</v>
      </c>
      <c r="B7">
        <v>1997</v>
      </c>
      <c r="C7" t="s">
        <v>326</v>
      </c>
      <c r="D7">
        <v>21</v>
      </c>
      <c r="E7" t="s">
        <v>60</v>
      </c>
      <c r="F7" t="s">
        <v>17</v>
      </c>
      <c r="G7" t="s">
        <v>337</v>
      </c>
      <c r="H7">
        <v>2.642111390677544</v>
      </c>
      <c r="I7">
        <v>4.2434377967700589</v>
      </c>
      <c r="J7">
        <v>3.7938150603978409</v>
      </c>
      <c r="K7">
        <v>4.9884497196849908</v>
      </c>
      <c r="L7">
        <v>3.562160169054188</v>
      </c>
      <c r="M7">
        <v>0</v>
      </c>
      <c r="N7">
        <v>0.74096737890667297</v>
      </c>
      <c r="O7">
        <v>0</v>
      </c>
      <c r="P7">
        <v>0</v>
      </c>
      <c r="Q7">
        <v>0</v>
      </c>
      <c r="R7">
        <v>9.651125794855627</v>
      </c>
      <c r="S7">
        <v>5.6871464435868688</v>
      </c>
      <c r="T7">
        <v>11.23330738363037</v>
      </c>
      <c r="U7">
        <v>7.4164886559325058</v>
      </c>
      <c r="V7">
        <v>6.2086627879104332</v>
      </c>
      <c r="W7" t="s">
        <v>147</v>
      </c>
      <c r="X7" t="s">
        <v>269</v>
      </c>
      <c r="Y7" t="s">
        <v>269</v>
      </c>
      <c r="Z7"/>
      <c r="AA7"/>
      <c r="AB7"/>
      <c r="AC7"/>
      <c r="AD7"/>
      <c r="AE7"/>
      <c r="AF7"/>
      <c r="AG7"/>
      <c r="AH7"/>
      <c r="AI7"/>
      <c r="AJ7"/>
      <c r="AK7"/>
      <c r="AL7"/>
      <c r="AM7"/>
      <c r="AN7"/>
      <c r="AO7"/>
      <c r="AP7"/>
      <c r="AQ7"/>
      <c r="AR7"/>
      <c r="AS7"/>
      <c r="AT7"/>
    </row>
    <row r="8">
      <c r="A8" t="s">
        <v>323</v>
      </c>
      <c r="B8">
        <v>1997</v>
      </c>
      <c r="C8" t="s">
        <v>326</v>
      </c>
      <c r="D8">
        <v>29</v>
      </c>
      <c r="E8" t="s">
        <v>57</v>
      </c>
      <c r="F8" t="s">
        <v>49</v>
      </c>
      <c r="G8" t="s">
        <v>338</v>
      </c>
      <c r="H8">
        <v>88.173999564911412</v>
      </c>
      <c r="I8">
        <v>82.564250758555687</v>
      </c>
      <c r="J8">
        <v>79.445001501288772</v>
      </c>
      <c r="K8">
        <v>75.031455921947554</v>
      </c>
      <c r="L8">
        <v>80.137779350427948</v>
      </c>
      <c r="M8">
        <v>95.769054431524296</v>
      </c>
      <c r="N8">
        <v>96.145703023549231</v>
      </c>
      <c r="O8">
        <v>96.145454959368749</v>
      </c>
      <c r="P8">
        <v>94.477959060553815</v>
      </c>
      <c r="Q8">
        <v>97.933247589145594</v>
      </c>
      <c r="R8">
        <v>63.348329158546058</v>
      </c>
      <c r="S8">
        <v>67.415813455790101</v>
      </c>
      <c r="T8">
        <v>56.505427373387008</v>
      </c>
      <c r="U8">
        <v>69.511281836750513</v>
      </c>
      <c r="V8">
        <v>66.916657597768477</v>
      </c>
      <c r="W8" t="s">
        <v>147</v>
      </c>
      <c r="X8" t="s">
        <v>269</v>
      </c>
      <c r="Y8" t="s">
        <v>269</v>
      </c>
      <c r="Z8"/>
      <c r="AA8"/>
      <c r="AB8"/>
      <c r="AC8"/>
      <c r="AD8"/>
      <c r="AE8"/>
      <c r="AF8"/>
      <c r="AG8"/>
      <c r="AH8"/>
      <c r="AI8"/>
      <c r="AJ8"/>
      <c r="AK8"/>
      <c r="AL8"/>
      <c r="AM8"/>
      <c r="AN8"/>
      <c r="AO8"/>
      <c r="AP8"/>
      <c r="AQ8"/>
      <c r="AR8"/>
      <c r="AS8"/>
      <c r="AT8"/>
    </row>
    <row r="9">
      <c r="A9" t="s">
        <v>323</v>
      </c>
      <c r="B9">
        <v>1997</v>
      </c>
      <c r="C9" t="s">
        <v>326</v>
      </c>
      <c r="D9">
        <v>30</v>
      </c>
      <c r="E9" t="s">
        <v>57</v>
      </c>
      <c r="F9" t="s">
        <v>48</v>
      </c>
      <c r="G9" t="s">
        <v>269</v>
      </c>
      <c r="H9">
        <v>11.82600043508859</v>
      </c>
      <c r="I9">
        <v>17.435749241444309</v>
      </c>
      <c r="J9">
        <v>20.554998498711232</v>
      </c>
      <c r="K9">
        <v>24.968544078052449</v>
      </c>
      <c r="L9">
        <v>19.862220649572048</v>
      </c>
      <c r="M9">
        <v>4.230945568475704</v>
      </c>
      <c r="N9">
        <v>3.8542969764507689</v>
      </c>
      <c r="O9">
        <v>3.8545450406312511</v>
      </c>
      <c r="P9">
        <v>5.5220409394461853</v>
      </c>
      <c r="Q9">
        <v>2.0667524108544062</v>
      </c>
      <c r="R9">
        <v>36.651670841453942</v>
      </c>
      <c r="S9">
        <v>32.584186544209899</v>
      </c>
      <c r="T9">
        <v>43.494572626612992</v>
      </c>
      <c r="U9">
        <v>30.488718163249491</v>
      </c>
      <c r="V9">
        <v>33.083342402231523</v>
      </c>
      <c r="W9" t="s">
        <v>147</v>
      </c>
      <c r="X9" t="s">
        <v>269</v>
      </c>
      <c r="Y9" t="s">
        <v>269</v>
      </c>
      <c r="Z9"/>
      <c r="AA9"/>
      <c r="AB9"/>
      <c r="AC9"/>
      <c r="AD9"/>
      <c r="AE9"/>
      <c r="AF9"/>
      <c r="AG9"/>
      <c r="AH9"/>
      <c r="AI9"/>
      <c r="AJ9"/>
      <c r="AK9"/>
      <c r="AL9"/>
      <c r="AM9"/>
      <c r="AN9"/>
      <c r="AO9"/>
      <c r="AP9"/>
      <c r="AQ9"/>
      <c r="AR9"/>
      <c r="AS9"/>
      <c r="AT9"/>
    </row>
    <row r="10">
      <c r="A10" t="s">
        <v>323</v>
      </c>
      <c r="B10">
        <v>1997</v>
      </c>
      <c r="C10" t="s">
        <v>326</v>
      </c>
      <c r="D10">
        <v>31</v>
      </c>
      <c r="E10" t="s">
        <v>103</v>
      </c>
      <c r="F10" t="s">
        <v>49</v>
      </c>
      <c r="G10" t="s">
        <v>339</v>
      </c>
      <c r="H10">
        <v>76.325475151455123</v>
      </c>
      <c r="I10">
        <v>63.301068602660578</v>
      </c>
      <c r="J10">
        <v>58.767397625718587</v>
      </c>
      <c r="K10">
        <v>58.034557175765499</v>
      </c>
      <c r="L10">
        <v>71.499518685391209</v>
      </c>
      <c r="M10">
        <v>93.224013600368863</v>
      </c>
      <c r="N10">
        <v>84.859854439396145</v>
      </c>
      <c r="O10">
        <v>87.749565269374912</v>
      </c>
      <c r="P10">
        <v>90.080059724052262</v>
      </c>
      <c r="Q10">
        <v>96.162852709817813</v>
      </c>
      <c r="R10">
        <v>31.66723099335065</v>
      </c>
      <c r="S10">
        <v>36.092341879829753</v>
      </c>
      <c r="T10">
        <v>27.723698775588488</v>
      </c>
      <c r="U10">
        <v>35.920592889319693</v>
      </c>
      <c r="V10">
        <v>53.17592429668013</v>
      </c>
      <c r="W10" t="s">
        <v>147</v>
      </c>
      <c r="X10" t="s">
        <v>269</v>
      </c>
      <c r="Y10" t="s">
        <v>269</v>
      </c>
      <c r="Z10"/>
      <c r="AA10"/>
      <c r="AB10"/>
      <c r="AC10"/>
      <c r="AD10"/>
      <c r="AE10"/>
      <c r="AF10"/>
      <c r="AG10"/>
      <c r="AH10"/>
      <c r="AI10"/>
      <c r="AJ10"/>
      <c r="AK10"/>
      <c r="AL10"/>
      <c r="AM10"/>
      <c r="AN10"/>
      <c r="AO10"/>
      <c r="AP10"/>
      <c r="AQ10"/>
      <c r="AR10"/>
      <c r="AS10"/>
      <c r="AT10"/>
    </row>
    <row r="11">
      <c r="A11" t="s">
        <v>323</v>
      </c>
      <c r="B11">
        <v>1997</v>
      </c>
      <c r="C11" t="s">
        <v>326</v>
      </c>
      <c r="D11">
        <v>32</v>
      </c>
      <c r="E11" t="s">
        <v>103</v>
      </c>
      <c r="F11" t="s">
        <v>48</v>
      </c>
      <c r="G11" t="s">
        <v>269</v>
      </c>
      <c r="H11">
        <v>23.67452484854488</v>
      </c>
      <c r="I11">
        <v>36.698931397339422</v>
      </c>
      <c r="J11">
        <v>41.232602374281413</v>
      </c>
      <c r="K11">
        <v>41.965442824234501</v>
      </c>
      <c r="L11">
        <v>28.500481314608791</v>
      </c>
      <c r="M11">
        <v>6.7759863996311367</v>
      </c>
      <c r="N11">
        <v>15.140145560603861</v>
      </c>
      <c r="O11">
        <v>12.25043473062509</v>
      </c>
      <c r="P11">
        <v>9.919940275947738</v>
      </c>
      <c r="Q11">
        <v>3.837147290182187</v>
      </c>
      <c r="R11">
        <v>68.332769006649357</v>
      </c>
      <c r="S11">
        <v>63.907658120170247</v>
      </c>
      <c r="T11">
        <v>72.276301224411512</v>
      </c>
      <c r="U11">
        <v>64.079407110680307</v>
      </c>
      <c r="V11">
        <v>46.82407570331987</v>
      </c>
      <c r="W11" t="s">
        <v>147</v>
      </c>
      <c r="X11" t="s">
        <v>269</v>
      </c>
      <c r="Y11" t="s">
        <v>269</v>
      </c>
      <c r="Z11"/>
      <c r="AA11"/>
      <c r="AB11"/>
      <c r="AC11"/>
      <c r="AD11"/>
      <c r="AE11"/>
      <c r="AF11"/>
      <c r="AG11"/>
      <c r="AH11"/>
      <c r="AI11"/>
      <c r="AJ11"/>
      <c r="AK11"/>
      <c r="AL11"/>
      <c r="AM11"/>
      <c r="AN11"/>
      <c r="AO11"/>
      <c r="AP11"/>
      <c r="AQ11"/>
      <c r="AR11"/>
      <c r="AS11"/>
      <c r="AT11"/>
    </row>
    <row r="12">
      <c r="A12" t="s">
        <v>323</v>
      </c>
      <c r="B12">
        <v>1997</v>
      </c>
      <c r="C12" t="s">
        <v>326</v>
      </c>
      <c r="D12">
        <v>58</v>
      </c>
      <c r="E12" t="s">
        <v>13</v>
      </c>
      <c r="F12" t="s">
        <v>149</v>
      </c>
      <c r="G12" t="s">
        <v>269</v>
      </c>
      <c r="H12">
        <v>37.315993918738727</v>
      </c>
      <c r="I12">
        <v>46.706765559892261</v>
      </c>
      <c r="J12">
        <v>40.489887378991362</v>
      </c>
      <c r="K12">
        <v>42.112846050286819</v>
      </c>
      <c r="L12">
        <v>60.464395884153227</v>
      </c>
      <c r="M12">
        <v>43.655979238735483</v>
      </c>
      <c r="N12">
        <v>66.119013720081753</v>
      </c>
      <c r="O12">
        <v>68.654099020161752</v>
      </c>
      <c r="P12">
        <v>72.183861773142326</v>
      </c>
      <c r="Q12">
        <v>92.819142557313668</v>
      </c>
      <c r="R12">
        <v>9.8700796352814635</v>
      </c>
      <c r="S12">
        <v>19.504189733278899</v>
      </c>
      <c r="T12">
        <v>11.519169395614581</v>
      </c>
      <c r="U12">
        <v>16.97864762498839</v>
      </c>
      <c r="V12">
        <v>36.426475706721988</v>
      </c>
      <c r="W12" t="s">
        <v>147</v>
      </c>
      <c r="X12" t="s">
        <v>269</v>
      </c>
      <c r="Y12" t="s">
        <v>269</v>
      </c>
      <c r="Z12"/>
      <c r="AA12"/>
      <c r="AB12"/>
      <c r="AC12"/>
      <c r="AD12"/>
      <c r="AE12"/>
      <c r="AF12"/>
      <c r="AG12"/>
      <c r="AH12"/>
      <c r="AI12"/>
      <c r="AJ12"/>
      <c r="AK12"/>
      <c r="AL12"/>
      <c r="AM12"/>
      <c r="AN12"/>
      <c r="AO12"/>
      <c r="AP12"/>
      <c r="AQ12"/>
      <c r="AR12"/>
      <c r="AS12"/>
      <c r="AT12"/>
    </row>
    <row r="13">
      <c r="A13" t="s">
        <v>323</v>
      </c>
      <c r="B13">
        <v>1997</v>
      </c>
      <c r="C13" t="s">
        <v>326</v>
      </c>
      <c r="D13">
        <v>59</v>
      </c>
      <c r="E13" t="s">
        <v>13</v>
      </c>
      <c r="F13" t="s">
        <v>150</v>
      </c>
      <c r="G13" t="s">
        <v>269</v>
      </c>
      <c r="H13">
        <v>39.009481232716396</v>
      </c>
      <c r="I13">
        <v>16.59430304276832</v>
      </c>
      <c r="J13">
        <v>18.277510246727228</v>
      </c>
      <c r="K13">
        <v>15.92171112547868</v>
      </c>
      <c r="L13">
        <v>11.03512280123797</v>
      </c>
      <c r="M13">
        <v>49.568034361633387</v>
      </c>
      <c r="N13">
        <v>18.740840719314381</v>
      </c>
      <c r="O13">
        <v>19.09546624921316</v>
      </c>
      <c r="P13">
        <v>17.89619795090994</v>
      </c>
      <c r="Q13">
        <v>3.343710152504149</v>
      </c>
      <c r="R13">
        <v>21.797151358069179</v>
      </c>
      <c r="S13">
        <v>16.588152146550851</v>
      </c>
      <c r="T13">
        <v>16.204529379973909</v>
      </c>
      <c r="U13">
        <v>18.941945264331299</v>
      </c>
      <c r="V13">
        <v>16.749448589958131</v>
      </c>
      <c r="W13" t="s">
        <v>147</v>
      </c>
      <c r="X13" t="s">
        <v>269</v>
      </c>
      <c r="Y13" t="s">
        <v>269</v>
      </c>
      <c r="Z13"/>
      <c r="AA13"/>
      <c r="AB13"/>
      <c r="AC13"/>
      <c r="AD13"/>
      <c r="AE13"/>
      <c r="AF13"/>
      <c r="AG13"/>
      <c r="AH13"/>
      <c r="AI13"/>
      <c r="AJ13"/>
      <c r="AK13"/>
      <c r="AL13"/>
      <c r="AM13"/>
      <c r="AN13"/>
      <c r="AO13"/>
      <c r="AP13"/>
      <c r="AQ13"/>
      <c r="AR13"/>
      <c r="AS13"/>
      <c r="AT13"/>
    </row>
    <row r="14">
      <c r="A14" t="s">
        <v>323</v>
      </c>
      <c r="B14">
        <v>1997</v>
      </c>
      <c r="C14" t="s">
        <v>326</v>
      </c>
      <c r="D14">
        <v>60</v>
      </c>
      <c r="E14" t="s">
        <v>13</v>
      </c>
      <c r="F14" t="s">
        <v>151</v>
      </c>
      <c r="G14" t="s">
        <v>269</v>
      </c>
      <c r="H14">
        <v>11.848524413456291</v>
      </c>
      <c r="I14">
        <v>19.263182155895109</v>
      </c>
      <c r="J14">
        <v>20.677603875570181</v>
      </c>
      <c r="K14">
        <v>16.996898746182062</v>
      </c>
      <c r="L14">
        <v>8.6382606650367375</v>
      </c>
      <c r="M14">
        <v>2.5450408311554331</v>
      </c>
      <c r="N14">
        <v>11.28584858415309</v>
      </c>
      <c r="O14">
        <v>8.3958896899938384</v>
      </c>
      <c r="P14">
        <v>4.397899336501558</v>
      </c>
      <c r="Q14">
        <v>1.7703948793277811</v>
      </c>
      <c r="R14">
        <v>31.681098165195419</v>
      </c>
      <c r="S14">
        <v>31.323471575960351</v>
      </c>
      <c r="T14">
        <v>28.781728597798519</v>
      </c>
      <c r="U14">
        <v>33.590688947430827</v>
      </c>
      <c r="V14">
        <v>13.740733301088349</v>
      </c>
      <c r="W14" t="s">
        <v>147</v>
      </c>
      <c r="X14" t="s">
        <v>269</v>
      </c>
      <c r="Y14" t="s">
        <v>269</v>
      </c>
      <c r="Z14"/>
      <c r="AA14"/>
      <c r="AB14"/>
      <c r="AC14"/>
      <c r="AD14"/>
      <c r="AE14"/>
      <c r="AF14"/>
      <c r="AG14"/>
      <c r="AH14"/>
      <c r="AI14"/>
      <c r="AJ14"/>
      <c r="AK14"/>
      <c r="AL14"/>
      <c r="AM14"/>
      <c r="AN14"/>
      <c r="AO14"/>
      <c r="AP14"/>
      <c r="AQ14"/>
      <c r="AR14"/>
      <c r="AS14"/>
      <c r="AT14"/>
    </row>
    <row r="15">
      <c r="A15" t="s">
        <v>323</v>
      </c>
      <c r="B15">
        <v>1997</v>
      </c>
      <c r="C15" t="s">
        <v>326</v>
      </c>
      <c r="D15">
        <v>61</v>
      </c>
      <c r="E15" t="s">
        <v>13</v>
      </c>
      <c r="F15" t="s">
        <v>152</v>
      </c>
      <c r="G15" t="s">
        <v>269</v>
      </c>
      <c r="H15">
        <v>0.49449131257573048</v>
      </c>
      <c r="I15">
        <v>0.65810619626632283</v>
      </c>
      <c r="J15">
        <v>0.2246565249409011</v>
      </c>
      <c r="K15">
        <v>0.27905409554224492</v>
      </c>
      <c r="L15">
        <v>0.36812095425757779</v>
      </c>
      <c r="M15">
        <v>0</v>
      </c>
      <c r="N15">
        <v>0</v>
      </c>
      <c r="O15">
        <v>0</v>
      </c>
      <c r="P15">
        <v>0</v>
      </c>
      <c r="Q15">
        <v>0</v>
      </c>
      <c r="R15">
        <v>1.981899514183733</v>
      </c>
      <c r="S15">
        <v>0.50821308598343784</v>
      </c>
      <c r="T15">
        <v>0.92712004425841399</v>
      </c>
      <c r="U15">
        <v>0</v>
      </c>
      <c r="V15">
        <v>0.64161597504919354</v>
      </c>
      <c r="W15" t="s">
        <v>147</v>
      </c>
      <c r="X15" t="s">
        <v>269</v>
      </c>
      <c r="Y15" t="s">
        <v>269</v>
      </c>
      <c r="Z15"/>
      <c r="AA15"/>
      <c r="AB15"/>
      <c r="AC15"/>
      <c r="AD15"/>
      <c r="AE15"/>
      <c r="AF15"/>
      <c r="AG15"/>
      <c r="AH15"/>
      <c r="AI15"/>
      <c r="AJ15"/>
      <c r="AK15"/>
      <c r="AL15"/>
      <c r="AM15"/>
      <c r="AN15"/>
      <c r="AO15"/>
      <c r="AP15"/>
      <c r="AQ15"/>
      <c r="AR15"/>
      <c r="AS15"/>
      <c r="AT15"/>
    </row>
    <row r="16">
      <c r="A16" t="s">
        <v>323</v>
      </c>
      <c r="B16">
        <v>1997</v>
      </c>
      <c r="C16" t="s">
        <v>326</v>
      </c>
      <c r="D16">
        <v>62</v>
      </c>
      <c r="E16" t="s">
        <v>13</v>
      </c>
      <c r="F16" t="s">
        <v>153</v>
      </c>
      <c r="G16" t="s">
        <v>269</v>
      </c>
      <c r="H16">
        <v>2.642111390677544</v>
      </c>
      <c r="I16">
        <v>4.2434377967700589</v>
      </c>
      <c r="J16">
        <v>3.7938150603978409</v>
      </c>
      <c r="K16">
        <v>4.9884497196849908</v>
      </c>
      <c r="L16">
        <v>3.562160169054188</v>
      </c>
      <c r="M16">
        <v>0</v>
      </c>
      <c r="N16">
        <v>0.74096737890667297</v>
      </c>
      <c r="O16">
        <v>0</v>
      </c>
      <c r="P16">
        <v>0</v>
      </c>
      <c r="Q16">
        <v>0</v>
      </c>
      <c r="R16">
        <v>9.651125794855627</v>
      </c>
      <c r="S16">
        <v>5.6871464435868688</v>
      </c>
      <c r="T16">
        <v>11.23330738363037</v>
      </c>
      <c r="U16">
        <v>7.4164886559325058</v>
      </c>
      <c r="V16">
        <v>6.2086627879104332</v>
      </c>
      <c r="W16" t="s">
        <v>147</v>
      </c>
      <c r="X16" t="s">
        <v>269</v>
      </c>
      <c r="Y16" t="s">
        <v>269</v>
      </c>
      <c r="Z16"/>
      <c r="AA16"/>
      <c r="AB16"/>
      <c r="AC16"/>
      <c r="AD16"/>
      <c r="AE16"/>
      <c r="AF16"/>
      <c r="AG16"/>
      <c r="AH16"/>
      <c r="AI16"/>
      <c r="AJ16"/>
      <c r="AK16"/>
      <c r="AL16"/>
      <c r="AM16"/>
      <c r="AN16"/>
      <c r="AO16"/>
      <c r="AP16"/>
      <c r="AQ16"/>
      <c r="AR16"/>
      <c r="AS16"/>
      <c r="AT16"/>
    </row>
    <row r="17">
      <c r="A17" t="s">
        <v>323</v>
      </c>
      <c r="B17">
        <v>1997</v>
      </c>
      <c r="C17" t="s">
        <v>326</v>
      </c>
      <c r="D17">
        <v>63</v>
      </c>
      <c r="E17" t="s">
        <v>13</v>
      </c>
      <c r="F17" t="s">
        <v>154</v>
      </c>
      <c r="G17" t="s">
        <v>269</v>
      </c>
      <c r="H17">
        <v>3.6300751455628659</v>
      </c>
      <c r="I17">
        <v>10.35580494749534</v>
      </c>
      <c r="J17">
        <v>12.635149032528171</v>
      </c>
      <c r="K17">
        <v>15.726405780532261</v>
      </c>
      <c r="L17">
        <v>14.86265827613653</v>
      </c>
      <c r="M17">
        <v>0.53431985692174289</v>
      </c>
      <c r="N17">
        <v>1.9987120034927079</v>
      </c>
      <c r="O17">
        <v>2.8547869856165509</v>
      </c>
      <c r="P17">
        <v>2.30499606777708</v>
      </c>
      <c r="Q17">
        <v>1.395057876798897</v>
      </c>
      <c r="R17">
        <v>17.535817854109599</v>
      </c>
      <c r="S17">
        <v>21.99718392845357</v>
      </c>
      <c r="T17">
        <v>25.397767458675339</v>
      </c>
      <c r="U17">
        <v>18.540206577777141</v>
      </c>
      <c r="V17">
        <v>24.868395816012519</v>
      </c>
      <c r="W17" t="s">
        <v>147</v>
      </c>
      <c r="X17" t="s">
        <v>269</v>
      </c>
      <c r="Y17" t="s">
        <v>269</v>
      </c>
      <c r="Z17"/>
      <c r="AA17"/>
      <c r="AB17"/>
      <c r="AC17"/>
      <c r="AD17"/>
      <c r="AE17"/>
      <c r="AF17"/>
      <c r="AG17"/>
      <c r="AH17"/>
      <c r="AI17"/>
      <c r="AJ17"/>
      <c r="AK17"/>
      <c r="AL17"/>
      <c r="AM17"/>
      <c r="AN17"/>
      <c r="AO17"/>
      <c r="AP17"/>
      <c r="AQ17"/>
      <c r="AR17"/>
      <c r="AS17"/>
      <c r="AT17"/>
    </row>
    <row r="18">
      <c r="A18" t="s">
        <v>323</v>
      </c>
      <c r="B18">
        <v>1997</v>
      </c>
      <c r="C18" t="s">
        <v>326</v>
      </c>
      <c r="D18">
        <v>64</v>
      </c>
      <c r="E18" t="s">
        <v>13</v>
      </c>
      <c r="F18" t="s">
        <v>46</v>
      </c>
      <c r="G18" t="s">
        <v>269</v>
      </c>
      <c r="H18">
        <v>5.0593225862724456</v>
      </c>
      <c r="I18">
        <v>2.1784003009125819</v>
      </c>
      <c r="J18">
        <v>3.901377880844314</v>
      </c>
      <c r="K18">
        <v>3.9746344822929478</v>
      </c>
      <c r="L18">
        <v>1.0692812501237601</v>
      </c>
      <c r="M18">
        <v>3.69662571155395</v>
      </c>
      <c r="N18">
        <v>1.1146175940513949</v>
      </c>
      <c r="O18">
        <v>0.99975805501470072</v>
      </c>
      <c r="P18">
        <v>3.2170448716690969</v>
      </c>
      <c r="Q18">
        <v>0.67169453405549817</v>
      </c>
      <c r="R18">
        <v>7.4828276783049761</v>
      </c>
      <c r="S18">
        <v>4.3916430861860283</v>
      </c>
      <c r="T18">
        <v>5.9363777400488678</v>
      </c>
      <c r="U18">
        <v>4.532022929539842</v>
      </c>
      <c r="V18">
        <v>1.3646678232593781</v>
      </c>
      <c r="W18" t="s">
        <v>147</v>
      </c>
      <c r="X18" t="s">
        <v>269</v>
      </c>
      <c r="Y18" t="s">
        <v>269</v>
      </c>
      <c r="Z18"/>
      <c r="AA18"/>
      <c r="AB18"/>
      <c r="AC18"/>
      <c r="AD18"/>
      <c r="AE18"/>
      <c r="AF18"/>
      <c r="AG18"/>
      <c r="AH18"/>
      <c r="AI18"/>
      <c r="AJ18"/>
      <c r="AK18"/>
      <c r="AL18"/>
      <c r="AM18"/>
      <c r="AN18"/>
      <c r="AO18"/>
      <c r="AP18"/>
      <c r="AQ18"/>
      <c r="AR18"/>
      <c r="AS18"/>
      <c r="AT18"/>
    </row>
    <row r="19">
      <c r="A19" t="s">
        <v>323</v>
      </c>
      <c r="B19">
        <v>1997</v>
      </c>
      <c r="C19" t="s">
        <v>326</v>
      </c>
      <c r="D19">
        <v>122</v>
      </c>
      <c r="E19" t="s">
        <v>18</v>
      </c>
      <c r="F19" t="s">
        <v>14</v>
      </c>
      <c r="G19" t="s">
        <v>340</v>
      </c>
      <c r="H19">
        <v>96.050147554150058</v>
      </c>
      <c r="I19">
        <v>94.098477589788303</v>
      </c>
      <c r="J19">
        <v>98.182857518798386</v>
      </c>
      <c r="K19">
        <v>98.8814209829589</v>
      </c>
      <c r="L19">
        <v>100</v>
      </c>
      <c r="M19">
        <v>96.876204327799528</v>
      </c>
      <c r="N19">
        <v>96.169870289434641</v>
      </c>
      <c r="O19">
        <v>98.579403618544958</v>
      </c>
      <c r="P19">
        <v>98.390848141874841</v>
      </c>
      <c r="Q19">
        <v>100</v>
      </c>
      <c r="R19">
        <v>90.127138658416797</v>
      </c>
      <c r="S19">
        <v>96.985372180712062</v>
      </c>
      <c r="T19">
        <v>97.239970959281749</v>
      </c>
      <c r="U19">
        <v>100</v>
      </c>
      <c r="V19">
        <v>100</v>
      </c>
      <c r="W19" t="s">
        <v>147</v>
      </c>
      <c r="X19" t="s">
        <v>269</v>
      </c>
      <c r="Y19" t="s">
        <v>269</v>
      </c>
      <c r="Z19"/>
      <c r="AA19"/>
      <c r="AB19"/>
      <c r="AC19"/>
      <c r="AD19"/>
      <c r="AE19"/>
      <c r="AF19"/>
      <c r="AG19"/>
      <c r="AH19"/>
      <c r="AI19"/>
      <c r="AJ19"/>
      <c r="AK19"/>
      <c r="AL19"/>
      <c r="AM19"/>
      <c r="AN19"/>
      <c r="AO19"/>
      <c r="AP19"/>
      <c r="AQ19"/>
      <c r="AR19"/>
      <c r="AS19"/>
      <c r="AT19"/>
    </row>
    <row r="20">
      <c r="A20" t="s">
        <v>323</v>
      </c>
      <c r="B20">
        <v>1997</v>
      </c>
      <c r="C20" t="s">
        <v>326</v>
      </c>
      <c r="D20">
        <v>123</v>
      </c>
      <c r="E20" t="s">
        <v>18</v>
      </c>
      <c r="F20" t="s">
        <v>51</v>
      </c>
      <c r="G20" t="s">
        <v>269</v>
      </c>
      <c r="H20">
        <v>3.9498524458499422</v>
      </c>
      <c r="I20">
        <v>5.9015224102116974</v>
      </c>
      <c r="J20">
        <v>1.8171424812016139</v>
      </c>
      <c r="K20">
        <v>1.1185790170411001</v>
      </c>
      <c r="L20">
        <v>0</v>
      </c>
      <c r="M20">
        <v>3.1237956722004721</v>
      </c>
      <c r="N20">
        <v>3.8301297105653589</v>
      </c>
      <c r="O20">
        <v>1.420596381455042</v>
      </c>
      <c r="P20">
        <v>1.6091518581251589</v>
      </c>
      <c r="Q20">
        <v>0</v>
      </c>
      <c r="R20">
        <v>9.8728613415832029</v>
      </c>
      <c r="S20">
        <v>3.0146278192879379</v>
      </c>
      <c r="T20">
        <v>2.7600290407182508</v>
      </c>
      <c r="U20">
        <v>0</v>
      </c>
      <c r="V20">
        <v>0</v>
      </c>
      <c r="W20" t="s">
        <v>147</v>
      </c>
      <c r="X20" t="s">
        <v>269</v>
      </c>
      <c r="Y20" t="s">
        <v>269</v>
      </c>
      <c r="Z20"/>
      <c r="AA20"/>
      <c r="AB20"/>
      <c r="AC20"/>
      <c r="AD20"/>
      <c r="AE20"/>
      <c r="AF20"/>
      <c r="AG20"/>
      <c r="AH20"/>
      <c r="AI20"/>
      <c r="AJ20"/>
      <c r="AK20"/>
      <c r="AL20"/>
      <c r="AM20"/>
      <c r="AN20"/>
      <c r="AO20"/>
      <c r="AP20"/>
      <c r="AQ20"/>
      <c r="AR20"/>
      <c r="AS20"/>
      <c r="AT20"/>
    </row>
    <row r="21">
      <c r="A21" t="s">
        <v>323</v>
      </c>
      <c r="B21">
        <v>1997</v>
      </c>
      <c r="C21" t="s">
        <v>326</v>
      </c>
      <c r="D21">
        <v>124</v>
      </c>
      <c r="E21" t="s">
        <v>50</v>
      </c>
      <c r="F21" t="s">
        <v>15</v>
      </c>
      <c r="G21" t="s">
        <v>341</v>
      </c>
      <c r="H21">
        <v>74.92362003540353</v>
      </c>
      <c r="I21">
        <v>79.055450371055386</v>
      </c>
      <c r="J21">
        <v>82.924369702466961</v>
      </c>
      <c r="K21">
        <v>93.80507991786564</v>
      </c>
      <c r="L21">
        <v>99.17673811814862</v>
      </c>
      <c r="M21">
        <v>66.23895096057899</v>
      </c>
      <c r="N21">
        <v>80.540008529160772</v>
      </c>
      <c r="O21">
        <v>91.371633829663807</v>
      </c>
      <c r="P21">
        <v>97.671828866187482</v>
      </c>
      <c r="Q21">
        <v>99.772656178099169</v>
      </c>
      <c r="R21">
        <v>70.078745887802285</v>
      </c>
      <c r="S21">
        <v>78.814054807937296</v>
      </c>
      <c r="T21">
        <v>86.407772643621755</v>
      </c>
      <c r="U21">
        <v>97.315726671608004</v>
      </c>
      <c r="V21">
        <v>99.013508349070065</v>
      </c>
      <c r="W21" t="s">
        <v>147</v>
      </c>
      <c r="X21" t="s">
        <v>269</v>
      </c>
      <c r="Y21" t="s">
        <v>269</v>
      </c>
      <c r="Z21"/>
      <c r="AA21"/>
      <c r="AB21"/>
      <c r="AC21"/>
      <c r="AD21"/>
      <c r="AE21"/>
      <c r="AF21"/>
      <c r="AG21"/>
      <c r="AH21"/>
      <c r="AI21"/>
      <c r="AJ21"/>
      <c r="AK21"/>
      <c r="AL21"/>
      <c r="AM21"/>
      <c r="AN21"/>
      <c r="AO21"/>
      <c r="AP21"/>
      <c r="AQ21"/>
      <c r="AR21"/>
      <c r="AS21"/>
      <c r="AT21"/>
    </row>
    <row r="22">
      <c r="A22" t="s">
        <v>323</v>
      </c>
      <c r="B22">
        <v>1997</v>
      </c>
      <c r="C22" t="s">
        <v>326</v>
      </c>
      <c r="D22">
        <v>125</v>
      </c>
      <c r="E22" t="s">
        <v>50</v>
      </c>
      <c r="F22" t="s">
        <v>16</v>
      </c>
      <c r="G22" t="s">
        <v>342</v>
      </c>
      <c r="H22">
        <v>21.12652751874657</v>
      </c>
      <c r="I22">
        <v>15.04302721873286</v>
      </c>
      <c r="J22">
        <v>15.25848781633151</v>
      </c>
      <c r="K22">
        <v>5.0763410650933061</v>
      </c>
      <c r="L22">
        <v>0.82326188185136084</v>
      </c>
      <c r="M22">
        <v>30.637253367220531</v>
      </c>
      <c r="N22">
        <v>15.629861760273849</v>
      </c>
      <c r="O22">
        <v>7.2077697888811318</v>
      </c>
      <c r="P22">
        <v>0.71901927568734048</v>
      </c>
      <c r="Q22">
        <v>0.22734382190085109</v>
      </c>
      <c r="R22">
        <v>20.048392770614431</v>
      </c>
      <c r="S22">
        <v>18.171317372774791</v>
      </c>
      <c r="T22">
        <v>10.83219831566001</v>
      </c>
      <c r="U22">
        <v>2.6842733283920168</v>
      </c>
      <c r="V22">
        <v>0.98649165092992963</v>
      </c>
      <c r="W22" t="s">
        <v>147</v>
      </c>
      <c r="X22" t="s">
        <v>269</v>
      </c>
      <c r="Y22" t="s">
        <v>269</v>
      </c>
      <c r="Z22"/>
      <c r="AA22"/>
      <c r="AB22"/>
      <c r="AC22"/>
      <c r="AD22"/>
      <c r="AE22"/>
      <c r="AF22"/>
      <c r="AG22"/>
      <c r="AH22"/>
      <c r="AI22"/>
      <c r="AJ22"/>
      <c r="AK22"/>
      <c r="AL22"/>
      <c r="AM22"/>
      <c r="AN22"/>
      <c r="AO22"/>
      <c r="AP22"/>
      <c r="AQ22"/>
      <c r="AR22"/>
      <c r="AS22"/>
      <c r="AT22"/>
    </row>
    <row r="23">
      <c r="A23" t="s">
        <v>323</v>
      </c>
      <c r="B23">
        <v>1997</v>
      </c>
      <c r="C23" t="s">
        <v>326</v>
      </c>
      <c r="D23">
        <v>126</v>
      </c>
      <c r="E23" t="s">
        <v>50</v>
      </c>
      <c r="F23" t="s">
        <v>22</v>
      </c>
      <c r="G23" t="s">
        <v>343</v>
      </c>
      <c r="H23">
        <v>0.96692922039351004</v>
      </c>
      <c r="I23">
        <v>1.190524328973495</v>
      </c>
      <c r="J23">
        <v>1.1679298534898519</v>
      </c>
      <c r="K23">
        <v>0.55928950852050718</v>
      </c>
      <c r="L23">
        <v>0</v>
      </c>
      <c r="M23">
        <v>0.85166408960014905</v>
      </c>
      <c r="N23">
        <v>0.94401744662185649</v>
      </c>
      <c r="O23">
        <v>0.44860938326007732</v>
      </c>
      <c r="P23">
        <v>0.81642132776173071</v>
      </c>
      <c r="Q23">
        <v>0</v>
      </c>
      <c r="R23">
        <v>1.776483197779342</v>
      </c>
      <c r="S23">
        <v>1.483243558811054</v>
      </c>
      <c r="T23">
        <v>1.39549851401722</v>
      </c>
      <c r="U23">
        <v>0</v>
      </c>
      <c r="V23">
        <v>0</v>
      </c>
      <c r="W23" t="s">
        <v>147</v>
      </c>
      <c r="X23" t="s">
        <v>269</v>
      </c>
      <c r="Y23" t="s">
        <v>269</v>
      </c>
      <c r="Z23"/>
      <c r="AA23"/>
      <c r="AB23"/>
      <c r="AC23"/>
      <c r="AD23"/>
      <c r="AE23"/>
      <c r="AF23"/>
      <c r="AG23"/>
      <c r="AH23"/>
      <c r="AI23"/>
      <c r="AJ23"/>
      <c r="AK23"/>
      <c r="AL23"/>
      <c r="AM23"/>
      <c r="AN23"/>
      <c r="AO23"/>
      <c r="AP23"/>
      <c r="AQ23"/>
      <c r="AR23"/>
      <c r="AS23"/>
      <c r="AT23"/>
    </row>
    <row r="24">
      <c r="A24" t="s">
        <v>323</v>
      </c>
      <c r="B24">
        <v>1997</v>
      </c>
      <c r="C24" t="s">
        <v>326</v>
      </c>
      <c r="D24">
        <v>127</v>
      </c>
      <c r="E24" t="s">
        <v>50</v>
      </c>
      <c r="F24" t="s">
        <v>19</v>
      </c>
      <c r="G24" t="s">
        <v>344</v>
      </c>
      <c r="H24">
        <v>2.9829232254563891</v>
      </c>
      <c r="I24">
        <v>4.7109980812382624</v>
      </c>
      <c r="J24">
        <v>0.64921262771167287</v>
      </c>
      <c r="K24">
        <v>0.55928950852055337</v>
      </c>
      <c r="L24">
        <v>0</v>
      </c>
      <c r="M24">
        <v>2.2721315826003221</v>
      </c>
      <c r="N24">
        <v>2.8861122639435211</v>
      </c>
      <c r="O24">
        <v>0.97198699819498535</v>
      </c>
      <c r="P24">
        <v>0.79273053036344343</v>
      </c>
      <c r="Q24">
        <v>0</v>
      </c>
      <c r="R24">
        <v>8.0963781438039444</v>
      </c>
      <c r="S24">
        <v>1.5313842604768531</v>
      </c>
      <c r="T24">
        <v>1.364530526701015</v>
      </c>
      <c r="U24">
        <v>0</v>
      </c>
      <c r="V24">
        <v>0</v>
      </c>
      <c r="W24" t="s">
        <v>147</v>
      </c>
      <c r="X24" t="s">
        <v>269</v>
      </c>
      <c r="Y24" t="s">
        <v>269</v>
      </c>
      <c r="Z24"/>
      <c r="AA24"/>
      <c r="AB24"/>
      <c r="AC24"/>
      <c r="AD24"/>
      <c r="AE24"/>
      <c r="AF24"/>
      <c r="AG24"/>
      <c r="AH24"/>
      <c r="AI24"/>
      <c r="AJ24"/>
      <c r="AK24"/>
      <c r="AL24"/>
      <c r="AM24"/>
      <c r="AN24"/>
      <c r="AO24"/>
      <c r="AP24"/>
      <c r="AQ24"/>
      <c r="AR24"/>
      <c r="AS24"/>
      <c r="AT24"/>
    </row>
    <row r="25">
      <c r="A25" t="s">
        <v>323</v>
      </c>
      <c r="B25">
        <v>1997</v>
      </c>
      <c r="C25" t="s">
        <v>326</v>
      </c>
      <c r="D25">
        <v>135</v>
      </c>
      <c r="E25" t="s">
        <v>45</v>
      </c>
      <c r="F25" t="s">
        <v>44</v>
      </c>
      <c r="G25" t="s">
        <v>345</v>
      </c>
      <c r="H25">
        <v>29.293872954384941</v>
      </c>
      <c r="I25">
        <v>28.91407600971236</v>
      </c>
      <c r="J25">
        <v>24.68792595200458</v>
      </c>
      <c r="K25">
        <v>22.005503181770202</v>
      </c>
      <c r="L25">
        <v>29.33726430635113</v>
      </c>
      <c r="M25">
        <v>36.379125054368558</v>
      </c>
      <c r="N25">
        <v>43.751022403338233</v>
      </c>
      <c r="O25">
        <v>40.732340252218123</v>
      </c>
      <c r="P25">
        <v>41.123177315431263</v>
      </c>
      <c r="Q25">
        <v>53.391361211869118</v>
      </c>
      <c r="R25">
        <v>8.1267744201736303</v>
      </c>
      <c r="S25">
        <v>9.1360440441522215</v>
      </c>
      <c r="T25">
        <v>6.7765937848328512</v>
      </c>
      <c r="U25">
        <v>8.4855662465227439</v>
      </c>
      <c r="V25">
        <v>11.346430142523801</v>
      </c>
      <c r="W25" t="s">
        <v>147</v>
      </c>
      <c r="X25" t="s">
        <v>269</v>
      </c>
      <c r="Y25" t="s">
        <v>269</v>
      </c>
      <c r="Z25"/>
      <c r="AA25"/>
      <c r="AB25"/>
      <c r="AC25"/>
      <c r="AD25"/>
      <c r="AE25"/>
      <c r="AF25"/>
      <c r="AG25"/>
      <c r="AH25"/>
      <c r="AI25"/>
      <c r="AJ25"/>
      <c r="AK25"/>
      <c r="AL25"/>
      <c r="AM25"/>
      <c r="AN25"/>
      <c r="AO25"/>
      <c r="AP25"/>
      <c r="AQ25"/>
      <c r="AR25"/>
      <c r="AS25"/>
      <c r="AT25"/>
    </row>
    <row r="26">
      <c r="A26" t="s">
        <v>323</v>
      </c>
      <c r="B26">
        <v>1997</v>
      </c>
      <c r="C26" t="s">
        <v>326</v>
      </c>
      <c r="D26">
        <v>138</v>
      </c>
      <c r="E26" t="s">
        <v>45</v>
      </c>
      <c r="F26" t="s">
        <v>41</v>
      </c>
      <c r="G26" t="s">
        <v>269</v>
      </c>
      <c r="H26">
        <v>68.054792789318611</v>
      </c>
      <c r="I26">
        <v>69.054792789318597</v>
      </c>
      <c r="J26">
        <v>70.054792789318597</v>
      </c>
      <c r="K26">
        <v>71.054792789318597</v>
      </c>
      <c r="L26">
        <v>72.054792789318597</v>
      </c>
      <c r="M26">
        <v>73.054792789318597</v>
      </c>
      <c r="N26">
        <v>74.054792789318597</v>
      </c>
      <c r="O26">
        <v>75.054792789318597</v>
      </c>
      <c r="P26">
        <v>76.054792789318597</v>
      </c>
      <c r="Q26">
        <v>77.054792789318597</v>
      </c>
      <c r="R26">
        <v>78.054792789318597</v>
      </c>
      <c r="S26">
        <v>79.054792789318597</v>
      </c>
      <c r="T26">
        <v>80.054792789318597</v>
      </c>
      <c r="U26">
        <v>81.054792789318597</v>
      </c>
      <c r="V26">
        <v>82.054792789318597</v>
      </c>
      <c r="W26" t="s">
        <v>147</v>
      </c>
      <c r="X26" t="s">
        <v>269</v>
      </c>
      <c r="Y26" t="s">
        <v>269</v>
      </c>
      <c r="Z26"/>
      <c r="AA26"/>
      <c r="AB26"/>
      <c r="AC26"/>
      <c r="AD26"/>
      <c r="AE26"/>
      <c r="AF26"/>
      <c r="AG26"/>
      <c r="AH26"/>
      <c r="AI26"/>
      <c r="AJ26"/>
      <c r="AK26"/>
      <c r="AL26"/>
      <c r="AM26"/>
      <c r="AN26"/>
      <c r="AO26"/>
      <c r="AP26"/>
      <c r="AQ26"/>
      <c r="AR26"/>
      <c r="AS26"/>
      <c r="AT26"/>
    </row>
    <row r="27">
      <c r="A27" t="s">
        <v>323</v>
      </c>
      <c r="B27">
        <v>1997</v>
      </c>
      <c r="C27" t="s">
        <v>326</v>
      </c>
      <c r="D27">
        <v>139</v>
      </c>
      <c r="E27" t="s">
        <v>45</v>
      </c>
      <c r="F27" t="s">
        <v>19</v>
      </c>
      <c r="G27" t="s">
        <v>269</v>
      </c>
      <c r="H27">
        <v>2.9829232254563891</v>
      </c>
      <c r="I27">
        <v>4.7109980812382624</v>
      </c>
      <c r="J27">
        <v>0.64921262771167287</v>
      </c>
      <c r="K27">
        <v>0.55928950852055337</v>
      </c>
      <c r="L27">
        <v>0</v>
      </c>
      <c r="M27">
        <v>2.2721315826003221</v>
      </c>
      <c r="N27">
        <v>2.8861122639435211</v>
      </c>
      <c r="O27">
        <v>0.97198699819498535</v>
      </c>
      <c r="P27">
        <v>0.79273053036344343</v>
      </c>
      <c r="Q27">
        <v>0</v>
      </c>
      <c r="R27">
        <v>8.0963781438039444</v>
      </c>
      <c r="S27">
        <v>1.5313842604768531</v>
      </c>
      <c r="T27">
        <v>1.364530526701015</v>
      </c>
      <c r="U27">
        <v>0</v>
      </c>
      <c r="V27">
        <v>0</v>
      </c>
      <c r="W27" t="s">
        <v>147</v>
      </c>
      <c r="X27" t="s">
        <v>269</v>
      </c>
      <c r="Y27" t="s">
        <v>269</v>
      </c>
      <c r="Z27"/>
      <c r="AA27"/>
      <c r="AB27"/>
      <c r="AC27"/>
      <c r="AD27"/>
      <c r="AE27"/>
      <c r="AF27"/>
      <c r="AG27"/>
      <c r="AH27"/>
      <c r="AI27"/>
      <c r="AJ27"/>
      <c r="AK27"/>
      <c r="AL27"/>
      <c r="AM27"/>
      <c r="AN27"/>
      <c r="AO27"/>
      <c r="AP27"/>
      <c r="AQ27"/>
      <c r="AR27"/>
      <c r="AS27"/>
      <c r="AT27"/>
    </row>
    <row r="28">
      <c r="A28" t="s">
        <v>323</v>
      </c>
      <c r="B28">
        <v>1997</v>
      </c>
      <c r="C28" t="s">
        <v>326</v>
      </c>
      <c r="D28">
        <v>151</v>
      </c>
      <c r="E28" t="s">
        <v>109</v>
      </c>
      <c r="F28" t="s">
        <v>49</v>
      </c>
      <c r="G28" t="s">
        <v>269</v>
      </c>
      <c r="H28">
        <v>81.776666027899978</v>
      </c>
      <c r="I28">
        <v>18.990882690670901</v>
      </c>
      <c r="J28">
        <v>8.6435428496141906</v>
      </c>
      <c r="K28">
        <v>2.9926330157126801</v>
      </c>
      <c r="L28">
        <v>0.62829642759712079</v>
      </c>
      <c r="M28">
        <v>88.030912484060792</v>
      </c>
      <c r="N28">
        <v>33.619294269570787</v>
      </c>
      <c r="O28">
        <v>9.7387011506271097</v>
      </c>
      <c r="P28">
        <v>4.212053678611956</v>
      </c>
      <c r="Q28">
        <v>0</v>
      </c>
      <c r="R28">
        <v>62.670206095229538</v>
      </c>
      <c r="S28">
        <v>18.31932820134513</v>
      </c>
      <c r="T28">
        <v>4.5341708133000127</v>
      </c>
      <c r="U28">
        <v>1.031381223763518</v>
      </c>
      <c r="V28">
        <v>1.0983363435316651</v>
      </c>
      <c r="W28" t="s">
        <v>147</v>
      </c>
      <c r="X28" t="s">
        <v>269</v>
      </c>
      <c r="Y28" t="s">
        <v>269</v>
      </c>
      <c r="Z28"/>
      <c r="AA28"/>
      <c r="AB28"/>
      <c r="AC28"/>
      <c r="AD28"/>
      <c r="AE28"/>
      <c r="AF28"/>
      <c r="AG28"/>
      <c r="AH28"/>
      <c r="AI28"/>
      <c r="AJ28"/>
      <c r="AK28"/>
      <c r="AL28"/>
      <c r="AM28"/>
      <c r="AN28"/>
      <c r="AO28"/>
      <c r="AP28"/>
      <c r="AQ28"/>
      <c r="AR28"/>
      <c r="AS28"/>
      <c r="AT28"/>
    </row>
    <row r="29">
      <c r="A29" t="s">
        <v>323</v>
      </c>
      <c r="B29">
        <v>1997</v>
      </c>
      <c r="C29" t="s">
        <v>326</v>
      </c>
      <c r="D29">
        <v>152</v>
      </c>
      <c r="E29" t="s">
        <v>109</v>
      </c>
      <c r="F29" t="s">
        <v>48</v>
      </c>
      <c r="G29" t="s">
        <v>269</v>
      </c>
      <c r="H29">
        <v>18.223333972100029</v>
      </c>
      <c r="I29">
        <v>81.009117309329099</v>
      </c>
      <c r="J29">
        <v>91.356457150385808</v>
      </c>
      <c r="K29">
        <v>97.00736698428733</v>
      </c>
      <c r="L29">
        <v>99.371703572402879</v>
      </c>
      <c r="M29">
        <v>11.969087515939201</v>
      </c>
      <c r="N29">
        <v>66.380705730429213</v>
      </c>
      <c r="O29">
        <v>90.261298849372892</v>
      </c>
      <c r="P29">
        <v>95.787946321388034</v>
      </c>
      <c r="Q29">
        <v>100</v>
      </c>
      <c r="R29">
        <v>37.329793904770447</v>
      </c>
      <c r="S29">
        <v>81.68067179865487</v>
      </c>
      <c r="T29">
        <v>95.465829186699992</v>
      </c>
      <c r="U29">
        <v>98.968618776236482</v>
      </c>
      <c r="V29">
        <v>98.90166365646833</v>
      </c>
      <c r="W29" t="s">
        <v>147</v>
      </c>
      <c r="X29" t="s">
        <v>269</v>
      </c>
      <c r="Y29" t="s">
        <v>269</v>
      </c>
      <c r="Z29"/>
      <c r="AA29"/>
      <c r="AB29"/>
      <c r="AC29"/>
      <c r="AD29"/>
      <c r="AE29"/>
      <c r="AF29"/>
      <c r="AG29"/>
      <c r="AH29"/>
      <c r="AI29"/>
      <c r="AJ29"/>
      <c r="AK29"/>
      <c r="AL29"/>
      <c r="AM29"/>
      <c r="AN29"/>
      <c r="AO29"/>
      <c r="AP29"/>
      <c r="AQ29"/>
      <c r="AR29"/>
      <c r="AS29"/>
      <c r="AT29"/>
    </row>
    <row r="30">
      <c r="A30" t="s">
        <v>323</v>
      </c>
      <c r="B30">
        <v>1997</v>
      </c>
      <c r="C30" t="s">
        <v>326</v>
      </c>
      <c r="D30">
        <v>153</v>
      </c>
      <c r="E30" t="s">
        <v>156</v>
      </c>
      <c r="F30" t="s">
        <v>157</v>
      </c>
      <c r="G30" t="s">
        <v>269</v>
      </c>
      <c r="H30">
        <v>29.293872954384941</v>
      </c>
      <c r="I30">
        <v>28.91407600971236</v>
      </c>
      <c r="J30">
        <v>24.68792595200458</v>
      </c>
      <c r="K30">
        <v>22.005503181770202</v>
      </c>
      <c r="L30">
        <v>29.33726430635113</v>
      </c>
      <c r="M30">
        <v>36.379125054368558</v>
      </c>
      <c r="N30">
        <v>43.751022403338233</v>
      </c>
      <c r="O30">
        <v>40.732340252218123</v>
      </c>
      <c r="P30">
        <v>41.123177315431263</v>
      </c>
      <c r="Q30">
        <v>53.391361211869118</v>
      </c>
      <c r="R30">
        <v>8.1267744201736303</v>
      </c>
      <c r="S30">
        <v>9.1360440441522215</v>
      </c>
      <c r="T30">
        <v>6.7765937848328512</v>
      </c>
      <c r="U30">
        <v>8.4855662465227439</v>
      </c>
      <c r="V30">
        <v>11.346430142523801</v>
      </c>
      <c r="W30" t="s">
        <v>147</v>
      </c>
      <c r="X30" t="s">
        <v>269</v>
      </c>
      <c r="Y30" t="s">
        <v>269</v>
      </c>
      <c r="Z30"/>
      <c r="AA30"/>
      <c r="AB30"/>
      <c r="AC30">
        <v>149.35766442120081</v>
      </c>
      <c r="AD30">
        <v>147.85021629557011</v>
      </c>
      <c r="AE30">
        <v>125.393206667155</v>
      </c>
      <c r="AF30">
        <v>90.393672898411751</v>
      </c>
      <c r="AG30">
        <v>181.46280366554859</v>
      </c>
      <c r="AH30">
        <v>99.03261174634099</v>
      </c>
      <c r="AI30">
        <v>118.63010311499239</v>
      </c>
      <c r="AJ30">
        <v>111.7500276304781</v>
      </c>
      <c r="AK30">
        <v>115.72194460406899</v>
      </c>
      <c r="AL30">
        <v>141.31122197210789</v>
      </c>
      <c r="AM30">
        <v>18.99926737695932</v>
      </c>
      <c r="AN30">
        <v>22.027838800102469</v>
      </c>
      <c r="AO30">
        <v>16.70695969089866</v>
      </c>
      <c r="AP30">
        <v>10.126007318496701</v>
      </c>
      <c r="AQ30">
        <v>40.151581693440683</v>
      </c>
      <c r="AR30">
        <v>0</v>
      </c>
      <c r="AS30"/>
      <c r="AT30"/>
    </row>
    <row r="31">
      <c r="A31" t="s">
        <v>323</v>
      </c>
      <c r="B31">
        <v>1997</v>
      </c>
      <c r="C31" t="s">
        <v>326</v>
      </c>
      <c r="D31">
        <v>154</v>
      </c>
      <c r="E31" t="s">
        <v>156</v>
      </c>
      <c r="F31" t="s">
        <v>158</v>
      </c>
      <c r="G31" t="s">
        <v>269</v>
      </c>
      <c r="H31">
        <v>36.044066022815223</v>
      </c>
      <c r="I31">
        <v>22.243185925050589</v>
      </c>
      <c r="J31">
        <v>20.813289246750511</v>
      </c>
      <c r="K31">
        <v>24.660458392902768</v>
      </c>
      <c r="L31">
        <v>43.030128188803857</v>
      </c>
      <c r="M31">
        <v>46.77866779404242</v>
      </c>
      <c r="N31">
        <v>32.349124394645159</v>
      </c>
      <c r="O31">
        <v>34.108271517733947</v>
      </c>
      <c r="P31">
        <v>32.1802917780728</v>
      </c>
      <c r="Q31">
        <v>42.348176315823373</v>
      </c>
      <c r="R31">
        <v>9.5616098700928696</v>
      </c>
      <c r="S31">
        <v>17.484961001408578</v>
      </c>
      <c r="T31">
        <v>9.6735467700530062</v>
      </c>
      <c r="U31">
        <v>14.225693897725391</v>
      </c>
      <c r="V31">
        <v>43.54018196894345</v>
      </c>
      <c r="W31" t="s">
        <v>147</v>
      </c>
      <c r="X31" t="s">
        <v>269</v>
      </c>
      <c r="Y31" t="s">
        <v>269</v>
      </c>
      <c r="Z31"/>
      <c r="AA31"/>
      <c r="AB31"/>
      <c r="AC31">
        <v>183.77418123558161</v>
      </c>
      <c r="AD31">
        <v>113.7390608303249</v>
      </c>
      <c r="AE31">
        <v>105.713419791311</v>
      </c>
      <c r="AF31">
        <v>101.2996335998178</v>
      </c>
      <c r="AG31">
        <v>266.15868547558779</v>
      </c>
      <c r="AH31">
        <v>127.34263506159191</v>
      </c>
      <c r="AI31">
        <v>87.714063622057438</v>
      </c>
      <c r="AJ31">
        <v>93.576756477355957</v>
      </c>
      <c r="AK31">
        <v>90.556376855820417</v>
      </c>
      <c r="AL31">
        <v>112.08316116407509</v>
      </c>
      <c r="AM31">
        <v>22.353712935000662</v>
      </c>
      <c r="AN31">
        <v>42.157842114567757</v>
      </c>
      <c r="AO31">
        <v>23.84908422827721</v>
      </c>
      <c r="AP31">
        <v>16.97582416236401</v>
      </c>
      <c r="AQ31">
        <v>154.07552431151271</v>
      </c>
      <c r="AR31">
        <v>0</v>
      </c>
      <c r="AS31"/>
      <c r="AT31"/>
    </row>
    <row r="32">
      <c r="A32" t="s">
        <v>323</v>
      </c>
      <c r="B32">
        <v>1997</v>
      </c>
      <c r="C32" t="s">
        <v>326</v>
      </c>
      <c r="D32">
        <v>155</v>
      </c>
      <c r="E32" t="s">
        <v>156</v>
      </c>
      <c r="F32" t="s">
        <v>159</v>
      </c>
      <c r="G32" t="s">
        <v>269</v>
      </c>
      <c r="H32">
        <v>31.169703066131639</v>
      </c>
      <c r="I32">
        <v>43.891046693816762</v>
      </c>
      <c r="J32">
        <v>53.157232557555417</v>
      </c>
      <c r="K32">
        <v>52.215459408285923</v>
      </c>
      <c r="L32">
        <v>27.632607504845002</v>
      </c>
      <c r="M32">
        <v>14.035755712066949</v>
      </c>
      <c r="N32">
        <v>21.013740938073092</v>
      </c>
      <c r="O32">
        <v>23.7387918485929</v>
      </c>
      <c r="P32">
        <v>25.087379048370789</v>
      </c>
      <c r="Q32">
        <v>4.2604624723075064</v>
      </c>
      <c r="R32">
        <v>73.726390180314169</v>
      </c>
      <c r="S32">
        <v>70.863149383104002</v>
      </c>
      <c r="T32">
        <v>81.721768896283919</v>
      </c>
      <c r="U32">
        <v>77.288739855751871</v>
      </c>
      <c r="V32">
        <v>45.113387888532749</v>
      </c>
      <c r="W32" t="s">
        <v>147</v>
      </c>
      <c r="X32" t="s">
        <v>269</v>
      </c>
      <c r="Y32" t="s">
        <v>269</v>
      </c>
      <c r="Z32"/>
      <c r="AA32"/>
      <c r="AB32"/>
      <c r="AC32">
        <v>158.92176694795489</v>
      </c>
      <c r="AD32">
        <v>224.43396582826969</v>
      </c>
      <c r="AE32">
        <v>269.99254051968461</v>
      </c>
      <c r="AF32">
        <v>214.48939926549789</v>
      </c>
      <c r="AG32">
        <v>170.91881431266671</v>
      </c>
      <c r="AH32">
        <v>38.208657957613468</v>
      </c>
      <c r="AI32">
        <v>56.978377129882567</v>
      </c>
      <c r="AJ32">
        <v>65.127872068434954</v>
      </c>
      <c r="AK32">
        <v>70.596692133694887</v>
      </c>
      <c r="AL32">
        <v>11.276190463453529</v>
      </c>
      <c r="AM32">
        <v>172.36203779652709</v>
      </c>
      <c r="AN32">
        <v>170.85754227265721</v>
      </c>
      <c r="AO32">
        <v>201.47619027644399</v>
      </c>
      <c r="AP32">
        <v>92.230302926152945</v>
      </c>
      <c r="AQ32">
        <v>159.64262384921309</v>
      </c>
      <c r="AR32">
        <v>0</v>
      </c>
      <c r="AS32"/>
      <c r="AT32"/>
    </row>
    <row r="33">
      <c r="A33" t="s">
        <v>323</v>
      </c>
      <c r="B33">
        <v>1997</v>
      </c>
      <c r="C33" t="s">
        <v>326</v>
      </c>
      <c r="D33">
        <v>156</v>
      </c>
      <c r="E33" t="s">
        <v>156</v>
      </c>
      <c r="F33" t="s">
        <v>46</v>
      </c>
      <c r="G33" t="s">
        <v>269</v>
      </c>
      <c r="H33">
        <v>0.50943473121181371</v>
      </c>
      <c r="I33">
        <v>0.24069329018203281</v>
      </c>
      <c r="J33">
        <v>0.69233961597781024</v>
      </c>
      <c r="K33">
        <v>0.55928950852055337</v>
      </c>
      <c r="L33">
        <v>0</v>
      </c>
      <c r="M33">
        <v>0.53431985692174289</v>
      </c>
      <c r="N33">
        <v>0</v>
      </c>
      <c r="O33">
        <v>0.44860938326005101</v>
      </c>
      <c r="P33">
        <v>0.81642132776171528</v>
      </c>
      <c r="Q33">
        <v>0</v>
      </c>
      <c r="R33">
        <v>0.48884738561538638</v>
      </c>
      <c r="S33">
        <v>0.98446131085835697</v>
      </c>
      <c r="T33">
        <v>0.46356002212920699</v>
      </c>
      <c r="U33">
        <v>0</v>
      </c>
      <c r="V33">
        <v>0</v>
      </c>
      <c r="W33" t="s">
        <v>147</v>
      </c>
      <c r="X33" t="s">
        <v>269</v>
      </c>
      <c r="Y33" t="s">
        <v>269</v>
      </c>
      <c r="Z33"/>
      <c r="AA33"/>
      <c r="AB33"/>
      <c r="AC33">
        <v>2.5974025949835782</v>
      </c>
      <c r="AD33">
        <v>1.2307692281901841</v>
      </c>
      <c r="AE33">
        <v>3.516483511775732</v>
      </c>
      <c r="AF33">
        <v>2.2974358946084981</v>
      </c>
      <c r="AG33">
        <v>0</v>
      </c>
      <c r="AH33">
        <v>1.454545453190804</v>
      </c>
      <c r="AI33">
        <v>0</v>
      </c>
      <c r="AJ33">
        <v>1.2307692281901841</v>
      </c>
      <c r="AK33">
        <v>2.2974358946084981</v>
      </c>
      <c r="AL33">
        <v>0</v>
      </c>
      <c r="AM33">
        <v>1.142857141792774</v>
      </c>
      <c r="AN33">
        <v>2.3736263699829578</v>
      </c>
      <c r="AO33">
        <v>1.142857141792774</v>
      </c>
      <c r="AP33">
        <v>0</v>
      </c>
      <c r="AQ33">
        <v>0</v>
      </c>
      <c r="AR33">
        <v>0</v>
      </c>
      <c r="AS33"/>
      <c r="AT33"/>
    </row>
    <row r="34">
      <c r="A34" t="s">
        <v>323</v>
      </c>
      <c r="B34">
        <v>1997</v>
      </c>
      <c r="C34" t="s">
        <v>326</v>
      </c>
      <c r="D34">
        <v>157</v>
      </c>
      <c r="E34" t="s">
        <v>156</v>
      </c>
      <c r="F34" t="s">
        <v>160</v>
      </c>
      <c r="G34" t="s">
        <v>269</v>
      </c>
      <c r="H34">
        <v>2.9829232254563891</v>
      </c>
      <c r="I34">
        <v>4.7109980812382624</v>
      </c>
      <c r="J34">
        <v>0.64921262771167287</v>
      </c>
      <c r="K34">
        <v>0.55928950852055337</v>
      </c>
      <c r="L34">
        <v>0</v>
      </c>
      <c r="M34">
        <v>2.2721315826003221</v>
      </c>
      <c r="N34">
        <v>2.8861122639435211</v>
      </c>
      <c r="O34">
        <v>0.97198699819498535</v>
      </c>
      <c r="P34">
        <v>0.79273053036344343</v>
      </c>
      <c r="Q34">
        <v>0</v>
      </c>
      <c r="R34">
        <v>8.0963781438039444</v>
      </c>
      <c r="S34">
        <v>1.5313842604768531</v>
      </c>
      <c r="T34">
        <v>1.364530526701015</v>
      </c>
      <c r="U34">
        <v>0</v>
      </c>
      <c r="V34">
        <v>0</v>
      </c>
      <c r="W34" t="s">
        <v>147</v>
      </c>
      <c r="X34" t="s">
        <v>269</v>
      </c>
      <c r="Y34" t="s">
        <v>269</v>
      </c>
      <c r="Z34"/>
      <c r="AA34"/>
      <c r="AB34"/>
      <c r="AC34">
        <v>15.208724595606331</v>
      </c>
      <c r="AD34">
        <v>24.08937726542354</v>
      </c>
      <c r="AE34">
        <v>3.2974358946084981</v>
      </c>
      <c r="AF34">
        <v>2.2974358946084981</v>
      </c>
      <c r="AG34">
        <v>0</v>
      </c>
      <c r="AH34">
        <v>6.1852813810110092</v>
      </c>
      <c r="AI34">
        <v>7.8256410174071789</v>
      </c>
      <c r="AJ34">
        <v>2.6666666641831398</v>
      </c>
      <c r="AK34">
        <v>2.2307692281901841</v>
      </c>
      <c r="AL34">
        <v>0</v>
      </c>
      <c r="AM34">
        <v>18.928205113857981</v>
      </c>
      <c r="AN34">
        <v>3.6923076845705509</v>
      </c>
      <c r="AO34">
        <v>3.364102561026812</v>
      </c>
      <c r="AP34">
        <v>0</v>
      </c>
      <c r="AQ34">
        <v>0</v>
      </c>
      <c r="AR34">
        <v>0</v>
      </c>
      <c r="AS34"/>
      <c r="AT34"/>
    </row>
    <row r="35">
      <c r="A35" t="s">
        <v>323</v>
      </c>
      <c r="B35">
        <v>2007</v>
      </c>
      <c r="C35" t="s">
        <v>327</v>
      </c>
      <c r="D35">
        <v>16</v>
      </c>
      <c r="E35" t="s">
        <v>13</v>
      </c>
      <c r="F35" t="s">
        <v>14</v>
      </c>
      <c r="G35" t="s">
        <v>333</v>
      </c>
      <c r="H35">
        <v>86.708435162138358</v>
      </c>
      <c r="I35">
        <v>91.12655358477204</v>
      </c>
      <c r="J35">
        <v>92.442485968698549</v>
      </c>
      <c r="K35">
        <v>92.447039140985041</v>
      </c>
      <c r="L35">
        <v>96.663688552218218</v>
      </c>
      <c r="M35">
        <v>91.08241402148488</v>
      </c>
      <c r="N35">
        <v>98.312863406261201</v>
      </c>
      <c r="O35">
        <v>96.277917720046773</v>
      </c>
      <c r="P35">
        <v>99.572372776007953</v>
      </c>
      <c r="Q35">
        <v>96.284712062331153</v>
      </c>
      <c r="R35">
        <v>85.409768344696971</v>
      </c>
      <c r="S35">
        <v>82.852518553472876</v>
      </c>
      <c r="T35">
        <v>84.547870200438652</v>
      </c>
      <c r="U35">
        <v>88.229004268817675</v>
      </c>
      <c r="V35">
        <v>94.280078795978355</v>
      </c>
      <c r="W35" t="s">
        <v>147</v>
      </c>
      <c r="X35" t="s">
        <v>269</v>
      </c>
      <c r="Y35" t="s">
        <v>269</v>
      </c>
      <c r="Z35"/>
      <c r="AA35"/>
      <c r="AB35"/>
      <c r="AC35"/>
      <c r="AD35"/>
      <c r="AE35"/>
      <c r="AF35"/>
      <c r="AG35"/>
      <c r="AH35"/>
      <c r="AI35"/>
      <c r="AJ35"/>
      <c r="AK35"/>
      <c r="AL35"/>
      <c r="AM35"/>
      <c r="AN35"/>
      <c r="AO35"/>
      <c r="AP35"/>
      <c r="AQ35"/>
      <c r="AR35"/>
      <c r="AS35"/>
      <c r="AT35"/>
    </row>
    <row r="36">
      <c r="A36" t="s">
        <v>323</v>
      </c>
      <c r="B36">
        <v>2007</v>
      </c>
      <c r="C36" t="s">
        <v>327</v>
      </c>
      <c r="D36">
        <v>17</v>
      </c>
      <c r="E36" t="s">
        <v>13</v>
      </c>
      <c r="F36" t="s">
        <v>51</v>
      </c>
      <c r="G36" t="s">
        <v>269</v>
      </c>
      <c r="H36">
        <v>13.291564837861641</v>
      </c>
      <c r="I36">
        <v>8.87344641522796</v>
      </c>
      <c r="J36">
        <v>7.5575140313014506</v>
      </c>
      <c r="K36">
        <v>7.5529608590149593</v>
      </c>
      <c r="L36">
        <v>3.3363114477817821</v>
      </c>
      <c r="M36">
        <v>8.9175859785151204</v>
      </c>
      <c r="N36">
        <v>1.687136593738799</v>
      </c>
      <c r="O36">
        <v>3.7220822799532272</v>
      </c>
      <c r="P36">
        <v>0.42762722399204728</v>
      </c>
      <c r="Q36">
        <v>3.715287937668847</v>
      </c>
      <c r="R36">
        <v>14.590231655303031</v>
      </c>
      <c r="S36">
        <v>17.14748144652712</v>
      </c>
      <c r="T36">
        <v>15.45212979956135</v>
      </c>
      <c r="U36">
        <v>11.770995731182319</v>
      </c>
      <c r="V36">
        <v>5.7199212040216452</v>
      </c>
      <c r="W36" t="s">
        <v>147</v>
      </c>
      <c r="X36" t="s">
        <v>269</v>
      </c>
      <c r="Y36" t="s">
        <v>269</v>
      </c>
      <c r="Z36"/>
      <c r="AA36"/>
      <c r="AB36"/>
      <c r="AC36"/>
      <c r="AD36"/>
      <c r="AE36"/>
      <c r="AF36"/>
      <c r="AG36"/>
      <c r="AH36"/>
      <c r="AI36"/>
      <c r="AJ36"/>
      <c r="AK36"/>
      <c r="AL36"/>
      <c r="AM36"/>
      <c r="AN36"/>
      <c r="AO36"/>
      <c r="AP36"/>
      <c r="AQ36"/>
      <c r="AR36"/>
      <c r="AS36"/>
      <c r="AT36"/>
    </row>
    <row r="37">
      <c r="A37" t="s">
        <v>323</v>
      </c>
      <c r="B37">
        <v>2007</v>
      </c>
      <c r="C37" t="s">
        <v>327</v>
      </c>
      <c r="D37">
        <v>18</v>
      </c>
      <c r="E37" t="s">
        <v>60</v>
      </c>
      <c r="F37" t="s">
        <v>15</v>
      </c>
      <c r="G37" t="s">
        <v>334</v>
      </c>
      <c r="H37">
        <v>83.413514625977101</v>
      </c>
      <c r="I37">
        <v>88.210503870059327</v>
      </c>
      <c r="J37">
        <v>92.442485968698549</v>
      </c>
      <c r="K37">
        <v>91.152780593011244</v>
      </c>
      <c r="L37">
        <v>95.697051666696041</v>
      </c>
      <c r="M37">
        <v>90.171589881270023</v>
      </c>
      <c r="N37">
        <v>98.116237679448673</v>
      </c>
      <c r="O37">
        <v>95.411416460566343</v>
      </c>
      <c r="P37">
        <v>98.576649048247873</v>
      </c>
      <c r="Q37">
        <v>96.284712062331153</v>
      </c>
      <c r="R37">
        <v>80.968460390772719</v>
      </c>
      <c r="S37">
        <v>80.532648033975633</v>
      </c>
      <c r="T37">
        <v>80.405024560617164</v>
      </c>
      <c r="U37">
        <v>86.817340200516597</v>
      </c>
      <c r="V37">
        <v>92.960157692834656</v>
      </c>
      <c r="W37" t="s">
        <v>147</v>
      </c>
      <c r="X37" t="s">
        <v>269</v>
      </c>
      <c r="Y37" t="s">
        <v>269</v>
      </c>
      <c r="Z37"/>
      <c r="AA37"/>
      <c r="AB37"/>
      <c r="AC37"/>
      <c r="AD37"/>
      <c r="AE37"/>
      <c r="AF37"/>
      <c r="AG37"/>
      <c r="AH37"/>
      <c r="AI37"/>
      <c r="AJ37"/>
      <c r="AK37"/>
      <c r="AL37"/>
      <c r="AM37"/>
      <c r="AN37"/>
      <c r="AO37"/>
      <c r="AP37"/>
      <c r="AQ37"/>
      <c r="AR37"/>
      <c r="AS37"/>
      <c r="AT37"/>
    </row>
    <row r="38">
      <c r="A38" t="s">
        <v>323</v>
      </c>
      <c r="B38">
        <v>2007</v>
      </c>
      <c r="C38" t="s">
        <v>327</v>
      </c>
      <c r="D38">
        <v>19</v>
      </c>
      <c r="E38" t="s">
        <v>60</v>
      </c>
      <c r="F38" t="s">
        <v>16</v>
      </c>
      <c r="G38" t="s">
        <v>335</v>
      </c>
      <c r="H38">
        <v>3.294920536161257</v>
      </c>
      <c r="I38">
        <v>2.9160497147127051</v>
      </c>
      <c r="J38">
        <v>0</v>
      </c>
      <c r="K38">
        <v>1.2942585479737909</v>
      </c>
      <c r="L38">
        <v>0.96663688552218219</v>
      </c>
      <c r="M38">
        <v>0.91082414021484881</v>
      </c>
      <c r="N38">
        <v>0.19662572681252241</v>
      </c>
      <c r="O38">
        <v>0.866501259480421</v>
      </c>
      <c r="P38">
        <v>0.99572372776007956</v>
      </c>
      <c r="Q38">
        <v>0</v>
      </c>
      <c r="R38">
        <v>4.4413079539242428</v>
      </c>
      <c r="S38">
        <v>2.3198705194972411</v>
      </c>
      <c r="T38">
        <v>4.1428456398214948</v>
      </c>
      <c r="U38">
        <v>1.411664068301083</v>
      </c>
      <c r="V38">
        <v>1.319921103143697</v>
      </c>
      <c r="W38" t="s">
        <v>147</v>
      </c>
      <c r="X38" t="s">
        <v>269</v>
      </c>
      <c r="Y38" t="s">
        <v>269</v>
      </c>
      <c r="Z38"/>
      <c r="AA38"/>
      <c r="AB38"/>
      <c r="AC38"/>
      <c r="AD38"/>
      <c r="AE38"/>
      <c r="AF38"/>
      <c r="AG38"/>
      <c r="AH38"/>
      <c r="AI38"/>
      <c r="AJ38"/>
      <c r="AK38"/>
      <c r="AL38"/>
      <c r="AM38"/>
      <c r="AN38"/>
      <c r="AO38"/>
      <c r="AP38"/>
      <c r="AQ38"/>
      <c r="AR38"/>
      <c r="AS38"/>
      <c r="AT38"/>
    </row>
    <row r="39">
      <c r="A39" t="s">
        <v>323</v>
      </c>
      <c r="B39">
        <v>2007</v>
      </c>
      <c r="C39" t="s">
        <v>327</v>
      </c>
      <c r="D39">
        <v>20</v>
      </c>
      <c r="E39" t="s">
        <v>60</v>
      </c>
      <c r="F39" t="s">
        <v>22</v>
      </c>
      <c r="G39" t="s">
        <v>336</v>
      </c>
      <c r="H39">
        <v>8.4961914242527286</v>
      </c>
      <c r="I39">
        <v>3.0167965113953561</v>
      </c>
      <c r="J39">
        <v>3.480050575778094</v>
      </c>
      <c r="K39">
        <v>3.2263608006145428</v>
      </c>
      <c r="L39">
        <v>2.5907249704386288</v>
      </c>
      <c r="M39">
        <v>8.3548249829865711</v>
      </c>
      <c r="N39">
        <v>1.687136593738799</v>
      </c>
      <c r="O39">
        <v>3.7220822799532409</v>
      </c>
      <c r="P39">
        <v>0</v>
      </c>
      <c r="Q39">
        <v>3.715287937668847</v>
      </c>
      <c r="R39">
        <v>6.473288021144171</v>
      </c>
      <c r="S39">
        <v>6.5789055873546687</v>
      </c>
      <c r="T39">
        <v>5.1155462346521006</v>
      </c>
      <c r="U39">
        <v>3.1075201147504292</v>
      </c>
      <c r="V39">
        <v>2.2544595263600371</v>
      </c>
      <c r="W39" t="s">
        <v>147</v>
      </c>
      <c r="X39" t="s">
        <v>269</v>
      </c>
      <c r="Y39" t="s">
        <v>269</v>
      </c>
      <c r="Z39"/>
      <c r="AA39"/>
      <c r="AB39"/>
      <c r="AC39"/>
      <c r="AD39"/>
      <c r="AE39"/>
      <c r="AF39"/>
      <c r="AG39"/>
      <c r="AH39"/>
      <c r="AI39"/>
      <c r="AJ39"/>
      <c r="AK39"/>
      <c r="AL39"/>
      <c r="AM39"/>
      <c r="AN39"/>
      <c r="AO39"/>
      <c r="AP39"/>
      <c r="AQ39"/>
      <c r="AR39"/>
      <c r="AS39"/>
      <c r="AT39"/>
    </row>
    <row r="40">
      <c r="A40" t="s">
        <v>323</v>
      </c>
      <c r="B40">
        <v>2007</v>
      </c>
      <c r="C40" t="s">
        <v>327</v>
      </c>
      <c r="D40">
        <v>21</v>
      </c>
      <c r="E40" t="s">
        <v>60</v>
      </c>
      <c r="F40" t="s">
        <v>17</v>
      </c>
      <c r="G40" t="s">
        <v>337</v>
      </c>
      <c r="H40">
        <v>4.7953734136089201</v>
      </c>
      <c r="I40">
        <v>5.8566499038326238</v>
      </c>
      <c r="J40">
        <v>4.0774634555233593</v>
      </c>
      <c r="K40">
        <v>4.3266000584004107</v>
      </c>
      <c r="L40">
        <v>0.74558647734314776</v>
      </c>
      <c r="M40">
        <v>0.5627609955285634</v>
      </c>
      <c r="N40">
        <v>0</v>
      </c>
      <c r="O40">
        <v>0</v>
      </c>
      <c r="P40">
        <v>0.42762722399205139</v>
      </c>
      <c r="Q40">
        <v>0</v>
      </c>
      <c r="R40">
        <v>8.1169436341588685</v>
      </c>
      <c r="S40">
        <v>10.56857585917246</v>
      </c>
      <c r="T40">
        <v>10.33658356490923</v>
      </c>
      <c r="U40">
        <v>8.6634756164318958</v>
      </c>
      <c r="V40">
        <v>3.465461677661609</v>
      </c>
      <c r="W40" t="s">
        <v>147</v>
      </c>
      <c r="X40" t="s">
        <v>269</v>
      </c>
      <c r="Y40" t="s">
        <v>269</v>
      </c>
      <c r="Z40"/>
      <c r="AA40"/>
      <c r="AB40"/>
      <c r="AC40"/>
      <c r="AD40"/>
      <c r="AE40"/>
      <c r="AF40"/>
      <c r="AG40"/>
      <c r="AH40"/>
      <c r="AI40"/>
      <c r="AJ40"/>
      <c r="AK40"/>
      <c r="AL40"/>
      <c r="AM40"/>
      <c r="AN40"/>
      <c r="AO40"/>
      <c r="AP40"/>
      <c r="AQ40"/>
      <c r="AR40"/>
      <c r="AS40"/>
      <c r="AT40"/>
    </row>
    <row r="41">
      <c r="A41" t="s">
        <v>323</v>
      </c>
      <c r="B41">
        <v>2007</v>
      </c>
      <c r="C41" t="s">
        <v>327</v>
      </c>
      <c r="D41">
        <v>29</v>
      </c>
      <c r="E41" t="s">
        <v>57</v>
      </c>
      <c r="F41" t="s">
        <v>49</v>
      </c>
      <c r="G41" t="s">
        <v>338</v>
      </c>
      <c r="H41">
        <v>74.078691728882603</v>
      </c>
      <c r="I41">
        <v>75.242750796430613</v>
      </c>
      <c r="J41">
        <v>78.336373148885244</v>
      </c>
      <c r="K41">
        <v>67.042986336180533</v>
      </c>
      <c r="L41">
        <v>90.321093399715394</v>
      </c>
      <c r="M41">
        <v>89.307494637656703</v>
      </c>
      <c r="N41">
        <v>95.495964531065312</v>
      </c>
      <c r="O41">
        <v>93.294361821280759</v>
      </c>
      <c r="P41">
        <v>94.918350421243886</v>
      </c>
      <c r="Q41">
        <v>95.503958350838218</v>
      </c>
      <c r="R41">
        <v>64.996517906289455</v>
      </c>
      <c r="S41">
        <v>57.470507957018953</v>
      </c>
      <c r="T41">
        <v>50.598091221789318</v>
      </c>
      <c r="U41">
        <v>46.613968677560187</v>
      </c>
      <c r="V41">
        <v>65.193069926960689</v>
      </c>
      <c r="W41" t="s">
        <v>147</v>
      </c>
      <c r="X41" t="s">
        <v>269</v>
      </c>
      <c r="Y41" t="s">
        <v>269</v>
      </c>
      <c r="Z41"/>
      <c r="AA41"/>
      <c r="AB41"/>
      <c r="AC41"/>
      <c r="AD41"/>
      <c r="AE41"/>
      <c r="AF41"/>
      <c r="AG41"/>
      <c r="AH41"/>
      <c r="AI41"/>
      <c r="AJ41"/>
      <c r="AK41"/>
      <c r="AL41"/>
      <c r="AM41"/>
      <c r="AN41"/>
      <c r="AO41"/>
      <c r="AP41"/>
      <c r="AQ41"/>
      <c r="AR41"/>
      <c r="AS41"/>
      <c r="AT41"/>
    </row>
    <row r="42">
      <c r="A42" t="s">
        <v>323</v>
      </c>
      <c r="B42">
        <v>2007</v>
      </c>
      <c r="C42" t="s">
        <v>327</v>
      </c>
      <c r="D42">
        <v>30</v>
      </c>
      <c r="E42" t="s">
        <v>57</v>
      </c>
      <c r="F42" t="s">
        <v>48</v>
      </c>
      <c r="G42" t="s">
        <v>269</v>
      </c>
      <c r="H42">
        <v>25.9213082711174</v>
      </c>
      <c r="I42">
        <v>24.757249203569391</v>
      </c>
      <c r="J42">
        <v>21.66362685111476</v>
      </c>
      <c r="K42">
        <v>32.957013663819467</v>
      </c>
      <c r="L42">
        <v>9.6789066002846056</v>
      </c>
      <c r="M42">
        <v>10.692505362343301</v>
      </c>
      <c r="N42">
        <v>4.5040354689346884</v>
      </c>
      <c r="O42">
        <v>6.7056381787192407</v>
      </c>
      <c r="P42">
        <v>5.0816495787561138</v>
      </c>
      <c r="Q42">
        <v>4.4960416491617821</v>
      </c>
      <c r="R42">
        <v>35.003482093710552</v>
      </c>
      <c r="S42">
        <v>42.529492042981047</v>
      </c>
      <c r="T42">
        <v>49.401908778210682</v>
      </c>
      <c r="U42">
        <v>53.386031322439813</v>
      </c>
      <c r="V42">
        <v>34.806930073039311</v>
      </c>
      <c r="W42" t="s">
        <v>147</v>
      </c>
      <c r="X42" t="s">
        <v>269</v>
      </c>
      <c r="Y42" t="s">
        <v>269</v>
      </c>
      <c r="Z42"/>
      <c r="AA42"/>
      <c r="AB42"/>
      <c r="AC42"/>
      <c r="AD42"/>
      <c r="AE42"/>
      <c r="AF42"/>
      <c r="AG42"/>
      <c r="AH42"/>
      <c r="AI42"/>
      <c r="AJ42"/>
      <c r="AK42"/>
      <c r="AL42"/>
      <c r="AM42"/>
      <c r="AN42"/>
      <c r="AO42"/>
      <c r="AP42"/>
      <c r="AQ42"/>
      <c r="AR42"/>
      <c r="AS42"/>
      <c r="AT42"/>
    </row>
    <row r="43">
      <c r="A43" t="s">
        <v>323</v>
      </c>
      <c r="B43">
        <v>2007</v>
      </c>
      <c r="C43" t="s">
        <v>327</v>
      </c>
      <c r="D43">
        <v>31</v>
      </c>
      <c r="E43" t="s">
        <v>103</v>
      </c>
      <c r="F43" t="s">
        <v>49</v>
      </c>
      <c r="G43" t="s">
        <v>339</v>
      </c>
      <c r="H43">
        <v>62.321987394365308</v>
      </c>
      <c r="I43">
        <v>67.461511453908358</v>
      </c>
      <c r="J43">
        <v>73.876105952794518</v>
      </c>
      <c r="K43">
        <v>60.333668790540372</v>
      </c>
      <c r="L43">
        <v>89.670718212506245</v>
      </c>
      <c r="M43">
        <v>86.619692070001236</v>
      </c>
      <c r="N43">
        <v>91.621610472266809</v>
      </c>
      <c r="O43">
        <v>88.533354111206876</v>
      </c>
      <c r="P43">
        <v>94.918350421243886</v>
      </c>
      <c r="Q43">
        <v>95.503958350838218</v>
      </c>
      <c r="R43">
        <v>46.582338622995223</v>
      </c>
      <c r="S43">
        <v>43.155103375646362</v>
      </c>
      <c r="T43">
        <v>39.948535535535882</v>
      </c>
      <c r="U43">
        <v>39.596932027232043</v>
      </c>
      <c r="V43">
        <v>60.201131192070093</v>
      </c>
      <c r="W43" t="s">
        <v>147</v>
      </c>
      <c r="X43" t="s">
        <v>269</v>
      </c>
      <c r="Y43" t="s">
        <v>269</v>
      </c>
      <c r="Z43"/>
      <c r="AA43"/>
      <c r="AB43"/>
      <c r="AC43"/>
      <c r="AD43"/>
      <c r="AE43"/>
      <c r="AF43"/>
      <c r="AG43"/>
      <c r="AH43"/>
      <c r="AI43"/>
      <c r="AJ43"/>
      <c r="AK43"/>
      <c r="AL43"/>
      <c r="AM43"/>
      <c r="AN43"/>
      <c r="AO43"/>
      <c r="AP43"/>
      <c r="AQ43"/>
      <c r="AR43"/>
      <c r="AS43"/>
      <c r="AT43"/>
    </row>
    <row r="44">
      <c r="A44" t="s">
        <v>323</v>
      </c>
      <c r="B44">
        <v>2007</v>
      </c>
      <c r="C44" t="s">
        <v>327</v>
      </c>
      <c r="D44">
        <v>32</v>
      </c>
      <c r="E44" t="s">
        <v>103</v>
      </c>
      <c r="F44" t="s">
        <v>48</v>
      </c>
      <c r="G44" t="s">
        <v>269</v>
      </c>
      <c r="H44">
        <v>37.678012605634692</v>
      </c>
      <c r="I44">
        <v>32.538488546091642</v>
      </c>
      <c r="J44">
        <v>26.123894047205479</v>
      </c>
      <c r="K44">
        <v>39.666331209459628</v>
      </c>
      <c r="L44">
        <v>10.329281787493761</v>
      </c>
      <c r="M44">
        <v>13.380307929998761</v>
      </c>
      <c r="N44">
        <v>8.3783895277331908</v>
      </c>
      <c r="O44">
        <v>11.466645888793121</v>
      </c>
      <c r="P44">
        <v>5.0816495787561138</v>
      </c>
      <c r="Q44">
        <v>4.4960416491617821</v>
      </c>
      <c r="R44">
        <v>53.417661377004777</v>
      </c>
      <c r="S44">
        <v>56.844896624353638</v>
      </c>
      <c r="T44">
        <v>60.051464464464118</v>
      </c>
      <c r="U44">
        <v>60.403067972767957</v>
      </c>
      <c r="V44">
        <v>39.798868807929907</v>
      </c>
      <c r="W44" t="s">
        <v>147</v>
      </c>
      <c r="X44" t="s">
        <v>269</v>
      </c>
      <c r="Y44" t="s">
        <v>269</v>
      </c>
      <c r="Z44"/>
      <c r="AA44"/>
      <c r="AB44"/>
      <c r="AC44"/>
      <c r="AD44"/>
      <c r="AE44"/>
      <c r="AF44"/>
      <c r="AG44"/>
      <c r="AH44"/>
      <c r="AI44"/>
      <c r="AJ44"/>
      <c r="AK44"/>
      <c r="AL44"/>
      <c r="AM44"/>
      <c r="AN44"/>
      <c r="AO44"/>
      <c r="AP44"/>
      <c r="AQ44"/>
      <c r="AR44"/>
      <c r="AS44"/>
      <c r="AT44"/>
    </row>
    <row r="45">
      <c r="A45" t="s">
        <v>323</v>
      </c>
      <c r="B45">
        <v>2007</v>
      </c>
      <c r="C45" t="s">
        <v>327</v>
      </c>
      <c r="D45">
        <v>58</v>
      </c>
      <c r="E45" t="s">
        <v>13</v>
      </c>
      <c r="F45" t="s">
        <v>149</v>
      </c>
      <c r="G45" t="s">
        <v>269</v>
      </c>
      <c r="H45">
        <v>20.564351731727552</v>
      </c>
      <c r="I45">
        <v>42.808205887382783</v>
      </c>
      <c r="J45">
        <v>55.532235801669017</v>
      </c>
      <c r="K45">
        <v>49.594825972622012</v>
      </c>
      <c r="L45">
        <v>86.338584111459028</v>
      </c>
      <c r="M45">
        <v>38.79118185635604</v>
      </c>
      <c r="N45">
        <v>64.377147186986662</v>
      </c>
      <c r="O45">
        <v>78.718886370191768</v>
      </c>
      <c r="P45">
        <v>89.070436416596777</v>
      </c>
      <c r="Q45">
        <v>93.976343647327923</v>
      </c>
      <c r="R45">
        <v>9.6201932067813605</v>
      </c>
      <c r="S45">
        <v>21.493678399117879</v>
      </c>
      <c r="T45">
        <v>17.79073880862304</v>
      </c>
      <c r="U45">
        <v>26.33588926008396</v>
      </c>
      <c r="V45">
        <v>54.105013300827473</v>
      </c>
      <c r="W45" t="s">
        <v>147</v>
      </c>
      <c r="X45" t="s">
        <v>269</v>
      </c>
      <c r="Y45" t="s">
        <v>269</v>
      </c>
      <c r="Z45"/>
      <c r="AA45"/>
      <c r="AB45"/>
      <c r="AC45"/>
      <c r="AD45"/>
      <c r="AE45"/>
      <c r="AF45"/>
      <c r="AG45"/>
      <c r="AH45"/>
      <c r="AI45"/>
      <c r="AJ45"/>
      <c r="AK45"/>
      <c r="AL45"/>
      <c r="AM45"/>
      <c r="AN45"/>
      <c r="AO45"/>
      <c r="AP45"/>
      <c r="AQ45"/>
      <c r="AR45"/>
      <c r="AS45"/>
      <c r="AT45"/>
    </row>
    <row r="46">
      <c r="A46" t="s">
        <v>323</v>
      </c>
      <c r="B46">
        <v>2007</v>
      </c>
      <c r="C46" t="s">
        <v>327</v>
      </c>
      <c r="D46">
        <v>59</v>
      </c>
      <c r="E46" t="s">
        <v>13</v>
      </c>
      <c r="F46" t="s">
        <v>150</v>
      </c>
      <c r="G46" t="s">
        <v>269</v>
      </c>
      <c r="H46">
        <v>41.75763566263776</v>
      </c>
      <c r="I46">
        <v>24.653305566525571</v>
      </c>
      <c r="J46">
        <v>18.3438701511255</v>
      </c>
      <c r="K46">
        <v>10.738842817918361</v>
      </c>
      <c r="L46">
        <v>3.332134101047219</v>
      </c>
      <c r="M46">
        <v>47.828510213645188</v>
      </c>
      <c r="N46">
        <v>27.244463285280151</v>
      </c>
      <c r="O46">
        <v>9.8144677410151111</v>
      </c>
      <c r="P46">
        <v>5.8479140046471043</v>
      </c>
      <c r="Q46">
        <v>1.527614703510296</v>
      </c>
      <c r="R46">
        <v>36.962145416213858</v>
      </c>
      <c r="S46">
        <v>21.66142497652848</v>
      </c>
      <c r="T46">
        <v>22.157796726912839</v>
      </c>
      <c r="U46">
        <v>13.261042767148091</v>
      </c>
      <c r="V46">
        <v>6.0961178912426304</v>
      </c>
      <c r="W46" t="s">
        <v>147</v>
      </c>
      <c r="X46" t="s">
        <v>269</v>
      </c>
      <c r="Y46" t="s">
        <v>269</v>
      </c>
      <c r="Z46"/>
      <c r="AA46"/>
      <c r="AB46"/>
      <c r="AC46"/>
      <c r="AD46"/>
      <c r="AE46"/>
      <c r="AF46"/>
      <c r="AG46"/>
      <c r="AH46"/>
      <c r="AI46"/>
      <c r="AJ46"/>
      <c r="AK46"/>
      <c r="AL46"/>
      <c r="AM46"/>
      <c r="AN46"/>
      <c r="AO46"/>
      <c r="AP46"/>
      <c r="AQ46"/>
      <c r="AR46"/>
      <c r="AS46"/>
      <c r="AT46"/>
    </row>
    <row r="47">
      <c r="A47" t="s">
        <v>323</v>
      </c>
      <c r="B47">
        <v>2007</v>
      </c>
      <c r="C47" t="s">
        <v>327</v>
      </c>
      <c r="D47">
        <v>60</v>
      </c>
      <c r="E47" t="s">
        <v>13</v>
      </c>
      <c r="F47" t="s">
        <v>151</v>
      </c>
      <c r="G47" t="s">
        <v>269</v>
      </c>
      <c r="H47">
        <v>11.756704334517289</v>
      </c>
      <c r="I47">
        <v>7.7812393425222526</v>
      </c>
      <c r="J47">
        <v>4.4602671960907276</v>
      </c>
      <c r="K47">
        <v>6.7093175456401646</v>
      </c>
      <c r="L47">
        <v>0.65037518720914544</v>
      </c>
      <c r="M47">
        <v>2.687802567655464</v>
      </c>
      <c r="N47">
        <v>3.8743540587985068</v>
      </c>
      <c r="O47">
        <v>4.7610077100738781</v>
      </c>
      <c r="P47">
        <v>0</v>
      </c>
      <c r="Q47">
        <v>0</v>
      </c>
      <c r="R47">
        <v>18.414179283294231</v>
      </c>
      <c r="S47">
        <v>14.31540458137259</v>
      </c>
      <c r="T47">
        <v>10.649555686253439</v>
      </c>
      <c r="U47">
        <v>7.0170366503281434</v>
      </c>
      <c r="V47">
        <v>4.9919387348905939</v>
      </c>
      <c r="W47" t="s">
        <v>147</v>
      </c>
      <c r="X47" t="s">
        <v>269</v>
      </c>
      <c r="Y47" t="s">
        <v>269</v>
      </c>
      <c r="Z47"/>
      <c r="AA47"/>
      <c r="AB47"/>
      <c r="AC47"/>
      <c r="AD47"/>
      <c r="AE47"/>
      <c r="AF47"/>
      <c r="AG47"/>
      <c r="AH47"/>
      <c r="AI47"/>
      <c r="AJ47"/>
      <c r="AK47"/>
      <c r="AL47"/>
      <c r="AM47"/>
      <c r="AN47"/>
      <c r="AO47"/>
      <c r="AP47"/>
      <c r="AQ47"/>
      <c r="AR47"/>
      <c r="AS47"/>
      <c r="AT47"/>
    </row>
    <row r="48">
      <c r="A48" t="s">
        <v>323</v>
      </c>
      <c r="B48">
        <v>2007</v>
      </c>
      <c r="C48" t="s">
        <v>327</v>
      </c>
      <c r="D48">
        <v>61</v>
      </c>
      <c r="E48" t="s">
        <v>13</v>
      </c>
      <c r="F48" t="s">
        <v>152</v>
      </c>
      <c r="G48" t="s">
        <v>269</v>
      </c>
      <c r="H48">
        <v>0</v>
      </c>
      <c r="I48">
        <v>0.23000376727962671</v>
      </c>
      <c r="J48">
        <v>0.24559450723879889</v>
      </c>
      <c r="K48">
        <v>0</v>
      </c>
      <c r="L48">
        <v>0</v>
      </c>
      <c r="M48">
        <v>0</v>
      </c>
      <c r="N48">
        <v>0</v>
      </c>
      <c r="O48">
        <v>0</v>
      </c>
      <c r="P48">
        <v>0</v>
      </c>
      <c r="Q48">
        <v>0</v>
      </c>
      <c r="R48">
        <v>0</v>
      </c>
      <c r="S48">
        <v>0</v>
      </c>
      <c r="T48">
        <v>0.95697050568974462</v>
      </c>
      <c r="U48">
        <v>0</v>
      </c>
      <c r="V48">
        <v>0</v>
      </c>
      <c r="W48" t="s">
        <v>147</v>
      </c>
      <c r="X48" t="s">
        <v>269</v>
      </c>
      <c r="Y48" t="s">
        <v>269</v>
      </c>
      <c r="Z48"/>
      <c r="AA48"/>
      <c r="AB48"/>
      <c r="AC48"/>
      <c r="AD48"/>
      <c r="AE48"/>
      <c r="AF48"/>
      <c r="AG48"/>
      <c r="AH48"/>
      <c r="AI48"/>
      <c r="AJ48"/>
      <c r="AK48"/>
      <c r="AL48"/>
      <c r="AM48"/>
      <c r="AN48"/>
      <c r="AO48"/>
      <c r="AP48"/>
      <c r="AQ48"/>
      <c r="AR48"/>
      <c r="AS48"/>
      <c r="AT48"/>
    </row>
    <row r="49">
      <c r="A49" t="s">
        <v>323</v>
      </c>
      <c r="B49">
        <v>2007</v>
      </c>
      <c r="C49" t="s">
        <v>327</v>
      </c>
      <c r="D49">
        <v>62</v>
      </c>
      <c r="E49" t="s">
        <v>13</v>
      </c>
      <c r="F49" t="s">
        <v>153</v>
      </c>
      <c r="G49" t="s">
        <v>269</v>
      </c>
      <c r="H49">
        <v>4.7953734136089201</v>
      </c>
      <c r="I49">
        <v>5.8566499038326238</v>
      </c>
      <c r="J49">
        <v>4.0774634555233593</v>
      </c>
      <c r="K49">
        <v>4.3266000584004107</v>
      </c>
      <c r="L49">
        <v>0.74558647734314776</v>
      </c>
      <c r="M49">
        <v>0.5627609955285634</v>
      </c>
      <c r="N49">
        <v>0</v>
      </c>
      <c r="O49">
        <v>0</v>
      </c>
      <c r="P49">
        <v>0.42762722399205139</v>
      </c>
      <c r="Q49">
        <v>0</v>
      </c>
      <c r="R49">
        <v>8.1169436341588685</v>
      </c>
      <c r="S49">
        <v>10.56857585917246</v>
      </c>
      <c r="T49">
        <v>10.33658356490923</v>
      </c>
      <c r="U49">
        <v>8.6634756164318958</v>
      </c>
      <c r="V49">
        <v>3.465461677661609</v>
      </c>
      <c r="W49" t="s">
        <v>147</v>
      </c>
      <c r="X49" t="s">
        <v>269</v>
      </c>
      <c r="Y49" t="s">
        <v>269</v>
      </c>
      <c r="Z49"/>
      <c r="AA49"/>
      <c r="AB49"/>
      <c r="AC49"/>
      <c r="AD49"/>
      <c r="AE49"/>
      <c r="AF49"/>
      <c r="AG49"/>
      <c r="AH49"/>
      <c r="AI49"/>
      <c r="AJ49"/>
      <c r="AK49"/>
      <c r="AL49"/>
      <c r="AM49"/>
      <c r="AN49"/>
      <c r="AO49"/>
      <c r="AP49"/>
      <c r="AQ49"/>
      <c r="AR49"/>
      <c r="AS49"/>
      <c r="AT49"/>
    </row>
    <row r="50">
      <c r="A50" t="s">
        <v>323</v>
      </c>
      <c r="B50">
        <v>2007</v>
      </c>
      <c r="C50" t="s">
        <v>327</v>
      </c>
      <c r="D50">
        <v>63</v>
      </c>
      <c r="E50" t="s">
        <v>13</v>
      </c>
      <c r="F50" t="s">
        <v>226</v>
      </c>
      <c r="G50" t="s">
        <v>269</v>
      </c>
      <c r="H50">
        <v>2.0476640256713621</v>
      </c>
      <c r="I50">
        <v>6.5026330157933767</v>
      </c>
      <c r="J50">
        <v>4.0468870857395327</v>
      </c>
      <c r="K50">
        <v>7.4761936249009873</v>
      </c>
      <c r="L50">
        <v>3.839922590023936</v>
      </c>
      <c r="M50">
        <v>0.55155776515825883</v>
      </c>
      <c r="N50">
        <v>2.126230513952942</v>
      </c>
      <c r="O50">
        <v>1.607609236098716</v>
      </c>
      <c r="P50">
        <v>3.850169676540133</v>
      </c>
      <c r="Q50">
        <v>0.78075371149293293</v>
      </c>
      <c r="R50">
        <v>2.8658679981824098</v>
      </c>
      <c r="S50">
        <v>8.1124562311023674</v>
      </c>
      <c r="T50">
        <v>9.8410094173924012</v>
      </c>
      <c r="U50">
        <v>11.99950298813267</v>
      </c>
      <c r="V50">
        <v>11.9939942355907</v>
      </c>
      <c r="W50" t="s">
        <v>147</v>
      </c>
      <c r="X50" t="s">
        <v>269</v>
      </c>
      <c r="Y50" t="s">
        <v>269</v>
      </c>
      <c r="Z50"/>
      <c r="AA50"/>
      <c r="AB50"/>
      <c r="AC50"/>
      <c r="AD50"/>
      <c r="AE50"/>
      <c r="AF50"/>
      <c r="AG50"/>
      <c r="AH50"/>
      <c r="AI50"/>
      <c r="AJ50"/>
      <c r="AK50"/>
      <c r="AL50"/>
      <c r="AM50"/>
      <c r="AN50"/>
      <c r="AO50"/>
      <c r="AP50"/>
      <c r="AQ50"/>
      <c r="AR50"/>
      <c r="AS50"/>
      <c r="AT50"/>
    </row>
    <row r="51">
      <c r="A51" t="s">
        <v>323</v>
      </c>
      <c r="B51">
        <v>2007</v>
      </c>
      <c r="C51" t="s">
        <v>327</v>
      </c>
      <c r="D51">
        <v>64</v>
      </c>
      <c r="E51" t="s">
        <v>13</v>
      </c>
      <c r="F51" t="s">
        <v>227</v>
      </c>
      <c r="G51" t="s">
        <v>269</v>
      </c>
      <c r="H51">
        <v>9.8990888794463849</v>
      </c>
      <c r="I51">
        <v>8.5578459398661018</v>
      </c>
      <c r="J51">
        <v>8.4279449103942206</v>
      </c>
      <c r="K51">
        <v>15.84071407104129</v>
      </c>
      <c r="L51">
        <v>1.733927754047091</v>
      </c>
      <c r="M51">
        <v>1.2233616186699099</v>
      </c>
      <c r="N51">
        <v>0.69066836124294184</v>
      </c>
      <c r="O51">
        <v>1.375946662667296</v>
      </c>
      <c r="P51">
        <v>0</v>
      </c>
      <c r="Q51">
        <v>0</v>
      </c>
      <c r="R51">
        <v>16.523290484944649</v>
      </c>
      <c r="S51">
        <v>15.27083634352169</v>
      </c>
      <c r="T51">
        <v>21.2576177556051</v>
      </c>
      <c r="U51">
        <v>26.65887912195145</v>
      </c>
      <c r="V51">
        <v>11.523451361491</v>
      </c>
      <c r="W51" t="s">
        <v>147</v>
      </c>
      <c r="X51" t="s">
        <v>269</v>
      </c>
      <c r="Y51" t="s">
        <v>269</v>
      </c>
      <c r="Z51"/>
      <c r="AA51"/>
      <c r="AB51"/>
      <c r="AC51"/>
      <c r="AD51"/>
      <c r="AE51"/>
      <c r="AF51"/>
      <c r="AG51"/>
      <c r="AH51"/>
      <c r="AI51"/>
      <c r="AJ51"/>
      <c r="AK51"/>
      <c r="AL51"/>
      <c r="AM51"/>
      <c r="AN51"/>
      <c r="AO51"/>
      <c r="AP51"/>
      <c r="AQ51"/>
      <c r="AR51"/>
      <c r="AS51"/>
      <c r="AT51"/>
    </row>
    <row r="52">
      <c r="A52" t="s">
        <v>323</v>
      </c>
      <c r="B52">
        <v>2007</v>
      </c>
      <c r="C52" t="s">
        <v>327</v>
      </c>
      <c r="D52">
        <v>65</v>
      </c>
      <c r="E52" t="s">
        <v>13</v>
      </c>
      <c r="F52" t="s">
        <v>228</v>
      </c>
      <c r="G52" t="s">
        <v>269</v>
      </c>
      <c r="H52">
        <v>0</v>
      </c>
      <c r="I52">
        <v>0.41437750929947159</v>
      </c>
      <c r="J52">
        <v>0.21061317192912599</v>
      </c>
      <c r="K52">
        <v>0.38131574004793722</v>
      </c>
      <c r="L52">
        <v>0.58630836486546944</v>
      </c>
      <c r="M52">
        <v>0</v>
      </c>
      <c r="N52">
        <v>0</v>
      </c>
      <c r="O52">
        <v>0</v>
      </c>
      <c r="P52">
        <v>0.47444131180624999</v>
      </c>
      <c r="Q52">
        <v>0</v>
      </c>
      <c r="R52">
        <v>0</v>
      </c>
      <c r="S52">
        <v>0.97546498223973921</v>
      </c>
      <c r="T52">
        <v>0.38528471565290018</v>
      </c>
      <c r="U52">
        <v>0</v>
      </c>
      <c r="V52">
        <v>3.867473379111972</v>
      </c>
      <c r="W52" t="s">
        <v>147</v>
      </c>
      <c r="X52" t="s">
        <v>269</v>
      </c>
      <c r="Y52" t="s">
        <v>269</v>
      </c>
      <c r="Z52"/>
      <c r="AA52"/>
      <c r="AB52"/>
      <c r="AC52"/>
      <c r="AD52"/>
      <c r="AE52"/>
      <c r="AF52"/>
      <c r="AG52"/>
      <c r="AH52"/>
      <c r="AI52"/>
      <c r="AJ52"/>
      <c r="AK52"/>
      <c r="AL52"/>
      <c r="AM52"/>
      <c r="AN52"/>
      <c r="AO52"/>
      <c r="AP52"/>
      <c r="AQ52"/>
      <c r="AR52"/>
      <c r="AS52"/>
      <c r="AT52"/>
    </row>
    <row r="53">
      <c r="A53" t="s">
        <v>323</v>
      </c>
      <c r="B53">
        <v>2007</v>
      </c>
      <c r="C53" t="s">
        <v>327</v>
      </c>
      <c r="D53">
        <v>66</v>
      </c>
      <c r="E53" t="s">
        <v>13</v>
      </c>
      <c r="F53" t="s">
        <v>229</v>
      </c>
      <c r="G53" t="s">
        <v>269</v>
      </c>
      <c r="H53">
        <v>0.68299052813801264</v>
      </c>
      <c r="I53">
        <v>0.21727651731612549</v>
      </c>
      <c r="J53">
        <v>0.82482767372656896</v>
      </c>
      <c r="K53">
        <v>1.384554329624311</v>
      </c>
      <c r="L53">
        <v>0</v>
      </c>
      <c r="M53">
        <v>0</v>
      </c>
      <c r="N53">
        <v>0</v>
      </c>
      <c r="O53">
        <v>0</v>
      </c>
      <c r="P53">
        <v>0</v>
      </c>
      <c r="Q53">
        <v>0</v>
      </c>
      <c r="R53">
        <v>1.0240919552804599</v>
      </c>
      <c r="S53">
        <v>1.0232530395901129</v>
      </c>
      <c r="T53">
        <v>1.508896584309199</v>
      </c>
      <c r="U53">
        <v>2.1743807963499422</v>
      </c>
      <c r="V53">
        <v>0.85104494641200756</v>
      </c>
      <c r="W53" t="s">
        <v>147</v>
      </c>
      <c r="X53" t="s">
        <v>269</v>
      </c>
      <c r="Y53" t="s">
        <v>269</v>
      </c>
      <c r="Z53"/>
      <c r="AA53"/>
      <c r="AB53"/>
      <c r="AC53"/>
      <c r="AD53"/>
      <c r="AE53"/>
      <c r="AF53"/>
      <c r="AG53"/>
      <c r="AH53"/>
      <c r="AI53"/>
      <c r="AJ53"/>
      <c r="AK53"/>
      <c r="AL53"/>
      <c r="AM53"/>
      <c r="AN53"/>
      <c r="AO53"/>
      <c r="AP53"/>
      <c r="AQ53"/>
      <c r="AR53"/>
      <c r="AS53"/>
      <c r="AT53"/>
    </row>
    <row r="54">
      <c r="A54" t="s">
        <v>323</v>
      </c>
      <c r="B54">
        <v>2007</v>
      </c>
      <c r="C54" t="s">
        <v>327</v>
      </c>
      <c r="D54">
        <v>67</v>
      </c>
      <c r="E54" t="s">
        <v>13</v>
      </c>
      <c r="F54" t="s">
        <v>230</v>
      </c>
      <c r="G54" t="s">
        <v>269</v>
      </c>
      <c r="H54">
        <v>0</v>
      </c>
      <c r="I54">
        <v>0</v>
      </c>
      <c r="J54">
        <v>0.35024547078506779</v>
      </c>
      <c r="K54">
        <v>0.3212750391899899</v>
      </c>
      <c r="L54">
        <v>0.18243644356633551</v>
      </c>
      <c r="M54">
        <v>0</v>
      </c>
      <c r="N54">
        <v>0</v>
      </c>
      <c r="O54">
        <v>0</v>
      </c>
      <c r="P54">
        <v>0.32941136641768942</v>
      </c>
      <c r="Q54">
        <v>0</v>
      </c>
      <c r="R54">
        <v>0</v>
      </c>
      <c r="S54">
        <v>0</v>
      </c>
      <c r="T54">
        <v>0</v>
      </c>
      <c r="U54">
        <v>0.78227268482342593</v>
      </c>
      <c r="V54">
        <v>0.85104494641200756</v>
      </c>
      <c r="W54" t="s">
        <v>147</v>
      </c>
      <c r="X54" t="s">
        <v>269</v>
      </c>
      <c r="Y54" t="s">
        <v>269</v>
      </c>
      <c r="Z54"/>
      <c r="AA54"/>
      <c r="AB54"/>
      <c r="AC54"/>
      <c r="AD54"/>
      <c r="AE54"/>
      <c r="AF54"/>
      <c r="AG54"/>
      <c r="AH54"/>
      <c r="AI54"/>
      <c r="AJ54"/>
      <c r="AK54"/>
      <c r="AL54"/>
      <c r="AM54"/>
      <c r="AN54"/>
      <c r="AO54"/>
      <c r="AP54"/>
      <c r="AQ54"/>
      <c r="AR54"/>
      <c r="AS54"/>
      <c r="AT54"/>
    </row>
    <row r="55">
      <c r="A55" t="s">
        <v>323</v>
      </c>
      <c r="B55">
        <v>2007</v>
      </c>
      <c r="C55" t="s">
        <v>327</v>
      </c>
      <c r="D55">
        <v>68</v>
      </c>
      <c r="E55" t="s">
        <v>13</v>
      </c>
      <c r="F55" t="s">
        <v>46</v>
      </c>
      <c r="G55" t="s">
        <v>269</v>
      </c>
      <c r="H55">
        <v>0.50053691876912476</v>
      </c>
      <c r="I55">
        <v>0.37540799066919678</v>
      </c>
      <c r="J55">
        <v>0.74555755616553143</v>
      </c>
      <c r="K55">
        <v>0.13001044090488961</v>
      </c>
      <c r="L55">
        <v>0.3634516345476817</v>
      </c>
      <c r="M55">
        <v>0</v>
      </c>
      <c r="N55">
        <v>0</v>
      </c>
      <c r="O55">
        <v>0</v>
      </c>
      <c r="P55">
        <v>0</v>
      </c>
      <c r="Q55">
        <v>0.64074243099312744</v>
      </c>
      <c r="R55">
        <v>0.65592218273434255</v>
      </c>
      <c r="S55">
        <v>1.356562263288621</v>
      </c>
      <c r="T55">
        <v>1.363883979330466</v>
      </c>
      <c r="U55">
        <v>0.22895830746700499</v>
      </c>
      <c r="V55">
        <v>0</v>
      </c>
      <c r="W55" t="s">
        <v>147</v>
      </c>
      <c r="X55" t="s">
        <v>269</v>
      </c>
      <c r="Y55" t="s">
        <v>269</v>
      </c>
      <c r="Z55"/>
      <c r="AA55"/>
      <c r="AB55"/>
      <c r="AC55"/>
      <c r="AD55"/>
      <c r="AE55"/>
      <c r="AF55"/>
      <c r="AG55"/>
      <c r="AH55"/>
      <c r="AI55"/>
      <c r="AJ55"/>
      <c r="AK55"/>
      <c r="AL55"/>
      <c r="AM55"/>
      <c r="AN55"/>
      <c r="AO55"/>
      <c r="AP55"/>
      <c r="AQ55"/>
      <c r="AR55"/>
      <c r="AS55"/>
      <c r="AT55"/>
    </row>
    <row r="56">
      <c r="A56" t="s">
        <v>323</v>
      </c>
      <c r="B56">
        <v>2007</v>
      </c>
      <c r="C56" t="s">
        <v>327</v>
      </c>
      <c r="D56">
        <v>69</v>
      </c>
      <c r="E56" t="s">
        <v>13</v>
      </c>
      <c r="F56" t="s">
        <v>231</v>
      </c>
      <c r="G56" t="s">
        <v>269</v>
      </c>
      <c r="H56">
        <v>0</v>
      </c>
      <c r="I56">
        <v>0</v>
      </c>
      <c r="J56">
        <v>0.33313297979744738</v>
      </c>
      <c r="K56">
        <v>0.17996621883350589</v>
      </c>
      <c r="L56">
        <v>1.986875368249059</v>
      </c>
      <c r="M56">
        <v>0</v>
      </c>
      <c r="N56">
        <v>0</v>
      </c>
      <c r="O56">
        <v>0.41785278251554508</v>
      </c>
      <c r="P56">
        <v>0</v>
      </c>
      <c r="Q56">
        <v>3.0745455066757228</v>
      </c>
      <c r="R56">
        <v>0</v>
      </c>
      <c r="S56">
        <v>0</v>
      </c>
      <c r="T56">
        <v>0</v>
      </c>
      <c r="U56">
        <v>0.31693424450040819</v>
      </c>
      <c r="V56">
        <v>1.1330307619643081</v>
      </c>
      <c r="W56" t="s">
        <v>147</v>
      </c>
      <c r="X56" t="s">
        <v>269</v>
      </c>
      <c r="Y56" t="s">
        <v>269</v>
      </c>
      <c r="Z56"/>
      <c r="AA56"/>
      <c r="AB56"/>
      <c r="AC56"/>
      <c r="AD56"/>
      <c r="AE56"/>
      <c r="AF56"/>
      <c r="AG56"/>
      <c r="AH56"/>
      <c r="AI56"/>
      <c r="AJ56"/>
      <c r="AK56"/>
      <c r="AL56"/>
      <c r="AM56"/>
      <c r="AN56"/>
      <c r="AO56"/>
      <c r="AP56"/>
      <c r="AQ56"/>
      <c r="AR56"/>
      <c r="AS56"/>
      <c r="AT56"/>
    </row>
    <row r="57">
      <c r="A57" t="s">
        <v>323</v>
      </c>
      <c r="B57">
        <v>2007</v>
      </c>
      <c r="C57" t="s">
        <v>327</v>
      </c>
      <c r="D57">
        <v>70</v>
      </c>
      <c r="E57" t="s">
        <v>13</v>
      </c>
      <c r="F57" t="s">
        <v>232</v>
      </c>
      <c r="G57" t="s">
        <v>269</v>
      </c>
      <c r="H57">
        <v>7.9956545054835964</v>
      </c>
      <c r="I57">
        <v>2.603054559512866</v>
      </c>
      <c r="J57">
        <v>2.4013600398150921</v>
      </c>
      <c r="K57">
        <v>2.916384140876136</v>
      </c>
      <c r="L57">
        <v>0.24039796764188481</v>
      </c>
      <c r="M57">
        <v>8.3548249829865799</v>
      </c>
      <c r="N57">
        <v>1.6871365937388021</v>
      </c>
      <c r="O57">
        <v>3.3042294974376909</v>
      </c>
      <c r="P57">
        <v>0</v>
      </c>
      <c r="Q57">
        <v>0</v>
      </c>
      <c r="R57">
        <v>5.8173658384098141</v>
      </c>
      <c r="S57">
        <v>5.2223433240660571</v>
      </c>
      <c r="T57">
        <v>3.751662255321647</v>
      </c>
      <c r="U57">
        <v>2.5616275627830238</v>
      </c>
      <c r="V57">
        <v>1.1214287643957099</v>
      </c>
      <c r="W57" t="s">
        <v>147</v>
      </c>
      <c r="X57" t="s">
        <v>269</v>
      </c>
      <c r="Y57" t="s">
        <v>269</v>
      </c>
      <c r="Z57"/>
      <c r="AA57"/>
      <c r="AB57"/>
      <c r="AC57"/>
      <c r="AD57"/>
      <c r="AE57"/>
      <c r="AF57"/>
      <c r="AG57"/>
      <c r="AH57"/>
      <c r="AI57"/>
      <c r="AJ57"/>
      <c r="AK57"/>
      <c r="AL57"/>
      <c r="AM57"/>
      <c r="AN57"/>
      <c r="AO57"/>
      <c r="AP57"/>
      <c r="AQ57"/>
      <c r="AR57"/>
      <c r="AS57"/>
      <c r="AT57"/>
    </row>
    <row r="58">
      <c r="A58" t="s">
        <v>323</v>
      </c>
      <c r="B58">
        <v>2007</v>
      </c>
      <c r="C58" t="s">
        <v>327</v>
      </c>
      <c r="D58">
        <v>122</v>
      </c>
      <c r="E58" t="s">
        <v>18</v>
      </c>
      <c r="F58" t="s">
        <v>14</v>
      </c>
      <c r="G58" t="s">
        <v>340</v>
      </c>
      <c r="H58">
        <v>92.538179072193174</v>
      </c>
      <c r="I58">
        <v>96.824048609791873</v>
      </c>
      <c r="J58">
        <v>99.257017934272724</v>
      </c>
      <c r="K58">
        <v>99.817748232023206</v>
      </c>
      <c r="L58">
        <v>99.999999999999986</v>
      </c>
      <c r="M58">
        <v>91.783911163876525</v>
      </c>
      <c r="N58">
        <v>96.844814757032481</v>
      </c>
      <c r="O58">
        <v>99.677982065456689</v>
      </c>
      <c r="P58">
        <v>100</v>
      </c>
      <c r="Q58">
        <v>100</v>
      </c>
      <c r="R58">
        <v>92.133040881427718</v>
      </c>
      <c r="S58">
        <v>97.97359541770561</v>
      </c>
      <c r="T58">
        <v>98.451608293718749</v>
      </c>
      <c r="U58">
        <v>100</v>
      </c>
      <c r="V58">
        <v>99.999999999999986</v>
      </c>
      <c r="W58" t="s">
        <v>147</v>
      </c>
      <c r="X58" t="s">
        <v>269</v>
      </c>
      <c r="Y58" t="s">
        <v>269</v>
      </c>
      <c r="Z58"/>
      <c r="AA58"/>
      <c r="AB58"/>
      <c r="AC58"/>
      <c r="AD58"/>
      <c r="AE58"/>
      <c r="AF58"/>
      <c r="AG58"/>
      <c r="AH58"/>
      <c r="AI58"/>
      <c r="AJ58"/>
      <c r="AK58"/>
      <c r="AL58"/>
      <c r="AM58"/>
      <c r="AN58"/>
      <c r="AO58"/>
      <c r="AP58"/>
      <c r="AQ58"/>
      <c r="AR58"/>
      <c r="AS58"/>
      <c r="AT58"/>
    </row>
    <row r="59">
      <c r="A59" t="s">
        <v>323</v>
      </c>
      <c r="B59">
        <v>2007</v>
      </c>
      <c r="C59" t="s">
        <v>327</v>
      </c>
      <c r="D59">
        <v>123</v>
      </c>
      <c r="E59" t="s">
        <v>18</v>
      </c>
      <c r="F59" t="s">
        <v>51</v>
      </c>
      <c r="G59" t="s">
        <v>269</v>
      </c>
      <c r="H59">
        <v>7.4618209278068264</v>
      </c>
      <c r="I59">
        <v>3.1759513902081271</v>
      </c>
      <c r="J59">
        <v>0.74298206572727565</v>
      </c>
      <c r="K59">
        <v>0.1822517679767941</v>
      </c>
      <c r="L59">
        <v>0</v>
      </c>
      <c r="M59">
        <v>8.2160888361234754</v>
      </c>
      <c r="N59">
        <v>3.1551852429675189</v>
      </c>
      <c r="O59">
        <v>0.32201793454331101</v>
      </c>
      <c r="P59">
        <v>0</v>
      </c>
      <c r="Q59">
        <v>0</v>
      </c>
      <c r="R59">
        <v>7.8669591185722823</v>
      </c>
      <c r="S59">
        <v>2.0264045822943899</v>
      </c>
      <c r="T59">
        <v>1.5483917062812509</v>
      </c>
      <c r="U59">
        <v>0</v>
      </c>
      <c r="V59">
        <v>0</v>
      </c>
      <c r="W59" t="s">
        <v>147</v>
      </c>
      <c r="X59" t="s">
        <v>269</v>
      </c>
      <c r="Y59" t="s">
        <v>269</v>
      </c>
      <c r="Z59"/>
      <c r="AA59"/>
      <c r="AB59"/>
      <c r="AC59"/>
      <c r="AD59"/>
      <c r="AE59"/>
      <c r="AF59"/>
      <c r="AG59"/>
      <c r="AH59"/>
      <c r="AI59"/>
      <c r="AJ59"/>
      <c r="AK59"/>
      <c r="AL59"/>
      <c r="AM59"/>
      <c r="AN59"/>
      <c r="AO59"/>
      <c r="AP59"/>
      <c r="AQ59"/>
      <c r="AR59"/>
      <c r="AS59"/>
      <c r="AT59"/>
    </row>
    <row r="60">
      <c r="A60" t="s">
        <v>323</v>
      </c>
      <c r="B60">
        <v>2007</v>
      </c>
      <c r="C60" t="s">
        <v>327</v>
      </c>
      <c r="D60">
        <v>124</v>
      </c>
      <c r="E60" t="s">
        <v>50</v>
      </c>
      <c r="F60" t="s">
        <v>15</v>
      </c>
      <c r="G60" t="s">
        <v>341</v>
      </c>
      <c r="H60">
        <v>72.18411990116266</v>
      </c>
      <c r="I60">
        <v>81.345298730175514</v>
      </c>
      <c r="J60">
        <v>83.831596051990289</v>
      </c>
      <c r="K60">
        <v>94.69333831418146</v>
      </c>
      <c r="L60">
        <v>99.176738118148606</v>
      </c>
      <c r="M60">
        <v>62.757103591532207</v>
      </c>
      <c r="N60">
        <v>81.105258674694255</v>
      </c>
      <c r="O60">
        <v>92.389888190106049</v>
      </c>
      <c r="P60">
        <v>99.269221386677557</v>
      </c>
      <c r="Q60">
        <v>99.772656178099169</v>
      </c>
      <c r="R60">
        <v>71.638443824013564</v>
      </c>
      <c r="S60">
        <v>79.6171231326921</v>
      </c>
      <c r="T60">
        <v>87.484437746333441</v>
      </c>
      <c r="U60">
        <v>97.315726671608004</v>
      </c>
      <c r="V60">
        <v>99.013508349070051</v>
      </c>
      <c r="W60" t="s">
        <v>147</v>
      </c>
      <c r="X60" t="s">
        <v>269</v>
      </c>
      <c r="Y60" t="s">
        <v>269</v>
      </c>
      <c r="Z60"/>
      <c r="AA60"/>
      <c r="AB60"/>
      <c r="AC60"/>
      <c r="AD60"/>
      <c r="AE60"/>
      <c r="AF60"/>
      <c r="AG60"/>
      <c r="AH60"/>
      <c r="AI60"/>
      <c r="AJ60"/>
      <c r="AK60"/>
      <c r="AL60"/>
      <c r="AM60"/>
      <c r="AN60"/>
      <c r="AO60"/>
      <c r="AP60"/>
      <c r="AQ60"/>
      <c r="AR60"/>
      <c r="AS60"/>
      <c r="AT60"/>
    </row>
    <row r="61">
      <c r="A61" t="s">
        <v>323</v>
      </c>
      <c r="B61">
        <v>2007</v>
      </c>
      <c r="C61" t="s">
        <v>327</v>
      </c>
      <c r="D61">
        <v>125</v>
      </c>
      <c r="E61" t="s">
        <v>50</v>
      </c>
      <c r="F61" t="s">
        <v>16</v>
      </c>
      <c r="G61" t="s">
        <v>342</v>
      </c>
      <c r="H61">
        <v>20.35405917103057</v>
      </c>
      <c r="I61">
        <v>15.4787498796163</v>
      </c>
      <c r="J61">
        <v>15.42542188228251</v>
      </c>
      <c r="K61">
        <v>5.1244099178417919</v>
      </c>
      <c r="L61">
        <v>0.82326188185136084</v>
      </c>
      <c r="M61">
        <v>29.02680757234431</v>
      </c>
      <c r="N61">
        <v>15.739556082338201</v>
      </c>
      <c r="O61">
        <v>7.2880938753506177</v>
      </c>
      <c r="P61">
        <v>0.73077861332239924</v>
      </c>
      <c r="Q61">
        <v>0.22734382190085109</v>
      </c>
      <c r="R61">
        <v>20.494597057414079</v>
      </c>
      <c r="S61">
        <v>18.35647228501352</v>
      </c>
      <c r="T61">
        <v>10.967170547385329</v>
      </c>
      <c r="U61">
        <v>2.6842733283920168</v>
      </c>
      <c r="V61">
        <v>0.98649165092992941</v>
      </c>
      <c r="W61" t="s">
        <v>147</v>
      </c>
      <c r="X61" t="s">
        <v>269</v>
      </c>
      <c r="Y61" t="s">
        <v>269</v>
      </c>
      <c r="Z61"/>
      <c r="AA61"/>
      <c r="AB61"/>
      <c r="AC61"/>
      <c r="AD61"/>
      <c r="AE61"/>
      <c r="AF61"/>
      <c r="AG61"/>
      <c r="AH61"/>
      <c r="AI61"/>
      <c r="AJ61"/>
      <c r="AK61"/>
      <c r="AL61"/>
      <c r="AM61"/>
      <c r="AN61"/>
      <c r="AO61"/>
      <c r="AP61"/>
      <c r="AQ61"/>
      <c r="AR61"/>
      <c r="AS61"/>
      <c r="AT61"/>
    </row>
    <row r="62">
      <c r="A62" t="s">
        <v>323</v>
      </c>
      <c r="B62">
        <v>2007</v>
      </c>
      <c r="C62" t="s">
        <v>327</v>
      </c>
      <c r="D62">
        <v>126</v>
      </c>
      <c r="E62" t="s">
        <v>50</v>
      </c>
      <c r="F62" t="s">
        <v>22</v>
      </c>
      <c r="G62" t="s">
        <v>343</v>
      </c>
      <c r="H62">
        <v>1.8897796859250631</v>
      </c>
      <c r="I62">
        <v>1.575908635589514</v>
      </c>
      <c r="J62">
        <v>0.34180449343071467</v>
      </c>
      <c r="K62">
        <v>0</v>
      </c>
      <c r="L62">
        <v>0</v>
      </c>
      <c r="M62">
        <v>2.555764684172388</v>
      </c>
      <c r="N62">
        <v>1.8941410941126831</v>
      </c>
      <c r="O62">
        <v>0</v>
      </c>
      <c r="P62">
        <v>0</v>
      </c>
      <c r="Q62">
        <v>0</v>
      </c>
      <c r="R62">
        <v>1.402032143581408</v>
      </c>
      <c r="S62">
        <v>0.4983862212855712</v>
      </c>
      <c r="T62">
        <v>1.2448479823932099</v>
      </c>
      <c r="U62">
        <v>0</v>
      </c>
      <c r="V62">
        <v>0</v>
      </c>
      <c r="W62" t="s">
        <v>147</v>
      </c>
      <c r="X62" t="s">
        <v>269</v>
      </c>
      <c r="Y62" t="s">
        <v>269</v>
      </c>
      <c r="Z62"/>
      <c r="AA62"/>
      <c r="AB62"/>
      <c r="AC62"/>
      <c r="AD62"/>
      <c r="AE62"/>
      <c r="AF62"/>
      <c r="AG62"/>
      <c r="AH62"/>
      <c r="AI62"/>
      <c r="AJ62"/>
      <c r="AK62"/>
      <c r="AL62"/>
      <c r="AM62"/>
      <c r="AN62"/>
      <c r="AO62"/>
      <c r="AP62"/>
      <c r="AQ62"/>
      <c r="AR62"/>
      <c r="AS62"/>
      <c r="AT62"/>
    </row>
    <row r="63">
      <c r="A63" t="s">
        <v>323</v>
      </c>
      <c r="B63">
        <v>2007</v>
      </c>
      <c r="C63" t="s">
        <v>327</v>
      </c>
      <c r="D63">
        <v>127</v>
      </c>
      <c r="E63" t="s">
        <v>50</v>
      </c>
      <c r="F63" t="s">
        <v>19</v>
      </c>
      <c r="G63" t="s">
        <v>344</v>
      </c>
      <c r="H63">
        <v>5.5720412418817107</v>
      </c>
      <c r="I63">
        <v>1.6000427546186671</v>
      </c>
      <c r="J63">
        <v>0.40117757229648288</v>
      </c>
      <c r="K63">
        <v>0.18225176797680739</v>
      </c>
      <c r="L63">
        <v>0</v>
      </c>
      <c r="M63">
        <v>5.660324151951091</v>
      </c>
      <c r="N63">
        <v>1.261044148854862</v>
      </c>
      <c r="O63">
        <v>0.32201793454331062</v>
      </c>
      <c r="P63">
        <v>0</v>
      </c>
      <c r="Q63">
        <v>0</v>
      </c>
      <c r="R63">
        <v>6.4649269749909646</v>
      </c>
      <c r="S63">
        <v>1.5280183610088081</v>
      </c>
      <c r="T63">
        <v>0.30354372388802581</v>
      </c>
      <c r="U63">
        <v>0</v>
      </c>
      <c r="V63">
        <v>0</v>
      </c>
      <c r="W63" t="s">
        <v>147</v>
      </c>
      <c r="X63" t="s">
        <v>269</v>
      </c>
      <c r="Y63" t="s">
        <v>269</v>
      </c>
      <c r="Z63"/>
      <c r="AA63"/>
      <c r="AB63"/>
      <c r="AC63"/>
      <c r="AD63"/>
      <c r="AE63"/>
      <c r="AF63"/>
      <c r="AG63"/>
      <c r="AH63"/>
      <c r="AI63"/>
      <c r="AJ63"/>
      <c r="AK63"/>
      <c r="AL63"/>
      <c r="AM63"/>
      <c r="AN63"/>
      <c r="AO63"/>
      <c r="AP63"/>
      <c r="AQ63"/>
      <c r="AR63"/>
      <c r="AS63"/>
      <c r="AT63"/>
    </row>
    <row r="64">
      <c r="A64" t="s">
        <v>323</v>
      </c>
      <c r="B64">
        <v>2007</v>
      </c>
      <c r="C64" t="s">
        <v>327</v>
      </c>
      <c r="D64">
        <v>135</v>
      </c>
      <c r="E64" t="s">
        <v>45</v>
      </c>
      <c r="F64" t="s">
        <v>44</v>
      </c>
      <c r="G64" t="s">
        <v>345</v>
      </c>
      <c r="H64">
        <v>12.102619740463149</v>
      </c>
      <c r="I64">
        <v>19.891603518276099</v>
      </c>
      <c r="J64">
        <v>18.880876289601911</v>
      </c>
      <c r="K64">
        <v>19.747861840300981</v>
      </c>
      <c r="L64">
        <v>38.583850462799298</v>
      </c>
      <c r="M64">
        <v>23.601857383461091</v>
      </c>
      <c r="N64">
        <v>32.399781032066223</v>
      </c>
      <c r="O64">
        <v>34.709395628070929</v>
      </c>
      <c r="P64">
        <v>38.525311189980997</v>
      </c>
      <c r="Q64">
        <v>50.650178416101618</v>
      </c>
      <c r="R64">
        <v>4.2525722569244433</v>
      </c>
      <c r="S64">
        <v>2.9620972572799951</v>
      </c>
      <c r="T64">
        <v>2.7585628526078652</v>
      </c>
      <c r="U64">
        <v>5.8593772599789107</v>
      </c>
      <c r="V64">
        <v>4.4589752880074833</v>
      </c>
      <c r="W64" t="s">
        <v>147</v>
      </c>
      <c r="X64" t="s">
        <v>269</v>
      </c>
      <c r="Y64" t="s">
        <v>269</v>
      </c>
      <c r="Z64"/>
      <c r="AA64"/>
      <c r="AB64"/>
      <c r="AC64"/>
      <c r="AD64"/>
      <c r="AE64"/>
      <c r="AF64"/>
      <c r="AG64"/>
      <c r="AH64"/>
      <c r="AI64"/>
      <c r="AJ64"/>
      <c r="AK64"/>
      <c r="AL64"/>
      <c r="AM64"/>
      <c r="AN64"/>
      <c r="AO64"/>
      <c r="AP64"/>
      <c r="AQ64"/>
      <c r="AR64"/>
      <c r="AS64"/>
      <c r="AT64"/>
    </row>
    <row r="65">
      <c r="A65" t="s">
        <v>323</v>
      </c>
      <c r="B65">
        <v>2007</v>
      </c>
      <c r="C65" t="s">
        <v>327</v>
      </c>
      <c r="D65">
        <v>139</v>
      </c>
      <c r="E65" t="s">
        <v>45</v>
      </c>
      <c r="F65" t="s">
        <v>19</v>
      </c>
      <c r="G65" t="s">
        <v>269</v>
      </c>
      <c r="H65">
        <v>5.5720412418817107</v>
      </c>
      <c r="I65">
        <v>1.6000427546186671</v>
      </c>
      <c r="J65">
        <v>0.40117757229648288</v>
      </c>
      <c r="K65">
        <v>0.18225176797680739</v>
      </c>
      <c r="L65">
        <v>0</v>
      </c>
      <c r="M65">
        <v>5.660324151951091</v>
      </c>
      <c r="N65">
        <v>1.261044148854862</v>
      </c>
      <c r="O65">
        <v>0.32201793454331062</v>
      </c>
      <c r="P65">
        <v>0</v>
      </c>
      <c r="Q65">
        <v>0</v>
      </c>
      <c r="R65">
        <v>6.4649269749909646</v>
      </c>
      <c r="S65">
        <v>1.5280183610088081</v>
      </c>
      <c r="T65">
        <v>0.30354372388802581</v>
      </c>
      <c r="U65">
        <v>0</v>
      </c>
      <c r="V65">
        <v>0</v>
      </c>
      <c r="W65" t="s">
        <v>147</v>
      </c>
      <c r="X65" t="s">
        <v>269</v>
      </c>
      <c r="Y65" t="s">
        <v>269</v>
      </c>
      <c r="Z65"/>
      <c r="AA65"/>
      <c r="AB65"/>
      <c r="AC65"/>
      <c r="AD65"/>
      <c r="AE65"/>
      <c r="AF65"/>
      <c r="AG65"/>
      <c r="AH65"/>
      <c r="AI65"/>
      <c r="AJ65"/>
      <c r="AK65"/>
      <c r="AL65"/>
      <c r="AM65"/>
      <c r="AN65"/>
      <c r="AO65"/>
      <c r="AP65"/>
      <c r="AQ65"/>
      <c r="AR65"/>
      <c r="AS65"/>
      <c r="AT65"/>
    </row>
    <row r="66">
      <c r="A66" t="s">
        <v>323</v>
      </c>
      <c r="B66">
        <v>2007</v>
      </c>
      <c r="C66" t="s">
        <v>327</v>
      </c>
      <c r="D66">
        <v>151</v>
      </c>
      <c r="E66" t="s">
        <v>109</v>
      </c>
      <c r="F66" t="s">
        <v>49</v>
      </c>
      <c r="G66" t="s">
        <v>269</v>
      </c>
      <c r="H66">
        <v>52.867889399639822</v>
      </c>
      <c r="I66">
        <v>21.165668496325779</v>
      </c>
      <c r="J66">
        <v>8.5563477497872373</v>
      </c>
      <c r="K66">
        <v>2.550669678122401</v>
      </c>
      <c r="L66">
        <v>1.033328659292722</v>
      </c>
      <c r="M66">
        <v>60.945745562346943</v>
      </c>
      <c r="N66">
        <v>22.881355127257638</v>
      </c>
      <c r="O66">
        <v>5.5360568982480283</v>
      </c>
      <c r="P66">
        <v>1.858142740461415</v>
      </c>
      <c r="Q66">
        <v>0.30582203359567128</v>
      </c>
      <c r="R66">
        <v>47.717562361255062</v>
      </c>
      <c r="S66">
        <v>16.441847244774632</v>
      </c>
      <c r="T66">
        <v>7.4722381045868174</v>
      </c>
      <c r="U66">
        <v>3.1856087389560459</v>
      </c>
      <c r="V66">
        <v>0.76655068459660891</v>
      </c>
      <c r="W66" t="s">
        <v>147</v>
      </c>
      <c r="X66" t="s">
        <v>269</v>
      </c>
      <c r="Y66" t="s">
        <v>269</v>
      </c>
      <c r="Z66"/>
      <c r="AA66"/>
      <c r="AB66"/>
      <c r="AC66"/>
      <c r="AD66"/>
      <c r="AE66"/>
      <c r="AF66"/>
      <c r="AG66"/>
      <c r="AH66"/>
      <c r="AI66"/>
      <c r="AJ66"/>
      <c r="AK66"/>
      <c r="AL66"/>
      <c r="AM66"/>
      <c r="AN66"/>
      <c r="AO66"/>
      <c r="AP66"/>
      <c r="AQ66"/>
      <c r="AR66"/>
      <c r="AS66"/>
      <c r="AT66"/>
    </row>
    <row r="67">
      <c r="A67" t="s">
        <v>323</v>
      </c>
      <c r="B67">
        <v>2007</v>
      </c>
      <c r="C67" t="s">
        <v>327</v>
      </c>
      <c r="D67">
        <v>152</v>
      </c>
      <c r="E67" t="s">
        <v>109</v>
      </c>
      <c r="F67" t="s">
        <v>48</v>
      </c>
      <c r="G67" t="s">
        <v>269</v>
      </c>
      <c r="H67">
        <v>47.132110600360178</v>
      </c>
      <c r="I67">
        <v>78.834331503674221</v>
      </c>
      <c r="J67">
        <v>91.443652250212764</v>
      </c>
      <c r="K67">
        <v>97.449330321877596</v>
      </c>
      <c r="L67">
        <v>98.966671340707279</v>
      </c>
      <c r="M67">
        <v>39.05425443765305</v>
      </c>
      <c r="N67">
        <v>77.118644872742365</v>
      </c>
      <c r="O67">
        <v>94.463943101751966</v>
      </c>
      <c r="P67">
        <v>98.141857259538597</v>
      </c>
      <c r="Q67">
        <v>99.694177966404325</v>
      </c>
      <c r="R67">
        <v>52.282437638744938</v>
      </c>
      <c r="S67">
        <v>83.558152755225365</v>
      </c>
      <c r="T67">
        <v>92.527761895413192</v>
      </c>
      <c r="U67">
        <v>96.814391261043951</v>
      </c>
      <c r="V67">
        <v>99.233449315403391</v>
      </c>
      <c r="W67" t="s">
        <v>147</v>
      </c>
      <c r="X67" t="s">
        <v>269</v>
      </c>
      <c r="Y67" t="s">
        <v>269</v>
      </c>
      <c r="Z67"/>
      <c r="AA67"/>
      <c r="AB67"/>
      <c r="AC67"/>
      <c r="AD67"/>
      <c r="AE67"/>
      <c r="AF67"/>
      <c r="AG67"/>
      <c r="AH67"/>
      <c r="AI67"/>
      <c r="AJ67"/>
      <c r="AK67"/>
      <c r="AL67"/>
      <c r="AM67"/>
      <c r="AN67"/>
      <c r="AO67"/>
      <c r="AP67"/>
      <c r="AQ67"/>
      <c r="AR67"/>
      <c r="AS67"/>
      <c r="AT67"/>
    </row>
    <row r="68">
      <c r="A68" t="s">
        <v>323</v>
      </c>
      <c r="B68">
        <v>2007</v>
      </c>
      <c r="C68" t="s">
        <v>327</v>
      </c>
      <c r="D68">
        <v>153</v>
      </c>
      <c r="E68" t="s">
        <v>156</v>
      </c>
      <c r="F68" t="s">
        <v>157</v>
      </c>
      <c r="G68" t="s">
        <v>269</v>
      </c>
      <c r="H68">
        <v>12.102619740463149</v>
      </c>
      <c r="I68">
        <v>19.891603518276099</v>
      </c>
      <c r="J68">
        <v>18.880876289601911</v>
      </c>
      <c r="K68">
        <v>19.747861840300981</v>
      </c>
      <c r="L68">
        <v>38.583850462799298</v>
      </c>
      <c r="M68">
        <v>23.601857383461091</v>
      </c>
      <c r="N68">
        <v>32.399781032066223</v>
      </c>
      <c r="O68">
        <v>34.709395628070929</v>
      </c>
      <c r="P68">
        <v>38.525311189980997</v>
      </c>
      <c r="Q68">
        <v>50.650178416101618</v>
      </c>
      <c r="R68">
        <v>4.2525722569244433</v>
      </c>
      <c r="S68">
        <v>2.9620972572799951</v>
      </c>
      <c r="T68">
        <v>2.7585628526078652</v>
      </c>
      <c r="U68">
        <v>5.8593772599789107</v>
      </c>
      <c r="V68">
        <v>4.4589752880074833</v>
      </c>
      <c r="W68" t="s">
        <v>147</v>
      </c>
      <c r="X68" t="s">
        <v>269</v>
      </c>
      <c r="Y68" t="s">
        <v>269</v>
      </c>
      <c r="Z68"/>
      <c r="AA68"/>
      <c r="AB68"/>
      <c r="AC68">
        <v>66.334586620330811</v>
      </c>
      <c r="AD68">
        <v>110.8813011050224</v>
      </c>
      <c r="AE68">
        <v>87.813646733760834</v>
      </c>
      <c r="AF68">
        <v>128.8277231454849</v>
      </c>
      <c r="AG68">
        <v>207.27852004766461</v>
      </c>
      <c r="AH68">
        <v>71.21386581659317</v>
      </c>
      <c r="AI68">
        <v>100.54173094034191</v>
      </c>
      <c r="AJ68">
        <v>128.1527684926987</v>
      </c>
      <c r="AK68">
        <v>96.543859958648682</v>
      </c>
      <c r="AL68">
        <v>153.18347960710531</v>
      </c>
      <c r="AM68">
        <v>10.47867786884308</v>
      </c>
      <c r="AN68">
        <v>7.049747109413147</v>
      </c>
      <c r="AO68">
        <v>6.9656176567077637</v>
      </c>
      <c r="AP68">
        <v>21.765908718109131</v>
      </c>
      <c r="AQ68">
        <v>5.2401214838027954</v>
      </c>
      <c r="AR68">
        <v>0</v>
      </c>
      <c r="AS68"/>
      <c r="AT68"/>
    </row>
    <row r="69">
      <c r="A69" t="s">
        <v>323</v>
      </c>
      <c r="B69">
        <v>2007</v>
      </c>
      <c r="C69" t="s">
        <v>327</v>
      </c>
      <c r="D69">
        <v>154</v>
      </c>
      <c r="E69" t="s">
        <v>156</v>
      </c>
      <c r="F69" t="s">
        <v>158</v>
      </c>
      <c r="G69" t="s">
        <v>269</v>
      </c>
      <c r="H69">
        <v>20.049798918126321</v>
      </c>
      <c r="I69">
        <v>38.652960119629263</v>
      </c>
      <c r="J69">
        <v>42.514090143150547</v>
      </c>
      <c r="K69">
        <v>50.925906367821987</v>
      </c>
      <c r="L69">
        <v>56.706584609392749</v>
      </c>
      <c r="M69">
        <v>35.461132751738887</v>
      </c>
      <c r="N69">
        <v>43.20136794832684</v>
      </c>
      <c r="O69">
        <v>51.713366811219871</v>
      </c>
      <c r="P69">
        <v>56.065676554700808</v>
      </c>
      <c r="Q69">
        <v>44.849893437796233</v>
      </c>
      <c r="R69">
        <v>9.0060997185428615</v>
      </c>
      <c r="S69">
        <v>24.702999424600431</v>
      </c>
      <c r="T69">
        <v>31.985160984431172</v>
      </c>
      <c r="U69">
        <v>51.020375499098392</v>
      </c>
      <c r="V69">
        <v>85.548157721289414</v>
      </c>
      <c r="W69" t="s">
        <v>147</v>
      </c>
      <c r="X69" t="s">
        <v>269</v>
      </c>
      <c r="Y69" t="s">
        <v>269</v>
      </c>
      <c r="Z69"/>
      <c r="AA69"/>
      <c r="AB69"/>
      <c r="AC69">
        <v>109.8931596279144</v>
      </c>
      <c r="AD69">
        <v>215.46229320764539</v>
      </c>
      <c r="AE69">
        <v>197.7300860285759</v>
      </c>
      <c r="AF69">
        <v>332.22171694040298</v>
      </c>
      <c r="AG69">
        <v>304.63670146465302</v>
      </c>
      <c r="AH69">
        <v>106.99684810638431</v>
      </c>
      <c r="AI69">
        <v>134.0607922077179</v>
      </c>
      <c r="AJ69">
        <v>190.9342126250267</v>
      </c>
      <c r="AK69">
        <v>140.49975609779361</v>
      </c>
      <c r="AL69">
        <v>135.6414321064949</v>
      </c>
      <c r="AM69">
        <v>22.191749393939968</v>
      </c>
      <c r="AN69">
        <v>58.792768657207489</v>
      </c>
      <c r="AO69">
        <v>80.765389084815979</v>
      </c>
      <c r="AP69">
        <v>189.52608555555341</v>
      </c>
      <c r="AQ69">
        <v>100.53492343425749</v>
      </c>
      <c r="AR69">
        <v>0</v>
      </c>
      <c r="AS69"/>
      <c r="AT69"/>
    </row>
    <row r="70">
      <c r="A70" t="s">
        <v>323</v>
      </c>
      <c r="B70">
        <v>2007</v>
      </c>
      <c r="C70" t="s">
        <v>327</v>
      </c>
      <c r="D70">
        <v>155</v>
      </c>
      <c r="E70" t="s">
        <v>156</v>
      </c>
      <c r="F70" t="s">
        <v>159</v>
      </c>
      <c r="G70" t="s">
        <v>269</v>
      </c>
      <c r="H70">
        <v>61.285277377519051</v>
      </c>
      <c r="I70">
        <v>39.126201638395052</v>
      </c>
      <c r="J70">
        <v>38.203855994951063</v>
      </c>
      <c r="K70">
        <v>29.14398002390022</v>
      </c>
      <c r="L70">
        <v>4.7095649278079366</v>
      </c>
      <c r="M70">
        <v>33.477845078664203</v>
      </c>
      <c r="N70">
        <v>22.242901821515339</v>
      </c>
      <c r="O70">
        <v>13.25521962616588</v>
      </c>
      <c r="P70">
        <v>5.4090122553181832</v>
      </c>
      <c r="Q70">
        <v>4.4999281461021559</v>
      </c>
      <c r="R70">
        <v>80.276401049541732</v>
      </c>
      <c r="S70">
        <v>70.806884957110753</v>
      </c>
      <c r="T70">
        <v>64.442776824503085</v>
      </c>
      <c r="U70">
        <v>43.120247240922701</v>
      </c>
      <c r="V70">
        <v>9.9928669907030923</v>
      </c>
      <c r="W70" t="s">
        <v>147</v>
      </c>
      <c r="X70" t="s">
        <v>269</v>
      </c>
      <c r="Y70" t="s">
        <v>269</v>
      </c>
      <c r="Z70"/>
      <c r="AA70"/>
      <c r="AB70"/>
      <c r="AC70">
        <v>335.90525257587427</v>
      </c>
      <c r="AD70">
        <v>218.10027235746381</v>
      </c>
      <c r="AE70">
        <v>177.68348580598831</v>
      </c>
      <c r="AF70">
        <v>190.12451171875</v>
      </c>
      <c r="AG70">
        <v>25.300524353981022</v>
      </c>
      <c r="AH70">
        <v>101.0126757621765</v>
      </c>
      <c r="AI70">
        <v>69.023301362991333</v>
      </c>
      <c r="AJ70">
        <v>48.940439939498901</v>
      </c>
      <c r="AK70">
        <v>13.55490469932556</v>
      </c>
      <c r="AL70">
        <v>13.60932326316833</v>
      </c>
      <c r="AM70">
        <v>197.8074671626091</v>
      </c>
      <c r="AN70">
        <v>168.51932573318479</v>
      </c>
      <c r="AO70">
        <v>162.72376888990399</v>
      </c>
      <c r="AP70">
        <v>160.17937123775479</v>
      </c>
      <c r="AQ70">
        <v>11.74346876144409</v>
      </c>
      <c r="AR70">
        <v>0</v>
      </c>
      <c r="AS70"/>
      <c r="AT70"/>
    </row>
    <row r="71">
      <c r="A71" t="s">
        <v>323</v>
      </c>
      <c r="B71">
        <v>2007</v>
      </c>
      <c r="C71" t="s">
        <v>327</v>
      </c>
      <c r="D71">
        <v>156</v>
      </c>
      <c r="E71" t="s">
        <v>156</v>
      </c>
      <c r="F71" t="s">
        <v>46</v>
      </c>
      <c r="G71" t="s">
        <v>269</v>
      </c>
      <c r="H71">
        <v>0.99026272200976106</v>
      </c>
      <c r="I71">
        <v>0.72919196908094353</v>
      </c>
      <c r="J71">
        <v>0</v>
      </c>
      <c r="K71">
        <v>0</v>
      </c>
      <c r="L71">
        <v>0</v>
      </c>
      <c r="M71">
        <v>1.7988406341847269</v>
      </c>
      <c r="N71">
        <v>0.89490504923673486</v>
      </c>
      <c r="O71">
        <v>0</v>
      </c>
      <c r="P71">
        <v>0</v>
      </c>
      <c r="Q71">
        <v>0</v>
      </c>
      <c r="R71">
        <v>0</v>
      </c>
      <c r="S71">
        <v>0</v>
      </c>
      <c r="T71">
        <v>0.50995561456985572</v>
      </c>
      <c r="U71">
        <v>0</v>
      </c>
      <c r="V71">
        <v>0</v>
      </c>
      <c r="W71" t="s">
        <v>147</v>
      </c>
      <c r="X71" t="s">
        <v>269</v>
      </c>
      <c r="Y71" t="s">
        <v>269</v>
      </c>
      <c r="Z71"/>
      <c r="AA71"/>
      <c r="AB71"/>
      <c r="AC71">
        <v>5.427640438079834</v>
      </c>
      <c r="AD71">
        <v>4.0647177696228027</v>
      </c>
      <c r="AE71">
        <v>0</v>
      </c>
      <c r="AF71">
        <v>0</v>
      </c>
      <c r="AG71">
        <v>0</v>
      </c>
      <c r="AH71">
        <v>5.427640438079834</v>
      </c>
      <c r="AI71">
        <v>2.7770342826843262</v>
      </c>
      <c r="AJ71">
        <v>0</v>
      </c>
      <c r="AK71">
        <v>0</v>
      </c>
      <c r="AL71">
        <v>0</v>
      </c>
      <c r="AM71">
        <v>0</v>
      </c>
      <c r="AN71">
        <v>0</v>
      </c>
      <c r="AO71">
        <v>1.287683486938477</v>
      </c>
      <c r="AP71">
        <v>0</v>
      </c>
      <c r="AQ71">
        <v>0</v>
      </c>
      <c r="AR71">
        <v>0</v>
      </c>
      <c r="AS71"/>
      <c r="AT71"/>
    </row>
    <row r="72">
      <c r="A72" t="s">
        <v>323</v>
      </c>
      <c r="B72">
        <v>2007</v>
      </c>
      <c r="C72" t="s">
        <v>327</v>
      </c>
      <c r="D72">
        <v>157</v>
      </c>
      <c r="E72" t="s">
        <v>156</v>
      </c>
      <c r="F72" t="s">
        <v>160</v>
      </c>
      <c r="G72" t="s">
        <v>269</v>
      </c>
      <c r="H72">
        <v>5.5720412418817107</v>
      </c>
      <c r="I72">
        <v>1.6000427546186671</v>
      </c>
      <c r="J72">
        <v>0.40117757229648288</v>
      </c>
      <c r="K72">
        <v>0.18225176797680739</v>
      </c>
      <c r="L72">
        <v>0</v>
      </c>
      <c r="M72">
        <v>5.660324151951091</v>
      </c>
      <c r="N72">
        <v>1.261044148854862</v>
      </c>
      <c r="O72">
        <v>0.32201793454331062</v>
      </c>
      <c r="P72">
        <v>0</v>
      </c>
      <c r="Q72">
        <v>0</v>
      </c>
      <c r="R72">
        <v>6.4649269749909646</v>
      </c>
      <c r="S72">
        <v>1.5280183610088081</v>
      </c>
      <c r="T72">
        <v>0.30354372388802581</v>
      </c>
      <c r="U72">
        <v>0</v>
      </c>
      <c r="V72">
        <v>0</v>
      </c>
      <c r="W72" t="s">
        <v>147</v>
      </c>
      <c r="X72" t="s">
        <v>269</v>
      </c>
      <c r="Y72" t="s">
        <v>269</v>
      </c>
      <c r="Z72"/>
      <c r="AA72"/>
      <c r="AB72"/>
      <c r="AC72">
        <v>30.540416896343231</v>
      </c>
      <c r="AD72">
        <v>8.9190809726715088</v>
      </c>
      <c r="AE72">
        <v>1.865849077701569</v>
      </c>
      <c r="AF72">
        <v>1.1889429092407231</v>
      </c>
      <c r="AG72">
        <v>0</v>
      </c>
      <c r="AH72">
        <v>17.078891634941101</v>
      </c>
      <c r="AI72">
        <v>3.9132227897644039</v>
      </c>
      <c r="AJ72">
        <v>1.1889429092407231</v>
      </c>
      <c r="AK72">
        <v>0</v>
      </c>
      <c r="AL72">
        <v>0</v>
      </c>
      <c r="AM72">
        <v>15.93009668588638</v>
      </c>
      <c r="AN72">
        <v>3.6366608142852779</v>
      </c>
      <c r="AO72">
        <v>0.76647502183914185</v>
      </c>
      <c r="AP72">
        <v>0</v>
      </c>
      <c r="AQ72">
        <v>0</v>
      </c>
      <c r="AR72">
        <v>0</v>
      </c>
      <c r="AS72"/>
      <c r="AT72"/>
    </row>
    <row r="73">
      <c r="A73" t="s">
        <v>323</v>
      </c>
      <c r="B73">
        <v>2011</v>
      </c>
      <c r="C73" t="s">
        <v>328</v>
      </c>
      <c r="D73">
        <v>16</v>
      </c>
      <c r="E73" t="s">
        <v>13</v>
      </c>
      <c r="F73" t="s">
        <v>14</v>
      </c>
      <c r="G73" t="s">
        <v>333</v>
      </c>
      <c r="H73">
        <v>92</v>
      </c>
      <c r="I73">
        <v>96.099999999999994</v>
      </c>
      <c r="J73">
        <v>99.900000000000006</v>
      </c>
      <c r="K73">
        <v>96.799999999999997</v>
      </c>
      <c r="L73">
        <v>99.099999999999994</v>
      </c>
      <c r="M73">
        <v>98.700000000000003</v>
      </c>
      <c r="N73">
        <v>99.700000000000003</v>
      </c>
      <c r="O73">
        <v>100</v>
      </c>
      <c r="P73">
        <v>100</v>
      </c>
      <c r="Q73">
        <v>99.299999999999997</v>
      </c>
      <c r="R73">
        <v>87.099999999999994</v>
      </c>
      <c r="S73">
        <v>95</v>
      </c>
      <c r="T73">
        <v>93.400000000000006</v>
      </c>
      <c r="U73">
        <v>97</v>
      </c>
      <c r="V73">
        <v>98.599999999999994</v>
      </c>
      <c r="W73" t="s">
        <v>238</v>
      </c>
      <c r="X73" t="s">
        <v>239</v>
      </c>
      <c r="Y73" t="s">
        <v>175</v>
      </c>
      <c r="Z73">
        <v>99.900000000000006</v>
      </c>
      <c r="AA73">
        <v>99.599999999999994</v>
      </c>
      <c r="AB73">
        <v>94.200000000000003</v>
      </c>
      <c r="AC73"/>
      <c r="AD73"/>
      <c r="AE73"/>
      <c r="AF73"/>
      <c r="AG73"/>
      <c r="AH73"/>
      <c r="AI73"/>
      <c r="AJ73"/>
      <c r="AK73"/>
      <c r="AL73"/>
      <c r="AM73"/>
      <c r="AN73"/>
      <c r="AO73"/>
      <c r="AP73"/>
      <c r="AQ73"/>
      <c r="AR73"/>
      <c r="AS73"/>
      <c r="AT73"/>
    </row>
    <row r="74">
      <c r="A74" t="s">
        <v>323</v>
      </c>
      <c r="B74">
        <v>2011</v>
      </c>
      <c r="C74" t="s">
        <v>328</v>
      </c>
      <c r="D74">
        <v>17</v>
      </c>
      <c r="E74" t="s">
        <v>13</v>
      </c>
      <c r="F74" t="s">
        <v>51</v>
      </c>
      <c r="G74" t="s">
        <v>269</v>
      </c>
      <c r="H74">
        <v>8</v>
      </c>
      <c r="I74">
        <v>3.8999999999999999</v>
      </c>
      <c r="J74">
        <v>0.10000000000000001</v>
      </c>
      <c r="K74">
        <v>3.2000000000000002</v>
      </c>
      <c r="L74">
        <v>0.90000000000000002</v>
      </c>
      <c r="M74">
        <v>1.3</v>
      </c>
      <c r="N74">
        <v>0.29999999999999999</v>
      </c>
      <c r="O74">
        <v>0</v>
      </c>
      <c r="P74">
        <v>0</v>
      </c>
      <c r="Q74">
        <v>0.69999999999999996</v>
      </c>
      <c r="R74">
        <v>12.9</v>
      </c>
      <c r="S74">
        <v>5</v>
      </c>
      <c r="T74">
        <v>6.5999999999999996</v>
      </c>
      <c r="U74">
        <v>3</v>
      </c>
      <c r="V74">
        <v>1.3999999999999999</v>
      </c>
      <c r="W74" t="s">
        <v>238</v>
      </c>
      <c r="X74" t="s">
        <v>239</v>
      </c>
      <c r="Y74" t="s">
        <v>175</v>
      </c>
      <c r="Z74">
        <v>0.10000000000000001</v>
      </c>
      <c r="AA74">
        <v>0.40000000000000002</v>
      </c>
      <c r="AB74">
        <v>5.7999999999999998</v>
      </c>
      <c r="AC74"/>
      <c r="AD74"/>
      <c r="AE74"/>
      <c r="AF74"/>
      <c r="AG74"/>
      <c r="AH74"/>
      <c r="AI74"/>
      <c r="AJ74"/>
      <c r="AK74"/>
      <c r="AL74"/>
      <c r="AM74"/>
      <c r="AN74"/>
      <c r="AO74"/>
      <c r="AP74"/>
      <c r="AQ74"/>
      <c r="AR74"/>
      <c r="AS74"/>
      <c r="AT74"/>
    </row>
    <row r="75">
      <c r="A75" t="s">
        <v>323</v>
      </c>
      <c r="B75">
        <v>2011</v>
      </c>
      <c r="C75" t="s">
        <v>328</v>
      </c>
      <c r="D75">
        <v>18</v>
      </c>
      <c r="E75" t="s">
        <v>60</v>
      </c>
      <c r="F75" t="s">
        <v>15</v>
      </c>
      <c r="G75" t="s">
        <v>334</v>
      </c>
      <c r="H75">
        <v>87.900000000000006</v>
      </c>
      <c r="I75">
        <v>92.799999999999997</v>
      </c>
      <c r="J75">
        <v>99.900000000000006</v>
      </c>
      <c r="K75">
        <v>95.400000000000006</v>
      </c>
      <c r="L75">
        <v>98.099999999999994</v>
      </c>
      <c r="M75">
        <v>97.599999999999994</v>
      </c>
      <c r="N75">
        <v>99.5</v>
      </c>
      <c r="O75">
        <v>99.099999999999994</v>
      </c>
      <c r="P75">
        <v>99</v>
      </c>
      <c r="Q75">
        <v>99.299999999999997</v>
      </c>
      <c r="R75">
        <v>81.299999999999997</v>
      </c>
      <c r="S75">
        <v>92</v>
      </c>
      <c r="T75">
        <v>88.599999999999994</v>
      </c>
      <c r="U75">
        <v>95.400000000000006</v>
      </c>
      <c r="V75">
        <v>97.200000000000003</v>
      </c>
      <c r="W75" t="s">
        <v>238</v>
      </c>
      <c r="X75" t="s">
        <v>239</v>
      </c>
      <c r="Y75" t="s">
        <v>175</v>
      </c>
      <c r="Z75">
        <v>99.900000000000006</v>
      </c>
      <c r="AA75">
        <v>98.900000000000006</v>
      </c>
      <c r="AB75">
        <v>91.099999999999994</v>
      </c>
      <c r="AC75"/>
      <c r="AD75"/>
      <c r="AE75"/>
      <c r="AF75"/>
      <c r="AG75"/>
      <c r="AH75"/>
      <c r="AI75"/>
      <c r="AJ75"/>
      <c r="AK75"/>
      <c r="AL75"/>
      <c r="AM75"/>
      <c r="AN75"/>
      <c r="AO75"/>
      <c r="AP75"/>
      <c r="AQ75"/>
      <c r="AR75"/>
      <c r="AS75"/>
      <c r="AT75"/>
    </row>
    <row r="76">
      <c r="A76" t="s">
        <v>323</v>
      </c>
      <c r="B76">
        <v>2011</v>
      </c>
      <c r="C76" t="s">
        <v>328</v>
      </c>
      <c r="D76">
        <v>19</v>
      </c>
      <c r="E76" t="s">
        <v>60</v>
      </c>
      <c r="F76" t="s">
        <v>16</v>
      </c>
      <c r="G76" t="s">
        <v>335</v>
      </c>
      <c r="H76">
        <v>3.3999999999999999</v>
      </c>
      <c r="I76">
        <v>3.1000000000000001</v>
      </c>
      <c r="J76">
        <v>0</v>
      </c>
      <c r="K76">
        <v>1.3999999999999999</v>
      </c>
      <c r="L76">
        <v>1</v>
      </c>
      <c r="M76">
        <v>1</v>
      </c>
      <c r="N76">
        <v>0.20000000000000001</v>
      </c>
      <c r="O76">
        <v>0.90000000000000002</v>
      </c>
      <c r="P76">
        <v>1</v>
      </c>
      <c r="Q76">
        <v>0</v>
      </c>
      <c r="R76">
        <v>4.5</v>
      </c>
      <c r="S76">
        <v>2.7000000000000002</v>
      </c>
      <c r="T76">
        <v>4.5999999999999996</v>
      </c>
      <c r="U76">
        <v>1.5</v>
      </c>
      <c r="V76">
        <v>1.3999999999999999</v>
      </c>
      <c r="W76" t="s">
        <v>238</v>
      </c>
      <c r="X76" t="s">
        <v>239</v>
      </c>
      <c r="Y76" t="s">
        <v>175</v>
      </c>
      <c r="Z76">
        <v>0</v>
      </c>
      <c r="AA76">
        <v>0.59999999999999998</v>
      </c>
      <c r="AB76">
        <v>2.8999999999999999</v>
      </c>
      <c r="AC76"/>
      <c r="AD76"/>
      <c r="AE76"/>
      <c r="AF76"/>
      <c r="AG76"/>
      <c r="AH76"/>
      <c r="AI76"/>
      <c r="AJ76"/>
      <c r="AK76"/>
      <c r="AL76"/>
      <c r="AM76"/>
      <c r="AN76"/>
      <c r="AO76"/>
      <c r="AP76"/>
      <c r="AQ76"/>
      <c r="AR76"/>
      <c r="AS76"/>
      <c r="AT76"/>
    </row>
    <row r="77">
      <c r="A77" t="s">
        <v>323</v>
      </c>
      <c r="B77">
        <v>2011</v>
      </c>
      <c r="C77" t="s">
        <v>328</v>
      </c>
      <c r="D77">
        <v>20</v>
      </c>
      <c r="E77" t="s">
        <v>60</v>
      </c>
      <c r="F77" t="s">
        <v>22</v>
      </c>
      <c r="G77" t="s">
        <v>336</v>
      </c>
      <c r="H77">
        <v>6.0999999999999996</v>
      </c>
      <c r="I77">
        <v>3.6000000000000001</v>
      </c>
      <c r="J77">
        <v>0.10000000000000001</v>
      </c>
      <c r="K77">
        <v>3</v>
      </c>
      <c r="L77">
        <v>0.80000000000000004</v>
      </c>
      <c r="M77">
        <v>1.3999999999999999</v>
      </c>
      <c r="N77">
        <v>0.29999999999999999</v>
      </c>
      <c r="O77">
        <v>0</v>
      </c>
      <c r="P77">
        <v>0</v>
      </c>
      <c r="Q77">
        <v>0.69999999999999996</v>
      </c>
      <c r="R77">
        <v>9.9000000000000004</v>
      </c>
      <c r="S77">
        <v>3.8999999999999999</v>
      </c>
      <c r="T77">
        <v>6</v>
      </c>
      <c r="U77">
        <v>2.5</v>
      </c>
      <c r="V77">
        <v>1.1000000000000001</v>
      </c>
      <c r="W77" t="s">
        <v>238</v>
      </c>
      <c r="X77" t="s">
        <v>239</v>
      </c>
      <c r="Y77" t="s">
        <v>175</v>
      </c>
      <c r="Z77">
        <v>0.10000000000000001</v>
      </c>
      <c r="AA77">
        <v>0.5</v>
      </c>
      <c r="AB77">
        <v>4.5999999999999996</v>
      </c>
      <c r="AC77"/>
      <c r="AD77"/>
      <c r="AE77"/>
      <c r="AF77"/>
      <c r="AG77"/>
      <c r="AH77"/>
      <c r="AI77"/>
      <c r="AJ77"/>
      <c r="AK77"/>
      <c r="AL77"/>
      <c r="AM77"/>
      <c r="AN77"/>
      <c r="AO77"/>
      <c r="AP77"/>
      <c r="AQ77"/>
      <c r="AR77"/>
      <c r="AS77"/>
      <c r="AT77"/>
    </row>
    <row r="78">
      <c r="A78" t="s">
        <v>323</v>
      </c>
      <c r="B78">
        <v>2011</v>
      </c>
      <c r="C78" t="s">
        <v>328</v>
      </c>
      <c r="D78">
        <v>21</v>
      </c>
      <c r="E78" t="s">
        <v>60</v>
      </c>
      <c r="F78" t="s">
        <v>17</v>
      </c>
      <c r="G78" t="s">
        <v>337</v>
      </c>
      <c r="H78">
        <v>2.6000000000000001</v>
      </c>
      <c r="I78">
        <v>0.59999999999999998</v>
      </c>
      <c r="J78">
        <v>0</v>
      </c>
      <c r="K78">
        <v>0.29999999999999999</v>
      </c>
      <c r="L78">
        <v>0.20000000000000001</v>
      </c>
      <c r="M78">
        <v>0</v>
      </c>
      <c r="N78">
        <v>0</v>
      </c>
      <c r="O78">
        <v>0</v>
      </c>
      <c r="P78">
        <v>0</v>
      </c>
      <c r="Q78">
        <v>0</v>
      </c>
      <c r="R78">
        <v>4.2999999999999998</v>
      </c>
      <c r="S78">
        <v>1.3999999999999999</v>
      </c>
      <c r="T78">
        <v>0.80000000000000004</v>
      </c>
      <c r="U78">
        <v>0.59999999999999998</v>
      </c>
      <c r="V78">
        <v>0.20000000000000001</v>
      </c>
      <c r="W78" t="s">
        <v>238</v>
      </c>
      <c r="X78" t="s">
        <v>239</v>
      </c>
      <c r="Y78" t="s">
        <v>175</v>
      </c>
      <c r="Z78">
        <v>0</v>
      </c>
      <c r="AA78">
        <v>0</v>
      </c>
      <c r="AB78">
        <v>1.3999999999999999</v>
      </c>
      <c r="AC78"/>
      <c r="AD78"/>
      <c r="AE78"/>
      <c r="AF78"/>
      <c r="AG78"/>
      <c r="AH78"/>
      <c r="AI78"/>
      <c r="AJ78"/>
      <c r="AK78"/>
      <c r="AL78"/>
      <c r="AM78"/>
      <c r="AN78"/>
      <c r="AO78"/>
      <c r="AP78"/>
      <c r="AQ78"/>
      <c r="AR78"/>
      <c r="AS78"/>
      <c r="AT78"/>
    </row>
    <row r="79">
      <c r="A79" t="s">
        <v>323</v>
      </c>
      <c r="B79">
        <v>2011</v>
      </c>
      <c r="C79" t="s">
        <v>328</v>
      </c>
      <c r="D79">
        <v>22</v>
      </c>
      <c r="E79" t="s">
        <v>54</v>
      </c>
      <c r="F79" t="s">
        <v>49</v>
      </c>
      <c r="G79" t="s">
        <v>269</v>
      </c>
      <c r="H79">
        <v>3.7999999999999998</v>
      </c>
      <c r="I79">
        <v>3.2000000000000002</v>
      </c>
      <c r="J79">
        <v>0</v>
      </c>
      <c r="K79">
        <v>1.3999999999999999</v>
      </c>
      <c r="L79">
        <v>1</v>
      </c>
      <c r="M79">
        <v>1</v>
      </c>
      <c r="N79">
        <v>0.20000000000000001</v>
      </c>
      <c r="O79">
        <v>0.90000000000000002</v>
      </c>
      <c r="P79">
        <v>1</v>
      </c>
      <c r="Q79">
        <v>0</v>
      </c>
      <c r="R79">
        <v>5.2000000000000002</v>
      </c>
      <c r="S79">
        <v>2.7999999999999998</v>
      </c>
      <c r="T79">
        <v>4.9000000000000004</v>
      </c>
      <c r="U79">
        <v>1.6000000000000001</v>
      </c>
      <c r="V79">
        <v>1.3999999999999999</v>
      </c>
      <c r="W79" t="s">
        <v>238</v>
      </c>
      <c r="X79" t="s">
        <v>239</v>
      </c>
      <c r="Y79" t="s">
        <v>175</v>
      </c>
      <c r="Z79">
        <v>0</v>
      </c>
      <c r="AA79">
        <v>0.59999999999999998</v>
      </c>
      <c r="AB79">
        <v>3.1000000000000001</v>
      </c>
      <c r="AC79"/>
      <c r="AD79"/>
      <c r="AE79"/>
      <c r="AF79"/>
      <c r="AG79"/>
      <c r="AH79"/>
      <c r="AI79"/>
      <c r="AJ79"/>
      <c r="AK79"/>
      <c r="AL79"/>
      <c r="AM79"/>
      <c r="AN79"/>
      <c r="AO79"/>
      <c r="AP79"/>
      <c r="AQ79"/>
      <c r="AR79"/>
      <c r="AS79"/>
      <c r="AT79"/>
    </row>
    <row r="80">
      <c r="A80" t="s">
        <v>323</v>
      </c>
      <c r="B80">
        <v>2011</v>
      </c>
      <c r="C80" t="s">
        <v>328</v>
      </c>
      <c r="D80">
        <v>23</v>
      </c>
      <c r="E80" t="s">
        <v>54</v>
      </c>
      <c r="F80" t="s">
        <v>48</v>
      </c>
      <c r="G80" t="s">
        <v>269</v>
      </c>
      <c r="H80">
        <v>96.200000000000003</v>
      </c>
      <c r="I80">
        <v>96.799999999999997</v>
      </c>
      <c r="J80">
        <v>100</v>
      </c>
      <c r="K80">
        <v>98.599999999999994</v>
      </c>
      <c r="L80">
        <v>99</v>
      </c>
      <c r="M80">
        <v>99</v>
      </c>
      <c r="N80">
        <v>99.799999999999997</v>
      </c>
      <c r="O80">
        <v>99.099999999999994</v>
      </c>
      <c r="P80">
        <v>99</v>
      </c>
      <c r="Q80">
        <v>100</v>
      </c>
      <c r="R80">
        <v>94.799999999999997</v>
      </c>
      <c r="S80">
        <v>97.200000000000003</v>
      </c>
      <c r="T80">
        <v>95.099999999999994</v>
      </c>
      <c r="U80">
        <v>98.400000000000006</v>
      </c>
      <c r="V80">
        <v>98.599999999999994</v>
      </c>
      <c r="W80" t="s">
        <v>238</v>
      </c>
      <c r="X80" t="s">
        <v>239</v>
      </c>
      <c r="Y80" t="s">
        <v>175</v>
      </c>
      <c r="Z80">
        <v>100</v>
      </c>
      <c r="AA80">
        <v>99.400000000000006</v>
      </c>
      <c r="AB80">
        <v>96.900000000000006</v>
      </c>
      <c r="AC80"/>
      <c r="AD80"/>
      <c r="AE80"/>
      <c r="AF80"/>
      <c r="AG80"/>
      <c r="AH80"/>
      <c r="AI80"/>
      <c r="AJ80"/>
      <c r="AK80"/>
      <c r="AL80"/>
      <c r="AM80"/>
      <c r="AN80"/>
      <c r="AO80"/>
      <c r="AP80"/>
      <c r="AQ80"/>
      <c r="AR80"/>
      <c r="AS80"/>
      <c r="AT80"/>
    </row>
    <row r="81">
      <c r="A81" t="s">
        <v>323</v>
      </c>
      <c r="B81">
        <v>2011</v>
      </c>
      <c r="C81" t="s">
        <v>328</v>
      </c>
      <c r="D81">
        <v>24</v>
      </c>
      <c r="E81" t="s">
        <v>47</v>
      </c>
      <c r="F81" t="s">
        <v>59</v>
      </c>
      <c r="G81" t="s">
        <v>269</v>
      </c>
      <c r="H81">
        <v>71.428571428571431</v>
      </c>
      <c r="I81">
        <v>83.333333333333343</v>
      </c>
      <c r="J81">
        <v>100</v>
      </c>
      <c r="K81">
        <v>100</v>
      </c>
      <c r="L81">
        <v>100</v>
      </c>
      <c r="M81">
        <v>100</v>
      </c>
      <c r="N81">
        <v>100</v>
      </c>
      <c r="O81">
        <v>100</v>
      </c>
      <c r="P81">
        <v>100</v>
      </c>
      <c r="Q81">
        <v>100</v>
      </c>
      <c r="R81">
        <v>66.666666666666671</v>
      </c>
      <c r="S81">
        <v>0</v>
      </c>
      <c r="T81">
        <v>100</v>
      </c>
      <c r="U81">
        <v>100</v>
      </c>
      <c r="V81">
        <v>100</v>
      </c>
      <c r="W81" t="s">
        <v>238</v>
      </c>
      <c r="X81" t="s">
        <v>239</v>
      </c>
      <c r="Y81" t="s">
        <v>175</v>
      </c>
      <c r="Z81">
        <v>100</v>
      </c>
      <c r="AA81">
        <v>100</v>
      </c>
      <c r="AB81">
        <v>80</v>
      </c>
      <c r="AC81"/>
      <c r="AD81"/>
      <c r="AE81"/>
      <c r="AF81"/>
      <c r="AG81"/>
      <c r="AH81"/>
      <c r="AI81"/>
      <c r="AJ81"/>
      <c r="AK81"/>
      <c r="AL81"/>
      <c r="AM81"/>
      <c r="AN81"/>
      <c r="AO81"/>
      <c r="AP81"/>
      <c r="AQ81"/>
      <c r="AR81"/>
      <c r="AS81"/>
      <c r="AT81"/>
    </row>
    <row r="82">
      <c r="A82" t="s">
        <v>323</v>
      </c>
      <c r="B82">
        <v>2011</v>
      </c>
      <c r="C82" t="s">
        <v>328</v>
      </c>
      <c r="D82">
        <v>29</v>
      </c>
      <c r="E82" t="s">
        <v>57</v>
      </c>
      <c r="F82" t="s">
        <v>49</v>
      </c>
      <c r="G82" t="s">
        <v>338</v>
      </c>
      <c r="H82">
        <v>63.100000000000001</v>
      </c>
      <c r="I82">
        <v>73.799999999999997</v>
      </c>
      <c r="J82">
        <v>99.700000000000003</v>
      </c>
      <c r="K82">
        <v>73.799999999999997</v>
      </c>
      <c r="L82">
        <v>83.900000000000006</v>
      </c>
      <c r="M82">
        <v>91</v>
      </c>
      <c r="N82">
        <v>95.400000000000006</v>
      </c>
      <c r="O82">
        <v>90.599999999999994</v>
      </c>
      <c r="P82">
        <v>93.799999999999997</v>
      </c>
      <c r="Q82">
        <v>93.400000000000006</v>
      </c>
      <c r="R82">
        <v>50.799999999999997</v>
      </c>
      <c r="S82">
        <v>64.599999999999994</v>
      </c>
      <c r="T82">
        <v>64.099999999999994</v>
      </c>
      <c r="U82">
        <v>65.700000000000003</v>
      </c>
      <c r="V82">
        <v>79.5</v>
      </c>
      <c r="W82" t="s">
        <v>238</v>
      </c>
      <c r="X82" t="s">
        <v>239</v>
      </c>
      <c r="Y82" t="s">
        <v>175</v>
      </c>
      <c r="Z82">
        <v>99.700000000000003</v>
      </c>
      <c r="AA82">
        <v>92.799999999999997</v>
      </c>
      <c r="AB82">
        <v>65</v>
      </c>
      <c r="AC82"/>
      <c r="AD82"/>
      <c r="AE82"/>
      <c r="AF82"/>
      <c r="AG82"/>
      <c r="AH82"/>
      <c r="AI82"/>
      <c r="AJ82"/>
      <c r="AK82"/>
      <c r="AL82"/>
      <c r="AM82"/>
      <c r="AN82"/>
      <c r="AO82"/>
      <c r="AP82"/>
      <c r="AQ82"/>
      <c r="AR82"/>
      <c r="AS82"/>
      <c r="AT82"/>
    </row>
    <row r="83">
      <c r="A83" t="s">
        <v>323</v>
      </c>
      <c r="B83">
        <v>2011</v>
      </c>
      <c r="C83" t="s">
        <v>328</v>
      </c>
      <c r="D83">
        <v>30</v>
      </c>
      <c r="E83" t="s">
        <v>57</v>
      </c>
      <c r="F83" t="s">
        <v>48</v>
      </c>
      <c r="G83" t="s">
        <v>269</v>
      </c>
      <c r="H83">
        <v>36.899999999999999</v>
      </c>
      <c r="I83">
        <v>26.199999999999999</v>
      </c>
      <c r="J83">
        <v>0.29999999999999999</v>
      </c>
      <c r="K83">
        <v>26.199999999999999</v>
      </c>
      <c r="L83">
        <v>16.100000000000001</v>
      </c>
      <c r="M83">
        <v>9</v>
      </c>
      <c r="N83">
        <v>4.5999999999999996</v>
      </c>
      <c r="O83">
        <v>9.4000000000000004</v>
      </c>
      <c r="P83">
        <v>6.2000000000000002</v>
      </c>
      <c r="Q83">
        <v>6.5999999999999996</v>
      </c>
      <c r="R83">
        <v>49.200000000000003</v>
      </c>
      <c r="S83">
        <v>35.399999999999999</v>
      </c>
      <c r="T83">
        <v>35.899999999999999</v>
      </c>
      <c r="U83">
        <v>34.299999999999997</v>
      </c>
      <c r="V83">
        <v>20.5</v>
      </c>
      <c r="W83" t="s">
        <v>238</v>
      </c>
      <c r="X83" t="s">
        <v>239</v>
      </c>
      <c r="Y83" t="s">
        <v>175</v>
      </c>
      <c r="Z83">
        <v>0.29999999999999999</v>
      </c>
      <c r="AA83">
        <v>7.2000000000000002</v>
      </c>
      <c r="AB83">
        <v>35</v>
      </c>
      <c r="AC83"/>
      <c r="AD83"/>
      <c r="AE83"/>
      <c r="AF83"/>
      <c r="AG83"/>
      <c r="AH83"/>
      <c r="AI83"/>
      <c r="AJ83"/>
      <c r="AK83"/>
      <c r="AL83"/>
      <c r="AM83"/>
      <c r="AN83"/>
      <c r="AO83"/>
      <c r="AP83"/>
      <c r="AQ83"/>
      <c r="AR83"/>
      <c r="AS83"/>
      <c r="AT83"/>
    </row>
    <row r="84">
      <c r="A84" t="s">
        <v>323</v>
      </c>
      <c r="B84">
        <v>2011</v>
      </c>
      <c r="C84" t="s">
        <v>328</v>
      </c>
      <c r="D84">
        <v>31</v>
      </c>
      <c r="E84" t="s">
        <v>103</v>
      </c>
      <c r="F84" t="s">
        <v>49</v>
      </c>
      <c r="G84" t="s">
        <v>339</v>
      </c>
      <c r="H84">
        <v>38.5</v>
      </c>
      <c r="I84">
        <v>57.299999999999997</v>
      </c>
      <c r="J84">
        <v>97</v>
      </c>
      <c r="K84">
        <v>67.299999999999997</v>
      </c>
      <c r="L84">
        <v>81.299999999999997</v>
      </c>
      <c r="M84">
        <v>69.099999999999994</v>
      </c>
      <c r="N84">
        <v>81.099999999999994</v>
      </c>
      <c r="O84">
        <v>89</v>
      </c>
      <c r="P84">
        <v>92.900000000000006</v>
      </c>
      <c r="Q84">
        <v>93.400000000000006</v>
      </c>
      <c r="R84">
        <v>21.699999999999999</v>
      </c>
      <c r="S84">
        <v>42.899999999999999</v>
      </c>
      <c r="T84">
        <v>50.5</v>
      </c>
      <c r="U84">
        <v>58.600000000000001</v>
      </c>
      <c r="V84">
        <v>75.099999999999994</v>
      </c>
      <c r="W84" t="s">
        <v>238</v>
      </c>
      <c r="X84" t="s">
        <v>239</v>
      </c>
      <c r="Y84" t="s">
        <v>175</v>
      </c>
      <c r="Z84">
        <v>97</v>
      </c>
      <c r="AA84">
        <v>85.099999999999994</v>
      </c>
      <c r="AB84">
        <v>49.799999999999997</v>
      </c>
      <c r="AC84"/>
      <c r="AD84"/>
      <c r="AE84"/>
      <c r="AF84"/>
      <c r="AG84"/>
      <c r="AH84"/>
      <c r="AI84"/>
      <c r="AJ84"/>
      <c r="AK84"/>
      <c r="AL84"/>
      <c r="AM84"/>
      <c r="AN84"/>
      <c r="AO84"/>
      <c r="AP84"/>
      <c r="AQ84"/>
      <c r="AR84"/>
      <c r="AS84"/>
      <c r="AT84"/>
    </row>
    <row r="85">
      <c r="A85" t="s">
        <v>323</v>
      </c>
      <c r="B85">
        <v>2011</v>
      </c>
      <c r="C85" t="s">
        <v>328</v>
      </c>
      <c r="D85">
        <v>32</v>
      </c>
      <c r="E85" t="s">
        <v>103</v>
      </c>
      <c r="F85" t="s">
        <v>48</v>
      </c>
      <c r="G85" t="s">
        <v>269</v>
      </c>
      <c r="H85">
        <v>61.5</v>
      </c>
      <c r="I85">
        <v>42.700000000000003</v>
      </c>
      <c r="J85">
        <v>3</v>
      </c>
      <c r="K85">
        <v>32.700000000000003</v>
      </c>
      <c r="L85">
        <v>18.699999999999999</v>
      </c>
      <c r="M85">
        <v>30.899999999999999</v>
      </c>
      <c r="N85">
        <v>18.899999999999999</v>
      </c>
      <c r="O85">
        <v>11</v>
      </c>
      <c r="P85">
        <v>7.0999999999999996</v>
      </c>
      <c r="Q85">
        <v>6.5999999999999996</v>
      </c>
      <c r="R85">
        <v>78.299999999999997</v>
      </c>
      <c r="S85">
        <v>57.100000000000001</v>
      </c>
      <c r="T85">
        <v>49.5</v>
      </c>
      <c r="U85">
        <v>41.399999999999999</v>
      </c>
      <c r="V85">
        <v>24.899999999999999</v>
      </c>
      <c r="W85" t="s">
        <v>238</v>
      </c>
      <c r="X85" t="s">
        <v>239</v>
      </c>
      <c r="Y85" t="s">
        <v>175</v>
      </c>
      <c r="Z85">
        <v>3</v>
      </c>
      <c r="AA85">
        <v>14.9</v>
      </c>
      <c r="AB85">
        <v>50.200000000000003</v>
      </c>
      <c r="AC85"/>
      <c r="AD85"/>
      <c r="AE85"/>
      <c r="AF85"/>
      <c r="AG85"/>
      <c r="AH85"/>
      <c r="AI85"/>
      <c r="AJ85"/>
      <c r="AK85"/>
      <c r="AL85"/>
      <c r="AM85"/>
      <c r="AN85"/>
      <c r="AO85"/>
      <c r="AP85"/>
      <c r="AQ85"/>
      <c r="AR85"/>
      <c r="AS85"/>
      <c r="AT85"/>
    </row>
    <row r="86">
      <c r="A86" t="s">
        <v>323</v>
      </c>
      <c r="B86">
        <v>2011</v>
      </c>
      <c r="C86" t="s">
        <v>328</v>
      </c>
      <c r="D86">
        <v>35</v>
      </c>
      <c r="E86" t="s">
        <v>55</v>
      </c>
      <c r="F86" t="s">
        <v>49</v>
      </c>
      <c r="G86" t="s">
        <v>269</v>
      </c>
      <c r="H86">
        <v>60.799999999999997</v>
      </c>
      <c r="I86">
        <v>75</v>
      </c>
      <c r="J86">
        <v>97.099999999999994</v>
      </c>
      <c r="K86">
        <v>86.900000000000006</v>
      </c>
      <c r="L86">
        <v>93.900000000000006</v>
      </c>
      <c r="M86">
        <v>77.900000000000006</v>
      </c>
      <c r="N86">
        <v>83.5</v>
      </c>
      <c r="O86">
        <v>95.700000000000003</v>
      </c>
      <c r="P86">
        <v>97.799999999999997</v>
      </c>
      <c r="Q86">
        <v>98.299999999999997</v>
      </c>
      <c r="R86">
        <v>47.600000000000001</v>
      </c>
      <c r="S86">
        <v>67</v>
      </c>
      <c r="T86">
        <v>75.099999999999994</v>
      </c>
      <c r="U86">
        <v>85.400000000000006</v>
      </c>
      <c r="V86">
        <v>91.200000000000003</v>
      </c>
      <c r="W86" t="s">
        <v>238</v>
      </c>
      <c r="X86" t="s">
        <v>239</v>
      </c>
      <c r="Y86" t="s">
        <v>175</v>
      </c>
      <c r="Z86">
        <v>97.099999999999994</v>
      </c>
      <c r="AA86">
        <v>90.700000000000003</v>
      </c>
      <c r="AB86">
        <v>73.299999999999997</v>
      </c>
      <c r="AC86"/>
      <c r="AD86"/>
      <c r="AE86"/>
      <c r="AF86"/>
      <c r="AG86"/>
      <c r="AH86"/>
      <c r="AI86"/>
      <c r="AJ86"/>
      <c r="AK86"/>
      <c r="AL86"/>
      <c r="AM86"/>
      <c r="AN86"/>
      <c r="AO86"/>
      <c r="AP86"/>
      <c r="AQ86"/>
      <c r="AR86"/>
      <c r="AS86"/>
      <c r="AT86"/>
    </row>
    <row r="87">
      <c r="A87" t="s">
        <v>323</v>
      </c>
      <c r="B87">
        <v>2011</v>
      </c>
      <c r="C87" t="s">
        <v>328</v>
      </c>
      <c r="D87">
        <v>36</v>
      </c>
      <c r="E87" t="s">
        <v>55</v>
      </c>
      <c r="F87" t="s">
        <v>48</v>
      </c>
      <c r="G87" t="s">
        <v>269</v>
      </c>
      <c r="H87">
        <v>39.200000000000003</v>
      </c>
      <c r="I87">
        <v>25</v>
      </c>
      <c r="J87">
        <v>2.8999999999999999</v>
      </c>
      <c r="K87">
        <v>13.1</v>
      </c>
      <c r="L87">
        <v>6.0999999999999996</v>
      </c>
      <c r="M87">
        <v>22.100000000000001</v>
      </c>
      <c r="N87">
        <v>16.5</v>
      </c>
      <c r="O87">
        <v>4.2999999999999998</v>
      </c>
      <c r="P87">
        <v>2.2000000000000002</v>
      </c>
      <c r="Q87">
        <v>1.7</v>
      </c>
      <c r="R87">
        <v>52.399999999999999</v>
      </c>
      <c r="S87">
        <v>33</v>
      </c>
      <c r="T87">
        <v>24.899999999999999</v>
      </c>
      <c r="U87">
        <v>14.6</v>
      </c>
      <c r="V87">
        <v>8.8000000000000007</v>
      </c>
      <c r="W87" t="s">
        <v>238</v>
      </c>
      <c r="X87" t="s">
        <v>239</v>
      </c>
      <c r="Y87" t="s">
        <v>175</v>
      </c>
      <c r="Z87">
        <v>2.8999999999999999</v>
      </c>
      <c r="AA87">
        <v>9.3000000000000007</v>
      </c>
      <c r="AB87">
        <v>26.699999999999999</v>
      </c>
      <c r="AC87"/>
      <c r="AD87"/>
      <c r="AE87"/>
      <c r="AF87"/>
      <c r="AG87"/>
      <c r="AH87"/>
      <c r="AI87"/>
      <c r="AJ87"/>
      <c r="AK87"/>
      <c r="AL87"/>
      <c r="AM87"/>
      <c r="AN87"/>
      <c r="AO87"/>
      <c r="AP87"/>
      <c r="AQ87"/>
      <c r="AR87"/>
      <c r="AS87"/>
      <c r="AT87"/>
    </row>
    <row r="88">
      <c r="A88" t="s">
        <v>323</v>
      </c>
      <c r="B88">
        <v>2011</v>
      </c>
      <c r="C88" t="s">
        <v>328</v>
      </c>
      <c r="D88">
        <v>37</v>
      </c>
      <c r="E88" t="s">
        <v>148</v>
      </c>
      <c r="F88" t="s">
        <v>49</v>
      </c>
      <c r="G88" t="s">
        <v>346</v>
      </c>
      <c r="H88">
        <v>59.799999999999997</v>
      </c>
      <c r="I88">
        <v>74.599999999999994</v>
      </c>
      <c r="J88">
        <v>97.099999999999994</v>
      </c>
      <c r="K88">
        <v>86.099999999999994</v>
      </c>
      <c r="L88">
        <v>93.5</v>
      </c>
      <c r="M88">
        <v>77.5</v>
      </c>
      <c r="N88">
        <v>83.5</v>
      </c>
      <c r="O88">
        <v>95.700000000000003</v>
      </c>
      <c r="P88">
        <v>97.799999999999997</v>
      </c>
      <c r="Q88">
        <v>97.599999999999994</v>
      </c>
      <c r="R88">
        <v>46.799999999999997</v>
      </c>
      <c r="S88">
        <v>65.799999999999997</v>
      </c>
      <c r="T88">
        <v>74.400000000000006</v>
      </c>
      <c r="U88">
        <v>84.099999999999994</v>
      </c>
      <c r="V88">
        <v>90.700000000000003</v>
      </c>
      <c r="W88" t="s">
        <v>238</v>
      </c>
      <c r="X88" t="s">
        <v>239</v>
      </c>
      <c r="Y88" t="s">
        <v>175</v>
      </c>
      <c r="Z88">
        <v>97.099999999999994</v>
      </c>
      <c r="AA88">
        <v>90.400000000000006</v>
      </c>
      <c r="AB88">
        <v>72.400000000000006</v>
      </c>
      <c r="AC88"/>
      <c r="AD88"/>
      <c r="AE88"/>
      <c r="AF88"/>
      <c r="AG88"/>
      <c r="AH88"/>
      <c r="AI88"/>
      <c r="AJ88"/>
      <c r="AK88"/>
      <c r="AL88"/>
      <c r="AM88"/>
      <c r="AN88"/>
      <c r="AO88"/>
      <c r="AP88"/>
      <c r="AQ88"/>
      <c r="AR88"/>
      <c r="AS88"/>
      <c r="AT88"/>
    </row>
    <row r="89">
      <c r="A89" t="s">
        <v>323</v>
      </c>
      <c r="B89">
        <v>2011</v>
      </c>
      <c r="C89" t="s">
        <v>328</v>
      </c>
      <c r="D89">
        <v>38</v>
      </c>
      <c r="E89" t="s">
        <v>148</v>
      </c>
      <c r="F89" t="s">
        <v>48</v>
      </c>
      <c r="G89" t="s">
        <v>269</v>
      </c>
      <c r="H89">
        <v>40.200000000000003</v>
      </c>
      <c r="I89">
        <v>25.399999999999999</v>
      </c>
      <c r="J89">
        <v>2.8999999999999999</v>
      </c>
      <c r="K89">
        <v>13.9</v>
      </c>
      <c r="L89">
        <v>6.5</v>
      </c>
      <c r="M89">
        <v>22.5</v>
      </c>
      <c r="N89">
        <v>16.5</v>
      </c>
      <c r="O89">
        <v>4.2999999999999998</v>
      </c>
      <c r="P89">
        <v>2.2000000000000002</v>
      </c>
      <c r="Q89">
        <v>2.3999999999999999</v>
      </c>
      <c r="R89">
        <v>53.200000000000003</v>
      </c>
      <c r="S89">
        <v>34.200000000000003</v>
      </c>
      <c r="T89">
        <v>25.600000000000001</v>
      </c>
      <c r="U89">
        <v>15.9</v>
      </c>
      <c r="V89">
        <v>9.3000000000000007</v>
      </c>
      <c r="W89" t="s">
        <v>238</v>
      </c>
      <c r="X89" t="s">
        <v>239</v>
      </c>
      <c r="Y89" t="s">
        <v>175</v>
      </c>
      <c r="Z89">
        <v>2.8999999999999999</v>
      </c>
      <c r="AA89">
        <v>9.5999999999999996</v>
      </c>
      <c r="AB89">
        <v>27.600000000000001</v>
      </c>
      <c r="AC89"/>
      <c r="AD89"/>
      <c r="AE89"/>
      <c r="AF89"/>
      <c r="AG89"/>
      <c r="AH89"/>
      <c r="AI89"/>
      <c r="AJ89"/>
      <c r="AK89"/>
      <c r="AL89"/>
      <c r="AM89"/>
      <c r="AN89"/>
      <c r="AO89"/>
      <c r="AP89"/>
      <c r="AQ89"/>
      <c r="AR89"/>
      <c r="AS89"/>
      <c r="AT89"/>
    </row>
    <row r="90">
      <c r="A90" t="s">
        <v>323</v>
      </c>
      <c r="B90">
        <v>2011</v>
      </c>
      <c r="C90" t="s">
        <v>328</v>
      </c>
      <c r="D90">
        <v>41</v>
      </c>
      <c r="E90" t="s">
        <v>56</v>
      </c>
      <c r="F90" t="s">
        <v>49</v>
      </c>
      <c r="G90" t="s">
        <v>269</v>
      </c>
      <c r="H90">
        <v>4.7999999999999998</v>
      </c>
      <c r="I90">
        <v>3.5</v>
      </c>
      <c r="J90">
        <v>0</v>
      </c>
      <c r="K90">
        <v>1.8999999999999999</v>
      </c>
      <c r="L90">
        <v>1.2</v>
      </c>
      <c r="M90">
        <v>1</v>
      </c>
      <c r="N90">
        <v>0.20000000000000001</v>
      </c>
      <c r="O90">
        <v>0.90000000000000002</v>
      </c>
      <c r="P90">
        <v>1</v>
      </c>
      <c r="Q90">
        <v>0</v>
      </c>
      <c r="R90">
        <v>7.5</v>
      </c>
      <c r="S90">
        <v>2.7000000000000002</v>
      </c>
      <c r="T90">
        <v>5.7000000000000002</v>
      </c>
      <c r="U90">
        <v>1.8999999999999999</v>
      </c>
      <c r="V90">
        <v>1.6000000000000001</v>
      </c>
      <c r="W90" t="s">
        <v>238</v>
      </c>
      <c r="X90" t="s">
        <v>239</v>
      </c>
      <c r="Y90" t="s">
        <v>175</v>
      </c>
      <c r="Z90">
        <v>0</v>
      </c>
      <c r="AA90">
        <v>0.59999999999999998</v>
      </c>
      <c r="AB90">
        <v>3.7999999999999998</v>
      </c>
      <c r="AC90"/>
      <c r="AD90"/>
      <c r="AE90"/>
      <c r="AF90"/>
      <c r="AG90"/>
      <c r="AH90"/>
      <c r="AI90"/>
      <c r="AJ90"/>
      <c r="AK90"/>
      <c r="AL90"/>
      <c r="AM90"/>
      <c r="AN90"/>
      <c r="AO90"/>
      <c r="AP90"/>
      <c r="AQ90"/>
      <c r="AR90"/>
      <c r="AS90"/>
      <c r="AT90"/>
    </row>
    <row r="91">
      <c r="A91" t="s">
        <v>323</v>
      </c>
      <c r="B91">
        <v>2011</v>
      </c>
      <c r="C91" t="s">
        <v>328</v>
      </c>
      <c r="D91">
        <v>42</v>
      </c>
      <c r="E91" t="s">
        <v>56</v>
      </c>
      <c r="F91" t="s">
        <v>48</v>
      </c>
      <c r="G91" t="s">
        <v>347</v>
      </c>
      <c r="H91">
        <v>95.200000000000003</v>
      </c>
      <c r="I91">
        <v>96.5</v>
      </c>
      <c r="J91">
        <v>100</v>
      </c>
      <c r="K91">
        <v>98.099999999999994</v>
      </c>
      <c r="L91">
        <v>98.799999999999997</v>
      </c>
      <c r="M91">
        <v>99</v>
      </c>
      <c r="N91">
        <v>99.799999999999997</v>
      </c>
      <c r="O91">
        <v>99.099999999999994</v>
      </c>
      <c r="P91">
        <v>99</v>
      </c>
      <c r="Q91">
        <v>100</v>
      </c>
      <c r="R91">
        <v>92.5</v>
      </c>
      <c r="S91">
        <v>97.299999999999997</v>
      </c>
      <c r="T91">
        <v>94.299999999999997</v>
      </c>
      <c r="U91">
        <v>98.099999999999994</v>
      </c>
      <c r="V91">
        <v>98.400000000000006</v>
      </c>
      <c r="W91" t="s">
        <v>238</v>
      </c>
      <c r="X91" t="s">
        <v>239</v>
      </c>
      <c r="Y91" t="s">
        <v>175</v>
      </c>
      <c r="Z91">
        <v>100</v>
      </c>
      <c r="AA91">
        <v>99.400000000000006</v>
      </c>
      <c r="AB91">
        <v>96.200000000000003</v>
      </c>
      <c r="AC91"/>
      <c r="AD91"/>
      <c r="AE91"/>
      <c r="AF91"/>
      <c r="AG91"/>
      <c r="AH91"/>
      <c r="AI91"/>
      <c r="AJ91"/>
      <c r="AK91"/>
      <c r="AL91"/>
      <c r="AM91"/>
      <c r="AN91"/>
      <c r="AO91"/>
      <c r="AP91"/>
      <c r="AQ91"/>
      <c r="AR91"/>
      <c r="AS91"/>
      <c r="AT91"/>
    </row>
    <row r="92">
      <c r="A92" t="s">
        <v>323</v>
      </c>
      <c r="B92">
        <v>2011</v>
      </c>
      <c r="C92" t="s">
        <v>328</v>
      </c>
      <c r="D92">
        <v>58</v>
      </c>
      <c r="E92" t="s">
        <v>240</v>
      </c>
      <c r="F92" t="s">
        <v>241</v>
      </c>
      <c r="G92" t="s">
        <v>269</v>
      </c>
      <c r="H92">
        <v>14</v>
      </c>
      <c r="I92">
        <v>30.899999999999999</v>
      </c>
      <c r="J92">
        <v>70.900000000000006</v>
      </c>
      <c r="K92">
        <v>52</v>
      </c>
      <c r="L92">
        <v>67.599999999999994</v>
      </c>
      <c r="M92">
        <v>21.699999999999999</v>
      </c>
      <c r="N92">
        <v>44.299999999999997</v>
      </c>
      <c r="O92">
        <v>67.799999999999997</v>
      </c>
      <c r="P92">
        <v>81.599999999999994</v>
      </c>
      <c r="Q92">
        <v>78.099999999999994</v>
      </c>
      <c r="R92">
        <v>7.0999999999999996</v>
      </c>
      <c r="S92">
        <v>18.899999999999999</v>
      </c>
      <c r="T92">
        <v>30.100000000000001</v>
      </c>
      <c r="U92">
        <v>46.399999999999999</v>
      </c>
      <c r="V92">
        <v>61.600000000000001</v>
      </c>
      <c r="W92" t="s">
        <v>238</v>
      </c>
      <c r="X92" t="s">
        <v>239</v>
      </c>
      <c r="Y92" t="s">
        <v>175</v>
      </c>
      <c r="Z92">
        <v>70.900000000000006</v>
      </c>
      <c r="AA92">
        <v>58.700000000000003</v>
      </c>
      <c r="AB92">
        <v>32.799999999999997</v>
      </c>
      <c r="AC92"/>
      <c r="AD92"/>
      <c r="AE92"/>
      <c r="AF92"/>
      <c r="AG92"/>
      <c r="AH92"/>
      <c r="AI92"/>
      <c r="AJ92"/>
      <c r="AK92"/>
      <c r="AL92"/>
      <c r="AM92"/>
      <c r="AN92"/>
      <c r="AO92"/>
      <c r="AP92"/>
      <c r="AQ92"/>
      <c r="AR92"/>
      <c r="AS92"/>
      <c r="AT92"/>
    </row>
    <row r="93">
      <c r="A93" t="s">
        <v>323</v>
      </c>
      <c r="B93">
        <v>2011</v>
      </c>
      <c r="C93" t="s">
        <v>328</v>
      </c>
      <c r="D93">
        <v>59</v>
      </c>
      <c r="E93" t="s">
        <v>240</v>
      </c>
      <c r="F93" t="s">
        <v>242</v>
      </c>
      <c r="G93" t="s">
        <v>269</v>
      </c>
      <c r="H93">
        <v>24.399999999999999</v>
      </c>
      <c r="I93">
        <v>26.199999999999999</v>
      </c>
      <c r="J93">
        <v>17.699999999999999</v>
      </c>
      <c r="K93">
        <v>14.4</v>
      </c>
      <c r="L93">
        <v>7.0999999999999996</v>
      </c>
      <c r="M93">
        <v>47.299999999999997</v>
      </c>
      <c r="N93">
        <v>36.100000000000001</v>
      </c>
      <c r="O93">
        <v>19.800000000000001</v>
      </c>
      <c r="P93">
        <v>4.5</v>
      </c>
      <c r="Q93">
        <v>1.6000000000000001</v>
      </c>
      <c r="R93">
        <v>14.4</v>
      </c>
      <c r="S93">
        <v>23.899999999999999</v>
      </c>
      <c r="T93">
        <v>20.100000000000001</v>
      </c>
      <c r="U93">
        <v>11.1</v>
      </c>
      <c r="V93">
        <v>9</v>
      </c>
      <c r="W93" t="s">
        <v>238</v>
      </c>
      <c r="X93" t="s">
        <v>239</v>
      </c>
      <c r="Y93" t="s">
        <v>175</v>
      </c>
      <c r="Z93">
        <v>17.699999999999999</v>
      </c>
      <c r="AA93">
        <v>21.800000000000001</v>
      </c>
      <c r="AB93">
        <v>15.699999999999999</v>
      </c>
      <c r="AC93"/>
      <c r="AD93"/>
      <c r="AE93"/>
      <c r="AF93"/>
      <c r="AG93"/>
      <c r="AH93"/>
      <c r="AI93"/>
      <c r="AJ93"/>
      <c r="AK93"/>
      <c r="AL93"/>
      <c r="AM93"/>
      <c r="AN93"/>
      <c r="AO93"/>
      <c r="AP93"/>
      <c r="AQ93"/>
      <c r="AR93"/>
      <c r="AS93"/>
      <c r="AT93"/>
    </row>
    <row r="94">
      <c r="A94" t="s">
        <v>323</v>
      </c>
      <c r="B94">
        <v>2011</v>
      </c>
      <c r="C94" t="s">
        <v>328</v>
      </c>
      <c r="D94">
        <v>60</v>
      </c>
      <c r="E94" t="s">
        <v>240</v>
      </c>
      <c r="F94" t="s">
        <v>243</v>
      </c>
      <c r="G94" t="s">
        <v>269</v>
      </c>
      <c r="H94">
        <v>7.7999999999999998</v>
      </c>
      <c r="I94">
        <v>4.5999999999999996</v>
      </c>
      <c r="J94">
        <v>1.3999999999999999</v>
      </c>
      <c r="K94">
        <v>1.3999999999999999</v>
      </c>
      <c r="L94">
        <v>0.29999999999999999</v>
      </c>
      <c r="M94">
        <v>9</v>
      </c>
      <c r="N94">
        <v>4.9000000000000004</v>
      </c>
      <c r="O94">
        <v>1</v>
      </c>
      <c r="P94">
        <v>0.5</v>
      </c>
      <c r="Q94">
        <v>0</v>
      </c>
      <c r="R94">
        <v>9</v>
      </c>
      <c r="S94">
        <v>6.2000000000000002</v>
      </c>
      <c r="T94">
        <v>2.8999999999999999</v>
      </c>
      <c r="U94">
        <v>1.1000000000000001</v>
      </c>
      <c r="V94">
        <v>0.40000000000000002</v>
      </c>
      <c r="W94" t="s">
        <v>238</v>
      </c>
      <c r="X94" t="s">
        <v>239</v>
      </c>
      <c r="Y94" t="s">
        <v>175</v>
      </c>
      <c r="Z94">
        <v>1.3999999999999999</v>
      </c>
      <c r="AA94">
        <v>3.1000000000000001</v>
      </c>
      <c r="AB94">
        <v>3.8999999999999999</v>
      </c>
      <c r="AC94"/>
      <c r="AD94"/>
      <c r="AE94"/>
      <c r="AF94"/>
      <c r="AG94"/>
      <c r="AH94"/>
      <c r="AI94"/>
      <c r="AJ94"/>
      <c r="AK94"/>
      <c r="AL94"/>
      <c r="AM94"/>
      <c r="AN94"/>
      <c r="AO94"/>
      <c r="AP94"/>
      <c r="AQ94"/>
      <c r="AR94"/>
      <c r="AS94"/>
      <c r="AT94"/>
    </row>
    <row r="95">
      <c r="A95" t="s">
        <v>323</v>
      </c>
      <c r="B95">
        <v>2011</v>
      </c>
      <c r="C95" t="s">
        <v>328</v>
      </c>
      <c r="D95">
        <v>61</v>
      </c>
      <c r="E95" t="s">
        <v>240</v>
      </c>
      <c r="F95" t="s">
        <v>244</v>
      </c>
      <c r="G95" t="s">
        <v>269</v>
      </c>
      <c r="H95">
        <v>16.800000000000001</v>
      </c>
      <c r="I95">
        <v>10.9</v>
      </c>
      <c r="J95">
        <v>1.2</v>
      </c>
      <c r="K95">
        <v>5</v>
      </c>
      <c r="L95">
        <v>2.2999999999999998</v>
      </c>
      <c r="M95">
        <v>12.699999999999999</v>
      </c>
      <c r="N95">
        <v>8.6999999999999993</v>
      </c>
      <c r="O95">
        <v>0.69999999999999996</v>
      </c>
      <c r="P95">
        <v>0.40000000000000002</v>
      </c>
      <c r="Q95">
        <v>0</v>
      </c>
      <c r="R95">
        <v>20</v>
      </c>
      <c r="S95">
        <v>15.5</v>
      </c>
      <c r="T95">
        <v>9.5999999999999996</v>
      </c>
      <c r="U95">
        <v>5.7000000000000002</v>
      </c>
      <c r="V95">
        <v>4</v>
      </c>
      <c r="W95" t="s">
        <v>238</v>
      </c>
      <c r="X95" t="s">
        <v>239</v>
      </c>
      <c r="Y95" t="s">
        <v>175</v>
      </c>
      <c r="Z95">
        <v>1.2</v>
      </c>
      <c r="AA95">
        <v>4.5</v>
      </c>
      <c r="AB95">
        <v>11</v>
      </c>
      <c r="AC95"/>
      <c r="AD95"/>
      <c r="AE95"/>
      <c r="AF95"/>
      <c r="AG95"/>
      <c r="AH95"/>
      <c r="AI95"/>
      <c r="AJ95"/>
      <c r="AK95"/>
      <c r="AL95"/>
      <c r="AM95"/>
      <c r="AN95"/>
      <c r="AO95"/>
      <c r="AP95"/>
      <c r="AQ95"/>
      <c r="AR95"/>
      <c r="AS95"/>
      <c r="AT95"/>
    </row>
    <row r="96">
      <c r="A96" t="s">
        <v>323</v>
      </c>
      <c r="B96">
        <v>2011</v>
      </c>
      <c r="C96" t="s">
        <v>328</v>
      </c>
      <c r="D96">
        <v>62</v>
      </c>
      <c r="E96" t="s">
        <v>240</v>
      </c>
      <c r="F96" t="s">
        <v>245</v>
      </c>
      <c r="G96" t="s">
        <v>269</v>
      </c>
      <c r="H96">
        <v>0</v>
      </c>
      <c r="I96">
        <v>0</v>
      </c>
      <c r="J96">
        <v>0</v>
      </c>
      <c r="K96">
        <v>0</v>
      </c>
      <c r="L96">
        <v>0</v>
      </c>
      <c r="M96">
        <v>0</v>
      </c>
      <c r="N96">
        <v>0</v>
      </c>
      <c r="O96">
        <v>0</v>
      </c>
      <c r="P96">
        <v>0</v>
      </c>
      <c r="Q96">
        <v>0</v>
      </c>
      <c r="R96">
        <v>0.10000000000000001</v>
      </c>
      <c r="S96">
        <v>0</v>
      </c>
      <c r="T96">
        <v>0</v>
      </c>
      <c r="U96">
        <v>0</v>
      </c>
      <c r="V96">
        <v>0</v>
      </c>
      <c r="W96" t="s">
        <v>238</v>
      </c>
      <c r="X96" t="s">
        <v>239</v>
      </c>
      <c r="Y96" t="s">
        <v>175</v>
      </c>
      <c r="Z96">
        <v>0</v>
      </c>
      <c r="AA96">
        <v>0</v>
      </c>
      <c r="AB96">
        <v>0</v>
      </c>
      <c r="AC96"/>
      <c r="AD96"/>
      <c r="AE96"/>
      <c r="AF96"/>
      <c r="AG96"/>
      <c r="AH96"/>
      <c r="AI96"/>
      <c r="AJ96"/>
      <c r="AK96"/>
      <c r="AL96"/>
      <c r="AM96"/>
      <c r="AN96"/>
      <c r="AO96"/>
      <c r="AP96"/>
      <c r="AQ96"/>
      <c r="AR96"/>
      <c r="AS96"/>
      <c r="AT96"/>
    </row>
    <row r="97">
      <c r="A97" t="s">
        <v>323</v>
      </c>
      <c r="B97">
        <v>2011</v>
      </c>
      <c r="C97" t="s">
        <v>328</v>
      </c>
      <c r="D97">
        <v>63</v>
      </c>
      <c r="E97" t="s">
        <v>240</v>
      </c>
      <c r="F97" t="s">
        <v>246</v>
      </c>
      <c r="G97" t="s">
        <v>269</v>
      </c>
      <c r="H97">
        <v>0.5</v>
      </c>
      <c r="I97">
        <v>0.5</v>
      </c>
      <c r="J97">
        <v>0.10000000000000001</v>
      </c>
      <c r="K97">
        <v>0.69999999999999996</v>
      </c>
      <c r="L97">
        <v>0.29999999999999999</v>
      </c>
      <c r="M97">
        <v>0.80000000000000004</v>
      </c>
      <c r="N97">
        <v>1</v>
      </c>
      <c r="O97">
        <v>0</v>
      </c>
      <c r="P97">
        <v>0</v>
      </c>
      <c r="Q97">
        <v>0.59999999999999998</v>
      </c>
      <c r="R97">
        <v>0.59999999999999998</v>
      </c>
      <c r="S97">
        <v>0</v>
      </c>
      <c r="T97">
        <v>0.40000000000000002</v>
      </c>
      <c r="U97">
        <v>0.90000000000000002</v>
      </c>
      <c r="V97">
        <v>0.20000000000000001</v>
      </c>
      <c r="W97" t="s">
        <v>238</v>
      </c>
      <c r="X97" t="s">
        <v>239</v>
      </c>
      <c r="Y97" t="s">
        <v>175</v>
      </c>
      <c r="Z97">
        <v>0.10000000000000001</v>
      </c>
      <c r="AA97">
        <v>0.5</v>
      </c>
      <c r="AB97">
        <v>0.40000000000000002</v>
      </c>
      <c r="AC97"/>
      <c r="AD97"/>
      <c r="AE97"/>
      <c r="AF97"/>
      <c r="AG97"/>
      <c r="AH97"/>
      <c r="AI97"/>
      <c r="AJ97"/>
      <c r="AK97"/>
      <c r="AL97"/>
      <c r="AM97"/>
      <c r="AN97"/>
      <c r="AO97"/>
      <c r="AP97"/>
      <c r="AQ97"/>
      <c r="AR97"/>
      <c r="AS97"/>
      <c r="AT97"/>
    </row>
    <row r="98">
      <c r="A98" t="s">
        <v>323</v>
      </c>
      <c r="B98">
        <v>2011</v>
      </c>
      <c r="C98" t="s">
        <v>328</v>
      </c>
      <c r="D98">
        <v>64</v>
      </c>
      <c r="E98" t="s">
        <v>240</v>
      </c>
      <c r="F98" t="s">
        <v>247</v>
      </c>
      <c r="G98" t="s">
        <v>269</v>
      </c>
      <c r="H98">
        <v>0.20000000000000001</v>
      </c>
      <c r="I98">
        <v>0.10000000000000001</v>
      </c>
      <c r="J98">
        <v>0</v>
      </c>
      <c r="K98">
        <v>0</v>
      </c>
      <c r="L98">
        <v>0</v>
      </c>
      <c r="M98">
        <v>0</v>
      </c>
      <c r="N98">
        <v>0</v>
      </c>
      <c r="O98">
        <v>0</v>
      </c>
      <c r="P98">
        <v>0</v>
      </c>
      <c r="Q98">
        <v>0</v>
      </c>
      <c r="R98">
        <v>0.29999999999999999</v>
      </c>
      <c r="S98">
        <v>0.10000000000000001</v>
      </c>
      <c r="T98">
        <v>0</v>
      </c>
      <c r="U98">
        <v>0</v>
      </c>
      <c r="V98">
        <v>0</v>
      </c>
      <c r="W98" t="s">
        <v>238</v>
      </c>
      <c r="X98" t="s">
        <v>239</v>
      </c>
      <c r="Y98" t="s">
        <v>175</v>
      </c>
      <c r="Z98">
        <v>0</v>
      </c>
      <c r="AA98">
        <v>0</v>
      </c>
      <c r="AB98">
        <v>0.10000000000000001</v>
      </c>
      <c r="AC98"/>
      <c r="AD98"/>
      <c r="AE98"/>
      <c r="AF98"/>
      <c r="AG98"/>
      <c r="AH98"/>
      <c r="AI98"/>
      <c r="AJ98"/>
      <c r="AK98"/>
      <c r="AL98"/>
      <c r="AM98"/>
      <c r="AN98"/>
      <c r="AO98"/>
      <c r="AP98"/>
      <c r="AQ98"/>
      <c r="AR98"/>
      <c r="AS98"/>
      <c r="AT98"/>
    </row>
    <row r="99">
      <c r="A99" t="s">
        <v>323</v>
      </c>
      <c r="B99">
        <v>2011</v>
      </c>
      <c r="C99" t="s">
        <v>328</v>
      </c>
      <c r="D99">
        <v>65</v>
      </c>
      <c r="E99" t="s">
        <v>240</v>
      </c>
      <c r="F99" t="s">
        <v>248</v>
      </c>
      <c r="G99" t="s">
        <v>269</v>
      </c>
      <c r="H99">
        <v>3.2999999999999998</v>
      </c>
      <c r="I99">
        <v>1.6000000000000001</v>
      </c>
      <c r="J99">
        <v>0</v>
      </c>
      <c r="K99">
        <v>0.90000000000000002</v>
      </c>
      <c r="L99">
        <v>0.69999999999999996</v>
      </c>
      <c r="M99">
        <v>0</v>
      </c>
      <c r="N99">
        <v>0.20000000000000001</v>
      </c>
      <c r="O99">
        <v>0</v>
      </c>
      <c r="P99">
        <v>0</v>
      </c>
      <c r="Q99">
        <v>0</v>
      </c>
      <c r="R99">
        <v>5.0999999999999996</v>
      </c>
      <c r="S99">
        <v>3.6000000000000001</v>
      </c>
      <c r="T99">
        <v>1</v>
      </c>
      <c r="U99">
        <v>2.1000000000000001</v>
      </c>
      <c r="V99">
        <v>0.69999999999999996</v>
      </c>
      <c r="W99" t="s">
        <v>238</v>
      </c>
      <c r="X99" t="s">
        <v>239</v>
      </c>
      <c r="Y99" t="s">
        <v>175</v>
      </c>
      <c r="Z99">
        <v>0</v>
      </c>
      <c r="AA99">
        <v>0</v>
      </c>
      <c r="AB99">
        <v>2.5</v>
      </c>
      <c r="AC99"/>
      <c r="AD99"/>
      <c r="AE99"/>
      <c r="AF99"/>
      <c r="AG99"/>
      <c r="AH99"/>
      <c r="AI99"/>
      <c r="AJ99"/>
      <c r="AK99"/>
      <c r="AL99"/>
      <c r="AM99"/>
      <c r="AN99"/>
      <c r="AO99"/>
      <c r="AP99"/>
      <c r="AQ99"/>
      <c r="AR99"/>
      <c r="AS99"/>
      <c r="AT99"/>
    </row>
    <row r="100">
      <c r="A100" t="s">
        <v>323</v>
      </c>
      <c r="B100">
        <v>2011</v>
      </c>
      <c r="C100" t="s">
        <v>328</v>
      </c>
      <c r="D100">
        <v>66</v>
      </c>
      <c r="E100" t="s">
        <v>240</v>
      </c>
      <c r="F100" t="s">
        <v>249</v>
      </c>
      <c r="G100" t="s">
        <v>269</v>
      </c>
      <c r="H100">
        <v>3.3999999999999999</v>
      </c>
      <c r="I100">
        <v>1.5</v>
      </c>
      <c r="J100">
        <v>0</v>
      </c>
      <c r="K100">
        <v>2.2000000000000002</v>
      </c>
      <c r="L100">
        <v>0.29999999999999999</v>
      </c>
      <c r="M100">
        <v>0.80000000000000004</v>
      </c>
      <c r="N100">
        <v>0</v>
      </c>
      <c r="O100">
        <v>0</v>
      </c>
      <c r="P100">
        <v>0</v>
      </c>
      <c r="Q100">
        <v>0</v>
      </c>
      <c r="R100">
        <v>6.5999999999999996</v>
      </c>
      <c r="S100">
        <v>1</v>
      </c>
      <c r="T100">
        <v>3.7000000000000002</v>
      </c>
      <c r="U100">
        <v>1.3999999999999999</v>
      </c>
      <c r="V100">
        <v>0.29999999999999999</v>
      </c>
      <c r="W100" t="s">
        <v>238</v>
      </c>
      <c r="X100" t="s">
        <v>239</v>
      </c>
      <c r="Y100" t="s">
        <v>175</v>
      </c>
      <c r="Z100">
        <v>0</v>
      </c>
      <c r="AA100">
        <v>0.20000000000000001</v>
      </c>
      <c r="AB100">
        <v>2.6000000000000001</v>
      </c>
      <c r="AC100"/>
      <c r="AD100"/>
      <c r="AE100"/>
      <c r="AF100"/>
      <c r="AG100"/>
      <c r="AH100"/>
      <c r="AI100"/>
      <c r="AJ100"/>
      <c r="AK100"/>
      <c r="AL100"/>
      <c r="AM100"/>
      <c r="AN100"/>
      <c r="AO100"/>
      <c r="AP100"/>
      <c r="AQ100"/>
      <c r="AR100"/>
      <c r="AS100"/>
      <c r="AT100"/>
    </row>
    <row r="101">
      <c r="A101" t="s">
        <v>323</v>
      </c>
      <c r="B101">
        <v>2011</v>
      </c>
      <c r="C101" t="s">
        <v>328</v>
      </c>
      <c r="D101">
        <v>67</v>
      </c>
      <c r="E101" t="s">
        <v>240</v>
      </c>
      <c r="F101" t="s">
        <v>250</v>
      </c>
      <c r="G101" t="s">
        <v>269</v>
      </c>
      <c r="H101">
        <v>21.5</v>
      </c>
      <c r="I101">
        <v>15.6</v>
      </c>
      <c r="J101">
        <v>0</v>
      </c>
      <c r="K101">
        <v>16.199999999999999</v>
      </c>
      <c r="L101">
        <v>10.1</v>
      </c>
      <c r="M101">
        <v>6.4000000000000004</v>
      </c>
      <c r="N101">
        <v>2</v>
      </c>
      <c r="O101">
        <v>6.5999999999999996</v>
      </c>
      <c r="P101">
        <v>4.5</v>
      </c>
      <c r="Q101">
        <v>3.1000000000000001</v>
      </c>
      <c r="R101">
        <v>25.800000000000001</v>
      </c>
      <c r="S101">
        <v>23.199999999999999</v>
      </c>
      <c r="T101">
        <v>21.199999999999999</v>
      </c>
      <c r="U101">
        <v>22.600000000000001</v>
      </c>
      <c r="V101">
        <v>11.9</v>
      </c>
      <c r="W101" t="s">
        <v>238</v>
      </c>
      <c r="X101" t="s">
        <v>239</v>
      </c>
      <c r="Y101" t="s">
        <v>175</v>
      </c>
      <c r="Z101">
        <v>0</v>
      </c>
      <c r="AA101">
        <v>4.5</v>
      </c>
      <c r="AB101">
        <v>20.899999999999999</v>
      </c>
      <c r="AC101"/>
      <c r="AD101"/>
      <c r="AE101"/>
      <c r="AF101"/>
      <c r="AG101"/>
      <c r="AH101"/>
      <c r="AI101"/>
      <c r="AJ101"/>
      <c r="AK101"/>
      <c r="AL101"/>
      <c r="AM101"/>
      <c r="AN101"/>
      <c r="AO101"/>
      <c r="AP101"/>
      <c r="AQ101"/>
      <c r="AR101"/>
      <c r="AS101"/>
      <c r="AT101"/>
    </row>
    <row r="102">
      <c r="A102" t="s">
        <v>323</v>
      </c>
      <c r="B102">
        <v>2011</v>
      </c>
      <c r="C102" t="s">
        <v>328</v>
      </c>
      <c r="D102">
        <v>68</v>
      </c>
      <c r="E102" t="s">
        <v>240</v>
      </c>
      <c r="F102" t="s">
        <v>251</v>
      </c>
      <c r="G102" t="s">
        <v>269</v>
      </c>
      <c r="H102">
        <v>1.5</v>
      </c>
      <c r="I102">
        <v>1.8999999999999999</v>
      </c>
      <c r="J102">
        <v>0</v>
      </c>
      <c r="K102">
        <v>4.2999999999999998</v>
      </c>
      <c r="L102">
        <v>1.6000000000000001</v>
      </c>
      <c r="M102">
        <v>0.5</v>
      </c>
      <c r="N102">
        <v>0.5</v>
      </c>
      <c r="O102">
        <v>2.2999999999999998</v>
      </c>
      <c r="P102">
        <v>1.1000000000000001</v>
      </c>
      <c r="Q102">
        <v>0.29999999999999999</v>
      </c>
      <c r="R102">
        <v>1.8</v>
      </c>
      <c r="S102">
        <v>1.3999999999999999</v>
      </c>
      <c r="T102">
        <v>3.3999999999999999</v>
      </c>
      <c r="U102">
        <v>4.2000000000000002</v>
      </c>
      <c r="V102">
        <v>2.7000000000000002</v>
      </c>
      <c r="W102" t="s">
        <v>238</v>
      </c>
      <c r="X102" t="s">
        <v>239</v>
      </c>
      <c r="Y102" t="s">
        <v>175</v>
      </c>
      <c r="Z102">
        <v>0</v>
      </c>
      <c r="AA102">
        <v>0.90000000000000002</v>
      </c>
      <c r="AB102">
        <v>2.7000000000000002</v>
      </c>
      <c r="AC102"/>
      <c r="AD102"/>
      <c r="AE102"/>
      <c r="AF102"/>
      <c r="AG102"/>
      <c r="AH102"/>
      <c r="AI102"/>
      <c r="AJ102"/>
      <c r="AK102"/>
      <c r="AL102"/>
      <c r="AM102"/>
      <c r="AN102"/>
      <c r="AO102"/>
      <c r="AP102"/>
      <c r="AQ102"/>
      <c r="AR102"/>
      <c r="AS102"/>
      <c r="AT102"/>
    </row>
    <row r="103">
      <c r="A103" t="s">
        <v>323</v>
      </c>
      <c r="B103">
        <v>2011</v>
      </c>
      <c r="C103" t="s">
        <v>328</v>
      </c>
      <c r="D103">
        <v>69</v>
      </c>
      <c r="E103" t="s">
        <v>240</v>
      </c>
      <c r="F103" t="s">
        <v>252</v>
      </c>
      <c r="G103" t="s">
        <v>269</v>
      </c>
      <c r="H103">
        <v>1.7</v>
      </c>
      <c r="I103">
        <v>2.5</v>
      </c>
      <c r="J103">
        <v>0</v>
      </c>
      <c r="K103">
        <v>0.40000000000000002</v>
      </c>
      <c r="L103">
        <v>0.20000000000000001</v>
      </c>
      <c r="M103">
        <v>0</v>
      </c>
      <c r="N103">
        <v>0.29999999999999999</v>
      </c>
      <c r="O103">
        <v>0</v>
      </c>
      <c r="P103">
        <v>0</v>
      </c>
      <c r="Q103">
        <v>0</v>
      </c>
      <c r="R103">
        <v>2.2999999999999998</v>
      </c>
      <c r="S103">
        <v>1.8999999999999999</v>
      </c>
      <c r="T103">
        <v>3.2999999999999998</v>
      </c>
      <c r="U103">
        <v>0.59999999999999998</v>
      </c>
      <c r="V103">
        <v>0.20000000000000001</v>
      </c>
      <c r="W103" t="s">
        <v>238</v>
      </c>
      <c r="X103" t="s">
        <v>239</v>
      </c>
      <c r="Y103" t="s">
        <v>175</v>
      </c>
      <c r="Z103">
        <v>0</v>
      </c>
      <c r="AA103">
        <v>0.10000000000000001</v>
      </c>
      <c r="AB103">
        <v>1.7</v>
      </c>
      <c r="AC103"/>
      <c r="AD103"/>
      <c r="AE103"/>
      <c r="AF103"/>
      <c r="AG103"/>
      <c r="AH103"/>
      <c r="AI103"/>
      <c r="AJ103"/>
      <c r="AK103"/>
      <c r="AL103"/>
      <c r="AM103"/>
      <c r="AN103"/>
      <c r="AO103"/>
      <c r="AP103"/>
      <c r="AQ103"/>
      <c r="AR103"/>
      <c r="AS103"/>
      <c r="AT103"/>
    </row>
    <row r="104">
      <c r="A104" t="s">
        <v>323</v>
      </c>
      <c r="B104">
        <v>2011</v>
      </c>
      <c r="C104" t="s">
        <v>328</v>
      </c>
      <c r="D104">
        <v>70</v>
      </c>
      <c r="E104" t="s">
        <v>240</v>
      </c>
      <c r="F104" t="s">
        <v>253</v>
      </c>
      <c r="G104" t="s">
        <v>269</v>
      </c>
      <c r="H104">
        <v>2.3999999999999999</v>
      </c>
      <c r="I104">
        <v>0.5</v>
      </c>
      <c r="J104">
        <v>0</v>
      </c>
      <c r="K104">
        <v>0.29999999999999999</v>
      </c>
      <c r="L104">
        <v>0.20000000000000001</v>
      </c>
      <c r="M104">
        <v>0</v>
      </c>
      <c r="N104">
        <v>0</v>
      </c>
      <c r="O104">
        <v>0</v>
      </c>
      <c r="P104">
        <v>0</v>
      </c>
      <c r="Q104">
        <v>0</v>
      </c>
      <c r="R104">
        <v>3.8999999999999999</v>
      </c>
      <c r="S104">
        <v>1.3</v>
      </c>
      <c r="T104">
        <v>0.80000000000000004</v>
      </c>
      <c r="U104">
        <v>0.5</v>
      </c>
      <c r="V104">
        <v>0.20000000000000001</v>
      </c>
      <c r="W104" t="s">
        <v>238</v>
      </c>
      <c r="X104" t="s">
        <v>239</v>
      </c>
      <c r="Y104" t="s">
        <v>175</v>
      </c>
      <c r="Z104">
        <v>0</v>
      </c>
      <c r="AA104">
        <v>0</v>
      </c>
      <c r="AB104">
        <v>1.3999999999999999</v>
      </c>
      <c r="AC104"/>
      <c r="AD104"/>
      <c r="AE104"/>
      <c r="AF104"/>
      <c r="AG104"/>
      <c r="AH104"/>
      <c r="AI104"/>
      <c r="AJ104"/>
      <c r="AK104"/>
      <c r="AL104"/>
      <c r="AM104"/>
      <c r="AN104"/>
      <c r="AO104"/>
      <c r="AP104"/>
      <c r="AQ104"/>
      <c r="AR104"/>
      <c r="AS104"/>
      <c r="AT104"/>
    </row>
    <row r="105">
      <c r="A105" t="s">
        <v>323</v>
      </c>
      <c r="B105">
        <v>2011</v>
      </c>
      <c r="C105" t="s">
        <v>328</v>
      </c>
      <c r="D105">
        <v>71</v>
      </c>
      <c r="E105" t="s">
        <v>240</v>
      </c>
      <c r="F105" t="s">
        <v>230</v>
      </c>
      <c r="G105" t="s">
        <v>269</v>
      </c>
      <c r="H105">
        <v>0.5</v>
      </c>
      <c r="I105">
        <v>1.5</v>
      </c>
      <c r="J105">
        <v>8.5</v>
      </c>
      <c r="K105">
        <v>1.5</v>
      </c>
      <c r="L105">
        <v>8.8000000000000007</v>
      </c>
      <c r="M105">
        <v>0.29999999999999999</v>
      </c>
      <c r="N105">
        <v>1.8</v>
      </c>
      <c r="O105">
        <v>1.8999999999999999</v>
      </c>
      <c r="P105">
        <v>7.5999999999999996</v>
      </c>
      <c r="Q105">
        <v>15.6</v>
      </c>
      <c r="R105">
        <v>0.90000000000000002</v>
      </c>
      <c r="S105">
        <v>0.29999999999999999</v>
      </c>
      <c r="T105">
        <v>1.5</v>
      </c>
      <c r="U105">
        <v>2.2999999999999998</v>
      </c>
      <c r="V105">
        <v>7.7999999999999998</v>
      </c>
      <c r="W105" t="s">
        <v>238</v>
      </c>
      <c r="X105" t="s">
        <v>239</v>
      </c>
      <c r="Y105" t="s">
        <v>175</v>
      </c>
      <c r="Z105">
        <v>8.5</v>
      </c>
      <c r="AA105">
        <v>5.4000000000000004</v>
      </c>
      <c r="AB105">
        <v>2.6000000000000001</v>
      </c>
      <c r="AC105"/>
      <c r="AD105"/>
      <c r="AE105"/>
      <c r="AF105"/>
      <c r="AG105"/>
      <c r="AH105"/>
      <c r="AI105"/>
      <c r="AJ105"/>
      <c r="AK105"/>
      <c r="AL105"/>
      <c r="AM105"/>
      <c r="AN105"/>
      <c r="AO105"/>
      <c r="AP105"/>
      <c r="AQ105"/>
      <c r="AR105"/>
      <c r="AS105"/>
      <c r="AT105"/>
    </row>
    <row r="106">
      <c r="A106" t="s">
        <v>323</v>
      </c>
      <c r="B106">
        <v>2011</v>
      </c>
      <c r="C106" t="s">
        <v>328</v>
      </c>
      <c r="D106">
        <v>72</v>
      </c>
      <c r="E106" t="s">
        <v>240</v>
      </c>
      <c r="F106" t="s">
        <v>46</v>
      </c>
      <c r="G106" t="s">
        <v>269</v>
      </c>
      <c r="H106">
        <v>2</v>
      </c>
      <c r="I106">
        <v>1.7</v>
      </c>
      <c r="J106">
        <v>0.10000000000000001</v>
      </c>
      <c r="K106">
        <v>0.80000000000000004</v>
      </c>
      <c r="L106">
        <v>0.5</v>
      </c>
      <c r="M106">
        <v>0.20000000000000001</v>
      </c>
      <c r="N106">
        <v>0.29999999999999999</v>
      </c>
      <c r="O106">
        <v>0</v>
      </c>
      <c r="P106">
        <v>0</v>
      </c>
      <c r="Q106">
        <v>0.69999999999999996</v>
      </c>
      <c r="R106">
        <v>2</v>
      </c>
      <c r="S106">
        <v>2.3999999999999999</v>
      </c>
      <c r="T106">
        <v>2.2000000000000002</v>
      </c>
      <c r="U106">
        <v>1.1000000000000001</v>
      </c>
      <c r="V106">
        <v>0.80000000000000004</v>
      </c>
      <c r="W106" t="s">
        <v>238</v>
      </c>
      <c r="X106" t="s">
        <v>239</v>
      </c>
      <c r="Y106" t="s">
        <v>175</v>
      </c>
      <c r="Z106">
        <v>0.10000000000000001</v>
      </c>
      <c r="AA106">
        <v>0.20000000000000001</v>
      </c>
      <c r="AB106">
        <v>1.7</v>
      </c>
      <c r="AC106"/>
      <c r="AD106"/>
      <c r="AE106"/>
      <c r="AF106"/>
      <c r="AG106"/>
      <c r="AH106"/>
      <c r="AI106"/>
      <c r="AJ106"/>
      <c r="AK106"/>
      <c r="AL106"/>
      <c r="AM106"/>
      <c r="AN106"/>
      <c r="AO106"/>
      <c r="AP106"/>
      <c r="AQ106"/>
      <c r="AR106"/>
      <c r="AS106"/>
      <c r="AT106"/>
    </row>
    <row r="107">
      <c r="A107" t="s">
        <v>323</v>
      </c>
      <c r="B107">
        <v>2011</v>
      </c>
      <c r="C107" t="s">
        <v>328</v>
      </c>
      <c r="D107">
        <v>73</v>
      </c>
      <c r="E107" t="s">
        <v>240</v>
      </c>
      <c r="F107" t="s">
        <v>176</v>
      </c>
      <c r="G107" t="s">
        <v>269</v>
      </c>
      <c r="H107">
        <v>0.10000000000000001</v>
      </c>
      <c r="I107">
        <v>0.10000000000000001</v>
      </c>
      <c r="J107">
        <v>0</v>
      </c>
      <c r="K107">
        <v>0</v>
      </c>
      <c r="L107">
        <v>0</v>
      </c>
      <c r="M107">
        <v>0.20000000000000001</v>
      </c>
      <c r="N107">
        <v>0</v>
      </c>
      <c r="O107">
        <v>0</v>
      </c>
      <c r="P107">
        <v>0</v>
      </c>
      <c r="Q107">
        <v>0</v>
      </c>
      <c r="R107">
        <v>0</v>
      </c>
      <c r="S107">
        <v>0.10000000000000001</v>
      </c>
      <c r="T107">
        <v>0</v>
      </c>
      <c r="U107">
        <v>0</v>
      </c>
      <c r="V107">
        <v>0</v>
      </c>
      <c r="W107" t="s">
        <v>238</v>
      </c>
      <c r="X107" t="s">
        <v>239</v>
      </c>
      <c r="Y107" t="s">
        <v>175</v>
      </c>
      <c r="Z107">
        <v>0</v>
      </c>
      <c r="AA107">
        <v>0</v>
      </c>
      <c r="AB107">
        <v>0</v>
      </c>
      <c r="AC107"/>
      <c r="AD107"/>
      <c r="AE107"/>
      <c r="AF107"/>
      <c r="AG107"/>
      <c r="AH107"/>
      <c r="AI107"/>
      <c r="AJ107"/>
      <c r="AK107"/>
      <c r="AL107"/>
      <c r="AM107"/>
      <c r="AN107"/>
      <c r="AO107"/>
      <c r="AP107"/>
      <c r="AQ107"/>
      <c r="AR107"/>
      <c r="AS107"/>
      <c r="AT107"/>
    </row>
    <row r="108">
      <c r="A108" t="s">
        <v>323</v>
      </c>
      <c r="B108">
        <v>2011</v>
      </c>
      <c r="C108" t="s">
        <v>328</v>
      </c>
      <c r="D108">
        <v>122</v>
      </c>
      <c r="E108" t="s">
        <v>18</v>
      </c>
      <c r="F108" t="s">
        <v>14</v>
      </c>
      <c r="G108" t="s">
        <v>340</v>
      </c>
      <c r="H108">
        <v>97.126589386503468</v>
      </c>
      <c r="I108">
        <v>98.701164653615791</v>
      </c>
      <c r="J108">
        <v>99.338241192330742</v>
      </c>
      <c r="K108">
        <v>99.646660872775001</v>
      </c>
      <c r="L108">
        <v>99.699865579320019</v>
      </c>
      <c r="M108">
        <v>96.393922780107857</v>
      </c>
      <c r="N108">
        <v>98.134838373029567</v>
      </c>
      <c r="O108">
        <v>99.665800157542208</v>
      </c>
      <c r="P108">
        <v>100</v>
      </c>
      <c r="Q108">
        <v>100</v>
      </c>
      <c r="R108">
        <v>96.543352655816562</v>
      </c>
      <c r="S108">
        <v>98.559061763427934</v>
      </c>
      <c r="T108">
        <v>99.089581637490724</v>
      </c>
      <c r="U108">
        <v>99.442965156007048</v>
      </c>
      <c r="V108">
        <v>99.566436625103123</v>
      </c>
      <c r="W108" t="s">
        <v>238</v>
      </c>
      <c r="X108" t="s">
        <v>239</v>
      </c>
      <c r="Y108" t="s">
        <v>175</v>
      </c>
      <c r="Z108">
        <v>99.338241192330742</v>
      </c>
      <c r="AA108">
        <v>98.840227953534651</v>
      </c>
      <c r="AB108">
        <v>98.640349843805126</v>
      </c>
      <c r="AC108">
        <v>3680.3287632351471</v>
      </c>
      <c r="AD108">
        <v>2493.3035689941889</v>
      </c>
      <c r="AE108">
        <v>6474.0962106225616</v>
      </c>
      <c r="AF108">
        <v>2316.0905658718361</v>
      </c>
      <c r="AG108">
        <v>3778.3242397208292</v>
      </c>
      <c r="AH108">
        <v>744.19692313213068</v>
      </c>
      <c r="AI108">
        <v>754.90156937684753</v>
      </c>
      <c r="AJ108">
        <v>775.38822540550234</v>
      </c>
      <c r="AK108">
        <v>769.92919558307415</v>
      </c>
      <c r="AL108">
        <v>772.59247448044982</v>
      </c>
      <c r="AM108">
        <v>1654.191283164442</v>
      </c>
      <c r="AN108">
        <v>1689.284799254604</v>
      </c>
      <c r="AO108">
        <v>1695.429787319558</v>
      </c>
      <c r="AP108">
        <v>1706.9640793588519</v>
      </c>
      <c r="AQ108">
        <v>1705.168800746548</v>
      </c>
      <c r="AR108">
        <v>6474.0962106225616</v>
      </c>
      <c r="AS108">
        <v>3817.0083879780009</v>
      </c>
      <c r="AT108">
        <v>8451.0387498440032</v>
      </c>
    </row>
    <row r="109">
      <c r="A109" t="s">
        <v>323</v>
      </c>
      <c r="B109">
        <v>2011</v>
      </c>
      <c r="C109" t="s">
        <v>328</v>
      </c>
      <c r="D109">
        <v>123</v>
      </c>
      <c r="E109" t="s">
        <v>18</v>
      </c>
      <c r="F109" t="s">
        <v>51</v>
      </c>
      <c r="G109" t="s">
        <v>269</v>
      </c>
      <c r="H109">
        <v>2.87341061349652</v>
      </c>
      <c r="I109">
        <v>1.298835346384265</v>
      </c>
      <c r="J109">
        <v>0.66175880766921646</v>
      </c>
      <c r="K109">
        <v>0.35333912722500571</v>
      </c>
      <c r="L109">
        <v>0.30013442067996221</v>
      </c>
      <c r="M109">
        <v>3.60607721989214</v>
      </c>
      <c r="N109">
        <v>1.865161626970449</v>
      </c>
      <c r="O109">
        <v>0.33419984245779127</v>
      </c>
      <c r="P109">
        <v>0</v>
      </c>
      <c r="Q109">
        <v>0</v>
      </c>
      <c r="R109">
        <v>3.456647344183426</v>
      </c>
      <c r="S109">
        <v>1.440938236572058</v>
      </c>
      <c r="T109">
        <v>0.9104183625092912</v>
      </c>
      <c r="U109">
        <v>0.5570348439929651</v>
      </c>
      <c r="V109">
        <v>0.43356337489688263</v>
      </c>
      <c r="W109" t="s">
        <v>238</v>
      </c>
      <c r="X109" t="s">
        <v>239</v>
      </c>
      <c r="Y109" t="s">
        <v>175</v>
      </c>
      <c r="Z109">
        <v>0.66175880766921646</v>
      </c>
      <c r="AA109">
        <v>1.159772046465344</v>
      </c>
      <c r="AB109">
        <v>1.3596501561948391</v>
      </c>
      <c r="AC109">
        <v>108.8795127702269</v>
      </c>
      <c r="AD109">
        <v>32.810056659823381</v>
      </c>
      <c r="AE109">
        <v>43.128307262683251</v>
      </c>
      <c r="AF109">
        <v>8.212672777506123</v>
      </c>
      <c r="AG109">
        <v>11.37418942583697</v>
      </c>
      <c r="AH109">
        <v>27.840256877422171</v>
      </c>
      <c r="AI109">
        <v>14.347742990000491</v>
      </c>
      <c r="AJ109">
        <v>2.6000355424280941</v>
      </c>
      <c r="AK109">
        <v>0</v>
      </c>
      <c r="AL109">
        <v>0</v>
      </c>
      <c r="AM109">
        <v>59.226821406406238</v>
      </c>
      <c r="AN109">
        <v>24.69742524080263</v>
      </c>
      <c r="AO109">
        <v>15.57732291541881</v>
      </c>
      <c r="AP109">
        <v>9.5616463985719804</v>
      </c>
      <c r="AQ109">
        <v>7.425180262343023</v>
      </c>
      <c r="AR109">
        <v>43.128307262683251</v>
      </c>
      <c r="AS109">
        <v>44.788035409850742</v>
      </c>
      <c r="AT109">
        <v>116.48839622354259</v>
      </c>
    </row>
    <row r="110">
      <c r="A110" t="s">
        <v>323</v>
      </c>
      <c r="B110">
        <v>2011</v>
      </c>
      <c r="C110" t="s">
        <v>328</v>
      </c>
      <c r="D110">
        <v>124</v>
      </c>
      <c r="E110" t="s">
        <v>50</v>
      </c>
      <c r="F110" t="s">
        <v>15</v>
      </c>
      <c r="G110" t="s">
        <v>341</v>
      </c>
      <c r="H110">
        <v>75.763295151904444</v>
      </c>
      <c r="I110">
        <v>82.92233013434074</v>
      </c>
      <c r="J110">
        <v>83.900196494571134</v>
      </c>
      <c r="K110">
        <v>94.531034180121935</v>
      </c>
      <c r="L110">
        <v>98.879074589748413</v>
      </c>
      <c r="M110">
        <v>65.90919171775559</v>
      </c>
      <c r="N110">
        <v>82.185623166426737</v>
      </c>
      <c r="O110">
        <v>92.378596979280559</v>
      </c>
      <c r="P110">
        <v>99.269221386677557</v>
      </c>
      <c r="Q110">
        <v>99.772656178099169</v>
      </c>
      <c r="R110">
        <v>75.067700790605542</v>
      </c>
      <c r="S110">
        <v>80.092895670575274</v>
      </c>
      <c r="T110">
        <v>88.051343053868166</v>
      </c>
      <c r="U110">
        <v>96.773644165362199</v>
      </c>
      <c r="V110">
        <v>98.584222040668024</v>
      </c>
      <c r="W110" t="s">
        <v>238</v>
      </c>
      <c r="X110" t="s">
        <v>239</v>
      </c>
      <c r="Y110" t="s">
        <v>175</v>
      </c>
      <c r="Z110">
        <v>83.900196494571134</v>
      </c>
      <c r="AA110">
        <v>87.914409161650696</v>
      </c>
      <c r="AB110">
        <v>87.706635829259596</v>
      </c>
      <c r="AC110">
        <v>2870.2953173173701</v>
      </c>
      <c r="AD110">
        <v>2091.7011807971098</v>
      </c>
      <c r="AE110">
        <v>5466.3006053306999</v>
      </c>
      <c r="AF110">
        <v>2197.1878889772902</v>
      </c>
      <c r="AG110">
        <v>3739.157415731469</v>
      </c>
      <c r="AH110">
        <v>508.84346510485</v>
      </c>
      <c r="AI110">
        <v>629.21077077894915</v>
      </c>
      <c r="AJ110">
        <v>718.69464012720221</v>
      </c>
      <c r="AK110">
        <v>764.3027176840277</v>
      </c>
      <c r="AL110">
        <v>770.8360332212477</v>
      </c>
      <c r="AM110">
        <v>1286.223576031309</v>
      </c>
      <c r="AN110">
        <v>1372.2219618700699</v>
      </c>
      <c r="AO110">
        <v>1506.564740309075</v>
      </c>
      <c r="AP110">
        <v>1661.144497851391</v>
      </c>
      <c r="AQ110">
        <v>1680.2993998451229</v>
      </c>
      <c r="AR110">
        <v>5466.3006053306999</v>
      </c>
      <c r="AS110">
        <v>3391.887626916272</v>
      </c>
      <c r="AT110">
        <v>7506.4541759069671</v>
      </c>
    </row>
    <row r="111">
      <c r="A111" t="s">
        <v>323</v>
      </c>
      <c r="B111">
        <v>2011</v>
      </c>
      <c r="C111" t="s">
        <v>328</v>
      </c>
      <c r="D111">
        <v>125</v>
      </c>
      <c r="E111" t="s">
        <v>50</v>
      </c>
      <c r="F111" t="s">
        <v>16</v>
      </c>
      <c r="G111" t="s">
        <v>342</v>
      </c>
      <c r="H111">
        <v>21.363294234599081</v>
      </c>
      <c r="I111">
        <v>15.778834519274991</v>
      </c>
      <c r="J111">
        <v>15.438044697759681</v>
      </c>
      <c r="K111">
        <v>5.1156266926531124</v>
      </c>
      <c r="L111">
        <v>0.82079098957158725</v>
      </c>
      <c r="M111">
        <v>30.484731062352271</v>
      </c>
      <c r="N111">
        <v>15.949215206602799</v>
      </c>
      <c r="O111">
        <v>7.287203178261632</v>
      </c>
      <c r="P111">
        <v>0.73077861332239924</v>
      </c>
      <c r="Q111">
        <v>0.22734382190085109</v>
      </c>
      <c r="R111">
        <v>21.475651865210921</v>
      </c>
      <c r="S111">
        <v>18.46616609285266</v>
      </c>
      <c r="T111">
        <v>11.03823858362257</v>
      </c>
      <c r="U111">
        <v>2.6693209906448652</v>
      </c>
      <c r="V111">
        <v>0.98221458443508203</v>
      </c>
      <c r="W111" t="s">
        <v>238</v>
      </c>
      <c r="X111" t="s">
        <v>239</v>
      </c>
      <c r="Y111" t="s">
        <v>175</v>
      </c>
      <c r="Z111">
        <v>15.438044697759681</v>
      </c>
      <c r="AA111">
        <v>10.92581879188389</v>
      </c>
      <c r="AB111">
        <v>10.93371401454551</v>
      </c>
      <c r="AC111">
        <v>809.34921430092436</v>
      </c>
      <c r="AD111">
        <v>398.01832319593069</v>
      </c>
      <c r="AE111">
        <v>1005.825928929102</v>
      </c>
      <c r="AF111">
        <v>118.9026768945465</v>
      </c>
      <c r="AG111">
        <v>31.038586557932511</v>
      </c>
      <c r="AH111">
        <v>235.35345802728071</v>
      </c>
      <c r="AI111">
        <v>122.1067335967516</v>
      </c>
      <c r="AJ111">
        <v>56.693585278299977</v>
      </c>
      <c r="AK111">
        <v>5.626477899046292</v>
      </c>
      <c r="AL111">
        <v>1.7564412592022129</v>
      </c>
      <c r="AM111">
        <v>367.96770713313123</v>
      </c>
      <c r="AN111">
        <v>316.3786057676798</v>
      </c>
      <c r="AO111">
        <v>188.8650470104827</v>
      </c>
      <c r="AP111">
        <v>45.819581507462019</v>
      </c>
      <c r="AQ111">
        <v>16.741163469997911</v>
      </c>
      <c r="AR111">
        <v>1005.825928929102</v>
      </c>
      <c r="AS111">
        <v>421.5366960605806</v>
      </c>
      <c r="AT111">
        <v>935.7721048887538</v>
      </c>
    </row>
    <row r="112">
      <c r="A112" t="s">
        <v>323</v>
      </c>
      <c r="B112">
        <v>2011</v>
      </c>
      <c r="C112" t="s">
        <v>328</v>
      </c>
      <c r="D112">
        <v>126</v>
      </c>
      <c r="E112" t="s">
        <v>50</v>
      </c>
      <c r="F112" t="s">
        <v>22</v>
      </c>
      <c r="G112" t="s">
        <v>343</v>
      </c>
      <c r="H112">
        <v>1.8801943328279791</v>
      </c>
      <c r="I112">
        <v>1.127985767810864</v>
      </c>
      <c r="J112">
        <v>0.52297494286649926</v>
      </c>
      <c r="K112">
        <v>0.35333912722495242</v>
      </c>
      <c r="L112">
        <v>0.30013442067999979</v>
      </c>
      <c r="M112">
        <v>2.5581760414236872</v>
      </c>
      <c r="N112">
        <v>1.8651616269704621</v>
      </c>
      <c r="O112">
        <v>0.3341998424578092</v>
      </c>
      <c r="P112">
        <v>4.32986979604e-14</v>
      </c>
      <c r="Q112">
        <v>-1.9900747716399999e-14</v>
      </c>
      <c r="R112">
        <v>1.9336271631232209</v>
      </c>
      <c r="S112">
        <v>1.2400188755428749</v>
      </c>
      <c r="T112">
        <v>0.65853564980837132</v>
      </c>
      <c r="U112">
        <v>0.55703484399293579</v>
      </c>
      <c r="V112">
        <v>0.43356337489689389</v>
      </c>
      <c r="W112" t="s">
        <v>238</v>
      </c>
      <c r="X112" t="s">
        <v>239</v>
      </c>
      <c r="Y112" t="s">
        <v>175</v>
      </c>
      <c r="Z112">
        <v>0.52297494286649926</v>
      </c>
      <c r="AA112">
        <v>0.95008460689384722</v>
      </c>
      <c r="AB112">
        <v>0.96417275918548973</v>
      </c>
      <c r="AC112">
        <v>71.251275164319608</v>
      </c>
      <c r="AD112">
        <v>28.500325536058352</v>
      </c>
      <c r="AE112">
        <v>34.086184791874338</v>
      </c>
      <c r="AF112">
        <v>8.212672777506123</v>
      </c>
      <c r="AG112">
        <v>11.37418942583697</v>
      </c>
      <c r="AH112">
        <v>19.750070169887429</v>
      </c>
      <c r="AI112">
        <v>14.347742990000491</v>
      </c>
      <c r="AJ112">
        <v>2.6000355424280941</v>
      </c>
      <c r="AK112">
        <v>0</v>
      </c>
      <c r="AL112">
        <v>0</v>
      </c>
      <c r="AM112">
        <v>33.131117887851133</v>
      </c>
      <c r="AN112">
        <v>21.25507786098516</v>
      </c>
      <c r="AO112">
        <v>11.26759179165378</v>
      </c>
      <c r="AP112">
        <v>9.5616463985719804</v>
      </c>
      <c r="AQ112">
        <v>7.425180262343023</v>
      </c>
      <c r="AR112">
        <v>34.086184791874338</v>
      </c>
      <c r="AS112">
        <v>36.697848702316001</v>
      </c>
      <c r="AT112">
        <v>82.640614201405057</v>
      </c>
    </row>
    <row r="113">
      <c r="A113" t="s">
        <v>323</v>
      </c>
      <c r="B113">
        <v>2011</v>
      </c>
      <c r="C113" t="s">
        <v>328</v>
      </c>
      <c r="D113">
        <v>127</v>
      </c>
      <c r="E113" t="s">
        <v>50</v>
      </c>
      <c r="F113" t="s">
        <v>19</v>
      </c>
      <c r="G113" t="s">
        <v>344</v>
      </c>
      <c r="H113">
        <v>0.99321628066849599</v>
      </c>
      <c r="I113">
        <v>0.17084957857340691</v>
      </c>
      <c r="J113">
        <v>0.13878386480268451</v>
      </c>
      <c r="K113">
        <v>0</v>
      </c>
      <c r="L113">
        <v>0</v>
      </c>
      <c r="M113">
        <v>1.047901178468456</v>
      </c>
      <c r="N113">
        <v>0</v>
      </c>
      <c r="O113">
        <v>0</v>
      </c>
      <c r="P113">
        <v>0</v>
      </c>
      <c r="Q113">
        <v>0</v>
      </c>
      <c r="R113">
        <v>1.5230201810603119</v>
      </c>
      <c r="S113">
        <v>0.20091936102918731</v>
      </c>
      <c r="T113">
        <v>0.25188271270089391</v>
      </c>
      <c r="U113">
        <v>0</v>
      </c>
      <c r="V113">
        <v>0</v>
      </c>
      <c r="W113" t="s">
        <v>238</v>
      </c>
      <c r="X113" t="s">
        <v>239</v>
      </c>
      <c r="Y113" t="s">
        <v>175</v>
      </c>
      <c r="Z113">
        <v>0.13878386480268451</v>
      </c>
      <c r="AA113">
        <v>0.2096874395715641</v>
      </c>
      <c r="AB113">
        <v>0.39547739700940399</v>
      </c>
      <c r="AC113">
        <v>37.62823760590733</v>
      </c>
      <c r="AD113">
        <v>4.3097311237650322</v>
      </c>
      <c r="AE113">
        <v>9.0421224708089198</v>
      </c>
      <c r="AF113">
        <v>0</v>
      </c>
      <c r="AG113">
        <v>0</v>
      </c>
      <c r="AH113">
        <v>8.0901867075347393</v>
      </c>
      <c r="AI113">
        <v>0</v>
      </c>
      <c r="AJ113">
        <v>0</v>
      </c>
      <c r="AK113">
        <v>0</v>
      </c>
      <c r="AL113">
        <v>0</v>
      </c>
      <c r="AM113">
        <v>26.095703518555109</v>
      </c>
      <c r="AN113">
        <v>3.4423473798174768</v>
      </c>
      <c r="AO113">
        <v>4.3097311237650322</v>
      </c>
      <c r="AP113">
        <v>0</v>
      </c>
      <c r="AQ113">
        <v>0</v>
      </c>
      <c r="AR113">
        <v>9.0421224708089198</v>
      </c>
      <c r="AS113">
        <v>8.0901867075347393</v>
      </c>
      <c r="AT113">
        <v>33.847782022137622</v>
      </c>
    </row>
    <row r="114">
      <c r="A114" t="s">
        <v>323</v>
      </c>
      <c r="B114">
        <v>2011</v>
      </c>
      <c r="C114" t="s">
        <v>328</v>
      </c>
      <c r="D114">
        <v>128</v>
      </c>
      <c r="E114" t="s">
        <v>155</v>
      </c>
      <c r="F114" t="s">
        <v>49</v>
      </c>
      <c r="G114" t="s">
        <v>348</v>
      </c>
      <c r="H114">
        <v>21.99530980088927</v>
      </c>
      <c r="I114">
        <v>15.98647247441264</v>
      </c>
      <c r="J114">
        <v>15.54088789217616</v>
      </c>
      <c r="K114">
        <v>5.1337662976831169</v>
      </c>
      <c r="L114">
        <v>0.82326188185136095</v>
      </c>
      <c r="M114">
        <v>31.6251587062117</v>
      </c>
      <c r="N114">
        <v>16.25234776051369</v>
      </c>
      <c r="O114">
        <v>7.3116386631549792</v>
      </c>
      <c r="P114">
        <v>0.73077861332239924</v>
      </c>
      <c r="Q114">
        <v>0.22734382190085109</v>
      </c>
      <c r="R114">
        <v>22.2445681390132</v>
      </c>
      <c r="S114">
        <v>18.736142331769699</v>
      </c>
      <c r="T114">
        <v>11.13965605789401</v>
      </c>
      <c r="U114">
        <v>2.6842733283920168</v>
      </c>
      <c r="V114">
        <v>0.98649165092992963</v>
      </c>
      <c r="W114" t="s">
        <v>238</v>
      </c>
      <c r="X114" t="s">
        <v>239</v>
      </c>
      <c r="Y114" t="s">
        <v>175</v>
      </c>
      <c r="Z114">
        <v>15.54088789217616</v>
      </c>
      <c r="AA114">
        <v>11.05402022850472</v>
      </c>
      <c r="AB114">
        <v>11.084423394542711</v>
      </c>
      <c r="AC114"/>
      <c r="AD114"/>
      <c r="AE114"/>
      <c r="AF114"/>
      <c r="AG114"/>
      <c r="AH114"/>
      <c r="AI114"/>
      <c r="AJ114"/>
      <c r="AK114"/>
      <c r="AL114"/>
      <c r="AM114"/>
      <c r="AN114"/>
      <c r="AO114"/>
      <c r="AP114"/>
      <c r="AQ114"/>
      <c r="AR114"/>
      <c r="AS114"/>
      <c r="AT114"/>
    </row>
    <row r="115">
      <c r="A115" t="s">
        <v>323</v>
      </c>
      <c r="B115">
        <v>2011</v>
      </c>
      <c r="C115" t="s">
        <v>328</v>
      </c>
      <c r="D115">
        <v>129</v>
      </c>
      <c r="E115" t="s">
        <v>155</v>
      </c>
      <c r="F115" t="s">
        <v>48</v>
      </c>
      <c r="G115" t="s">
        <v>269</v>
      </c>
      <c r="H115">
        <v>78.004690199110783</v>
      </c>
      <c r="I115">
        <v>84.013527525587293</v>
      </c>
      <c r="J115">
        <v>84.459112107823913</v>
      </c>
      <c r="K115">
        <v>94.866233702316933</v>
      </c>
      <c r="L115">
        <v>99.17673811814862</v>
      </c>
      <c r="M115">
        <v>68.374841293788293</v>
      </c>
      <c r="N115">
        <v>83.747652239486285</v>
      </c>
      <c r="O115">
        <v>92.688361336845006</v>
      </c>
      <c r="P115">
        <v>99.269221386677572</v>
      </c>
      <c r="Q115">
        <v>99.772656178099169</v>
      </c>
      <c r="R115">
        <v>77.755431860986704</v>
      </c>
      <c r="S115">
        <v>81.263857668230315</v>
      </c>
      <c r="T115">
        <v>88.860343942105999</v>
      </c>
      <c r="U115">
        <v>97.315726671608004</v>
      </c>
      <c r="V115">
        <v>99.013508349070065</v>
      </c>
      <c r="W115" t="s">
        <v>238</v>
      </c>
      <c r="X115" t="s">
        <v>239</v>
      </c>
      <c r="Y115" t="s">
        <v>175</v>
      </c>
      <c r="Z115">
        <v>84.459112107823913</v>
      </c>
      <c r="AA115">
        <v>88.945979771495217</v>
      </c>
      <c r="AB115">
        <v>88.915576605457275</v>
      </c>
      <c r="AC115"/>
      <c r="AD115"/>
      <c r="AE115"/>
      <c r="AF115"/>
      <c r="AG115"/>
      <c r="AH115"/>
      <c r="AI115"/>
      <c r="AJ115"/>
      <c r="AK115"/>
      <c r="AL115"/>
      <c r="AM115"/>
      <c r="AN115"/>
      <c r="AO115"/>
      <c r="AP115"/>
      <c r="AQ115"/>
      <c r="AR115"/>
      <c r="AS115"/>
      <c r="AT115"/>
    </row>
    <row r="116">
      <c r="A116" t="s">
        <v>323</v>
      </c>
      <c r="B116">
        <v>2011</v>
      </c>
      <c r="C116" t="s">
        <v>328</v>
      </c>
      <c r="D116">
        <v>130</v>
      </c>
      <c r="E116" t="s">
        <v>47</v>
      </c>
      <c r="F116" t="s">
        <v>42</v>
      </c>
      <c r="G116" t="s">
        <v>269</v>
      </c>
      <c r="H116">
        <v>98.532246238563459</v>
      </c>
      <c r="I116">
        <v>97.835934409545061</v>
      </c>
      <c r="J116">
        <v>99.105314150812518</v>
      </c>
      <c r="K116">
        <v>100</v>
      </c>
      <c r="L116">
        <v>100</v>
      </c>
      <c r="M116">
        <v>97.739029951870933</v>
      </c>
      <c r="N116">
        <v>95.5076183274371</v>
      </c>
      <c r="O116">
        <v>100</v>
      </c>
      <c r="P116">
        <v>100</v>
      </c>
      <c r="Q116">
        <v>100</v>
      </c>
      <c r="R116">
        <v>98.253494021591635</v>
      </c>
      <c r="S116">
        <v>99.296133106847662</v>
      </c>
      <c r="T116">
        <v>98.85962026461911</v>
      </c>
      <c r="U116">
        <v>100</v>
      </c>
      <c r="V116">
        <v>100</v>
      </c>
      <c r="W116" t="s">
        <v>238</v>
      </c>
      <c r="X116" t="s">
        <v>239</v>
      </c>
      <c r="Y116" t="s">
        <v>175</v>
      </c>
      <c r="Z116">
        <v>99.105314150812518</v>
      </c>
      <c r="AA116">
        <v>97.191895384656377</v>
      </c>
      <c r="AB116">
        <v>98.810665171318419</v>
      </c>
      <c r="AC116"/>
      <c r="AD116"/>
      <c r="AE116"/>
      <c r="AF116"/>
      <c r="AG116"/>
      <c r="AH116"/>
      <c r="AI116"/>
      <c r="AJ116"/>
      <c r="AK116"/>
      <c r="AL116"/>
      <c r="AM116"/>
      <c r="AN116"/>
      <c r="AO116"/>
      <c r="AP116"/>
      <c r="AQ116"/>
      <c r="AR116"/>
      <c r="AS116"/>
      <c r="AT116"/>
    </row>
    <row r="117">
      <c r="A117" t="s">
        <v>323</v>
      </c>
      <c r="B117">
        <v>2011</v>
      </c>
      <c r="C117" t="s">
        <v>328</v>
      </c>
      <c r="D117">
        <v>135</v>
      </c>
      <c r="E117" t="s">
        <v>45</v>
      </c>
      <c r="F117" t="s">
        <v>44</v>
      </c>
      <c r="G117" t="s">
        <v>345</v>
      </c>
      <c r="H117">
        <v>2.7329840003225492</v>
      </c>
      <c r="I117">
        <v>6.0756862103928677</v>
      </c>
      <c r="J117">
        <v>46.191594784351622</v>
      </c>
      <c r="K117">
        <v>10.280295809229299</v>
      </c>
      <c r="L117">
        <v>18.170021386166511</v>
      </c>
      <c r="M117">
        <v>3.6442289225103099</v>
      </c>
      <c r="N117">
        <v>7.6300893464376918</v>
      </c>
      <c r="O117">
        <v>13.13107313514227</v>
      </c>
      <c r="P117">
        <v>17.657221328571421</v>
      </c>
      <c r="Q117">
        <v>30.39364126589274</v>
      </c>
      <c r="R117">
        <v>1.358873365725042</v>
      </c>
      <c r="S117">
        <v>3.709171535106075</v>
      </c>
      <c r="T117">
        <v>7.2124725884918428</v>
      </c>
      <c r="U117">
        <v>9.654834950134477</v>
      </c>
      <c r="V117">
        <v>14.529163652871</v>
      </c>
      <c r="W117" t="s">
        <v>238</v>
      </c>
      <c r="X117" t="s">
        <v>239</v>
      </c>
      <c r="Y117" t="s">
        <v>175</v>
      </c>
      <c r="Z117">
        <v>46.191594784351622</v>
      </c>
      <c r="AA117">
        <v>14.4946663540589</v>
      </c>
      <c r="AB117">
        <v>7.2928505404548956</v>
      </c>
      <c r="AC117"/>
      <c r="AD117"/>
      <c r="AE117"/>
      <c r="AF117"/>
      <c r="AG117"/>
      <c r="AH117"/>
      <c r="AI117"/>
      <c r="AJ117"/>
      <c r="AK117"/>
      <c r="AL117"/>
      <c r="AM117"/>
      <c r="AN117"/>
      <c r="AO117"/>
      <c r="AP117"/>
      <c r="AQ117"/>
      <c r="AR117"/>
      <c r="AS117"/>
      <c r="AT117"/>
    </row>
    <row r="118">
      <c r="A118" t="s">
        <v>323</v>
      </c>
      <c r="B118">
        <v>2011</v>
      </c>
      <c r="C118" t="s">
        <v>328</v>
      </c>
      <c r="D118">
        <v>136</v>
      </c>
      <c r="E118" t="s">
        <v>45</v>
      </c>
      <c r="F118" t="s">
        <v>43</v>
      </c>
      <c r="G118" t="s">
        <v>349</v>
      </c>
      <c r="H118">
        <v>11.679116914740121</v>
      </c>
      <c r="I118">
        <v>24.136293563836951</v>
      </c>
      <c r="J118">
        <v>31.791814126116311</v>
      </c>
      <c r="K118">
        <v>31.021166583777539</v>
      </c>
      <c r="L118">
        <v>34.874953897209053</v>
      </c>
      <c r="M118">
        <v>20.48398744883033</v>
      </c>
      <c r="N118">
        <v>22.95328809000528</v>
      </c>
      <c r="O118">
        <v>40.269376824656597</v>
      </c>
      <c r="P118">
        <v>37.505443027066917</v>
      </c>
      <c r="Q118">
        <v>38.283471297097464</v>
      </c>
      <c r="R118">
        <v>7.7915515997478817</v>
      </c>
      <c r="S118">
        <v>12.682317090702851</v>
      </c>
      <c r="T118">
        <v>26.590826895940371</v>
      </c>
      <c r="U118">
        <v>29.202793937256981</v>
      </c>
      <c r="V118">
        <v>32.423055132078083</v>
      </c>
      <c r="W118" t="s">
        <v>238</v>
      </c>
      <c r="X118" t="s">
        <v>239</v>
      </c>
      <c r="Y118" t="s">
        <v>175</v>
      </c>
      <c r="Z118">
        <v>31.791814126116311</v>
      </c>
      <c r="AA118">
        <v>31.91632787396567</v>
      </c>
      <c r="AB118">
        <v>21.737826850827108</v>
      </c>
      <c r="AC118"/>
      <c r="AD118"/>
      <c r="AE118"/>
      <c r="AF118"/>
      <c r="AG118"/>
      <c r="AH118"/>
      <c r="AI118"/>
      <c r="AJ118"/>
      <c r="AK118"/>
      <c r="AL118"/>
      <c r="AM118"/>
      <c r="AN118"/>
      <c r="AO118"/>
      <c r="AP118"/>
      <c r="AQ118"/>
      <c r="AR118"/>
      <c r="AS118"/>
      <c r="AT118"/>
    </row>
    <row r="119">
      <c r="A119" t="s">
        <v>323</v>
      </c>
      <c r="B119">
        <v>2011</v>
      </c>
      <c r="C119" t="s">
        <v>328</v>
      </c>
      <c r="D119">
        <v>137</v>
      </c>
      <c r="E119" t="s">
        <v>45</v>
      </c>
      <c r="F119" t="s">
        <v>42</v>
      </c>
      <c r="G119" t="s">
        <v>350</v>
      </c>
      <c r="H119">
        <v>82.714488471440788</v>
      </c>
      <c r="I119">
        <v>68.489184879385974</v>
      </c>
      <c r="J119">
        <v>21.354832281862709</v>
      </c>
      <c r="K119">
        <v>58.345198479768221</v>
      </c>
      <c r="L119">
        <v>46.654890295944398</v>
      </c>
      <c r="M119">
        <v>72.265706408767159</v>
      </c>
      <c r="N119">
        <v>67.551460936586551</v>
      </c>
      <c r="O119">
        <v>46.265350197743317</v>
      </c>
      <c r="P119">
        <v>44.837335644361623</v>
      </c>
      <c r="Q119">
        <v>31.322887437009751</v>
      </c>
      <c r="R119">
        <v>87.392927690343527</v>
      </c>
      <c r="S119">
        <v>82.16757313761903</v>
      </c>
      <c r="T119">
        <v>65.286282153058565</v>
      </c>
      <c r="U119">
        <v>60.585336268615563</v>
      </c>
      <c r="V119">
        <v>52.614217840154083</v>
      </c>
      <c r="W119" t="s">
        <v>238</v>
      </c>
      <c r="X119" t="s">
        <v>239</v>
      </c>
      <c r="Y119" t="s">
        <v>175</v>
      </c>
      <c r="Z119">
        <v>21.354832281862709</v>
      </c>
      <c r="AA119">
        <v>52.42923372551013</v>
      </c>
      <c r="AB119">
        <v>69.6096724525231</v>
      </c>
      <c r="AC119"/>
      <c r="AD119"/>
      <c r="AE119"/>
      <c r="AF119"/>
      <c r="AG119"/>
      <c r="AH119"/>
      <c r="AI119"/>
      <c r="AJ119"/>
      <c r="AK119"/>
      <c r="AL119"/>
      <c r="AM119"/>
      <c r="AN119"/>
      <c r="AO119"/>
      <c r="AP119"/>
      <c r="AQ119"/>
      <c r="AR119"/>
      <c r="AS119"/>
      <c r="AT119"/>
    </row>
    <row r="120">
      <c r="A120" t="s">
        <v>323</v>
      </c>
      <c r="B120">
        <v>2011</v>
      </c>
      <c r="C120" t="s">
        <v>328</v>
      </c>
      <c r="D120">
        <v>138</v>
      </c>
      <c r="E120" t="s">
        <v>45</v>
      </c>
      <c r="F120" t="s">
        <v>41</v>
      </c>
      <c r="G120" t="s">
        <v>269</v>
      </c>
      <c r="H120">
        <v>1.8803736816344521</v>
      </c>
      <c r="I120">
        <v>1.128228170206699</v>
      </c>
      <c r="J120">
        <v>0.52301688699432514</v>
      </c>
      <c r="K120">
        <v>0.35333912722500571</v>
      </c>
      <c r="L120">
        <v>0.30013442067996221</v>
      </c>
      <c r="M120">
        <v>2.558176041423684</v>
      </c>
      <c r="N120">
        <v>1.865161626970449</v>
      </c>
      <c r="O120">
        <v>0.33419984245779127</v>
      </c>
      <c r="P120">
        <v>0</v>
      </c>
      <c r="Q120">
        <v>0</v>
      </c>
      <c r="R120">
        <v>1.933627163123113</v>
      </c>
      <c r="S120">
        <v>1.2400990837138131</v>
      </c>
      <c r="T120">
        <v>0.65853564980839741</v>
      </c>
      <c r="U120">
        <v>0.5570348439929651</v>
      </c>
      <c r="V120">
        <v>0.43356337489688263</v>
      </c>
      <c r="W120" t="s">
        <v>238</v>
      </c>
      <c r="X120" t="s">
        <v>239</v>
      </c>
      <c r="Y120" t="s">
        <v>175</v>
      </c>
      <c r="Z120">
        <v>0.52301688699432514</v>
      </c>
      <c r="AA120">
        <v>0.95027921410010385</v>
      </c>
      <c r="AB120">
        <v>0.96457954311048411</v>
      </c>
      <c r="AC120"/>
      <c r="AD120"/>
      <c r="AE120"/>
      <c r="AF120"/>
      <c r="AG120"/>
      <c r="AH120"/>
      <c r="AI120"/>
      <c r="AJ120"/>
      <c r="AK120"/>
      <c r="AL120"/>
      <c r="AM120"/>
      <c r="AN120"/>
      <c r="AO120"/>
      <c r="AP120"/>
      <c r="AQ120"/>
      <c r="AR120"/>
      <c r="AS120"/>
      <c r="AT120"/>
    </row>
    <row r="121">
      <c r="A121" t="s">
        <v>323</v>
      </c>
      <c r="B121">
        <v>2011</v>
      </c>
      <c r="C121" t="s">
        <v>328</v>
      </c>
      <c r="D121">
        <v>139</v>
      </c>
      <c r="E121" t="s">
        <v>45</v>
      </c>
      <c r="F121" t="s">
        <v>19</v>
      </c>
      <c r="G121" t="s">
        <v>269</v>
      </c>
      <c r="H121">
        <v>0.99303693186206798</v>
      </c>
      <c r="I121">
        <v>0.17060717617756571</v>
      </c>
      <c r="J121">
        <v>0.13874192067489141</v>
      </c>
      <c r="K121">
        <v>0</v>
      </c>
      <c r="L121">
        <v>0</v>
      </c>
      <c r="M121">
        <v>1.047901178468456</v>
      </c>
      <c r="N121">
        <v>0</v>
      </c>
      <c r="O121">
        <v>0</v>
      </c>
      <c r="P121">
        <v>0</v>
      </c>
      <c r="Q121">
        <v>0</v>
      </c>
      <c r="R121">
        <v>1.5230201810603119</v>
      </c>
      <c r="S121">
        <v>0.20083915285824511</v>
      </c>
      <c r="T121">
        <v>0.25188271270089391</v>
      </c>
      <c r="U121">
        <v>0</v>
      </c>
      <c r="V121">
        <v>0</v>
      </c>
      <c r="W121" t="s">
        <v>238</v>
      </c>
      <c r="X121" t="s">
        <v>239</v>
      </c>
      <c r="Y121" t="s">
        <v>175</v>
      </c>
      <c r="Z121">
        <v>0.13874192067489141</v>
      </c>
      <c r="AA121">
        <v>0.2094928323652398</v>
      </c>
      <c r="AB121">
        <v>0.3950706130843552</v>
      </c>
      <c r="AC121"/>
      <c r="AD121"/>
      <c r="AE121"/>
      <c r="AF121"/>
      <c r="AG121"/>
      <c r="AH121"/>
      <c r="AI121"/>
      <c r="AJ121"/>
      <c r="AK121"/>
      <c r="AL121"/>
      <c r="AM121"/>
      <c r="AN121"/>
      <c r="AO121"/>
      <c r="AP121"/>
      <c r="AQ121"/>
      <c r="AR121"/>
      <c r="AS121"/>
      <c r="AT121"/>
    </row>
    <row r="122">
      <c r="A122" t="s">
        <v>323</v>
      </c>
      <c r="B122">
        <v>2011</v>
      </c>
      <c r="C122" t="s">
        <v>328</v>
      </c>
      <c r="D122">
        <v>148</v>
      </c>
      <c r="E122" t="s">
        <v>108</v>
      </c>
      <c r="F122" t="s">
        <v>49</v>
      </c>
      <c r="G122" t="s">
        <v>269</v>
      </c>
      <c r="H122">
        <v>21.359322458625829</v>
      </c>
      <c r="I122">
        <v>15.7561528172702</v>
      </c>
      <c r="J122">
        <v>15.43334783340376</v>
      </c>
      <c r="K122">
        <v>5.1156266926531124</v>
      </c>
      <c r="L122">
        <v>0.81902523744934297</v>
      </c>
      <c r="M122">
        <v>30.484731062352271</v>
      </c>
      <c r="N122">
        <v>15.87349271994149</v>
      </c>
      <c r="O122">
        <v>7.2872031782616311</v>
      </c>
      <c r="P122">
        <v>0.73077861332239924</v>
      </c>
      <c r="Q122">
        <v>0.22734382190085109</v>
      </c>
      <c r="R122">
        <v>21.475651865210931</v>
      </c>
      <c r="S122">
        <v>18.458686516473129</v>
      </c>
      <c r="T122">
        <v>11.03823858362257</v>
      </c>
      <c r="U122">
        <v>2.6693209906448638</v>
      </c>
      <c r="V122">
        <v>0.97753254160893843</v>
      </c>
      <c r="W122" t="s">
        <v>238</v>
      </c>
      <c r="X122" t="s">
        <v>239</v>
      </c>
      <c r="Y122" t="s">
        <v>175</v>
      </c>
      <c r="Z122">
        <v>15.43334783340376</v>
      </c>
      <c r="AA122">
        <v>10.915559751095779</v>
      </c>
      <c r="AB122">
        <v>10.922312692271641</v>
      </c>
      <c r="AC122"/>
      <c r="AD122"/>
      <c r="AE122"/>
      <c r="AF122"/>
      <c r="AG122"/>
      <c r="AH122"/>
      <c r="AI122"/>
      <c r="AJ122"/>
      <c r="AK122"/>
      <c r="AL122"/>
      <c r="AM122"/>
      <c r="AN122"/>
      <c r="AO122"/>
      <c r="AP122"/>
      <c r="AQ122"/>
      <c r="AR122"/>
      <c r="AS122"/>
      <c r="AT122"/>
    </row>
    <row r="123">
      <c r="A123" t="s">
        <v>323</v>
      </c>
      <c r="B123">
        <v>2011</v>
      </c>
      <c r="C123" t="s">
        <v>328</v>
      </c>
      <c r="D123">
        <v>149</v>
      </c>
      <c r="E123" t="s">
        <v>108</v>
      </c>
      <c r="F123" t="s">
        <v>48</v>
      </c>
      <c r="G123" t="s">
        <v>269</v>
      </c>
      <c r="H123">
        <v>75.749209551058698</v>
      </c>
      <c r="I123">
        <v>82.803131242980768</v>
      </c>
      <c r="J123">
        <v>83.874670733369825</v>
      </c>
      <c r="K123">
        <v>94.531034180121935</v>
      </c>
      <c r="L123">
        <v>98.666357907888241</v>
      </c>
      <c r="M123">
        <v>65.909191717755576</v>
      </c>
      <c r="N123">
        <v>81.795428434375296</v>
      </c>
      <c r="O123">
        <v>92.378596979280545</v>
      </c>
      <c r="P123">
        <v>99.269221386677572</v>
      </c>
      <c r="Q123">
        <v>99.772656178099169</v>
      </c>
      <c r="R123">
        <v>75.067700790605542</v>
      </c>
      <c r="S123">
        <v>80.060454668603683</v>
      </c>
      <c r="T123">
        <v>88.051343053868166</v>
      </c>
      <c r="U123">
        <v>96.773644165362199</v>
      </c>
      <c r="V123">
        <v>98.114288528286011</v>
      </c>
      <c r="W123" t="s">
        <v>238</v>
      </c>
      <c r="X123" t="s">
        <v>239</v>
      </c>
      <c r="Y123" t="s">
        <v>175</v>
      </c>
      <c r="Z123">
        <v>83.874670733369825</v>
      </c>
      <c r="AA123">
        <v>87.83185996999444</v>
      </c>
      <c r="AB123">
        <v>87.615178194706871</v>
      </c>
      <c r="AC123"/>
      <c r="AD123"/>
      <c r="AE123"/>
      <c r="AF123"/>
      <c r="AG123"/>
      <c r="AH123"/>
      <c r="AI123"/>
      <c r="AJ123"/>
      <c r="AK123"/>
      <c r="AL123"/>
      <c r="AM123"/>
      <c r="AN123"/>
      <c r="AO123"/>
      <c r="AP123"/>
      <c r="AQ123"/>
      <c r="AR123"/>
      <c r="AS123"/>
      <c r="AT123"/>
    </row>
    <row r="124">
      <c r="A124" t="s">
        <v>323</v>
      </c>
      <c r="B124">
        <v>2011</v>
      </c>
      <c r="C124" t="s">
        <v>328</v>
      </c>
      <c r="D124">
        <v>150</v>
      </c>
      <c r="E124" t="s">
        <v>108</v>
      </c>
      <c r="F124" t="s">
        <v>110</v>
      </c>
      <c r="G124" t="s">
        <v>269</v>
      </c>
      <c r="H124">
        <v>2.8914679903155021</v>
      </c>
      <c r="I124">
        <v>1.4407159397490521</v>
      </c>
      <c r="J124">
        <v>0.69198143322644434</v>
      </c>
      <c r="K124">
        <v>0.35333912722500571</v>
      </c>
      <c r="L124">
        <v>0.51461685466238249</v>
      </c>
      <c r="M124">
        <v>3.60607721989214</v>
      </c>
      <c r="N124">
        <v>2.3310788456832081</v>
      </c>
      <c r="O124">
        <v>0.33419984245779127</v>
      </c>
      <c r="P124">
        <v>0</v>
      </c>
      <c r="Q124">
        <v>0</v>
      </c>
      <c r="R124">
        <v>3.456647344183426</v>
      </c>
      <c r="S124">
        <v>1.4808588149232</v>
      </c>
      <c r="T124">
        <v>0.9104183625092912</v>
      </c>
      <c r="U124">
        <v>0.5570348439929651</v>
      </c>
      <c r="V124">
        <v>0.90817893010506823</v>
      </c>
      <c r="W124" t="s">
        <v>238</v>
      </c>
      <c r="X124" t="s">
        <v>239</v>
      </c>
      <c r="Y124" t="s">
        <v>175</v>
      </c>
      <c r="Z124">
        <v>0.69198143322644434</v>
      </c>
      <c r="AA124">
        <v>1.252580278909726</v>
      </c>
      <c r="AB124">
        <v>1.462509113021448</v>
      </c>
      <c r="AC124"/>
      <c r="AD124"/>
      <c r="AE124"/>
      <c r="AF124"/>
      <c r="AG124"/>
      <c r="AH124"/>
      <c r="AI124"/>
      <c r="AJ124"/>
      <c r="AK124"/>
      <c r="AL124"/>
      <c r="AM124"/>
      <c r="AN124"/>
      <c r="AO124"/>
      <c r="AP124"/>
      <c r="AQ124"/>
      <c r="AR124"/>
      <c r="AS124"/>
      <c r="AT124"/>
    </row>
    <row r="125">
      <c r="A125" t="s">
        <v>323</v>
      </c>
      <c r="B125">
        <v>2011</v>
      </c>
      <c r="C125" t="s">
        <v>328</v>
      </c>
      <c r="D125">
        <v>151</v>
      </c>
      <c r="E125" t="s">
        <v>109</v>
      </c>
      <c r="F125" t="s">
        <v>49</v>
      </c>
      <c r="G125" t="s">
        <v>269</v>
      </c>
      <c r="H125">
        <v>22.313432342707419</v>
      </c>
      <c r="I125">
        <v>16.139573823481928</v>
      </c>
      <c r="J125">
        <v>15.48505334707759</v>
      </c>
      <c r="K125">
        <v>5.1156266926531124</v>
      </c>
      <c r="L125">
        <v>0.81902523744934297</v>
      </c>
      <c r="M125">
        <v>33.014694815624082</v>
      </c>
      <c r="N125">
        <v>16.667134936147349</v>
      </c>
      <c r="O125">
        <v>7.2872031782616311</v>
      </c>
      <c r="P125">
        <v>0.73077861332239924</v>
      </c>
      <c r="Q125">
        <v>0.22734382190085109</v>
      </c>
      <c r="R125">
        <v>22.044698400710519</v>
      </c>
      <c r="S125">
        <v>19.06777635789139</v>
      </c>
      <c r="T125">
        <v>11.066112207240691</v>
      </c>
      <c r="U125">
        <v>2.6693209906448638</v>
      </c>
      <c r="V125">
        <v>0.97753254160893843</v>
      </c>
      <c r="W125" t="s">
        <v>238</v>
      </c>
      <c r="X125" t="s">
        <v>239</v>
      </c>
      <c r="Y125" t="s">
        <v>175</v>
      </c>
      <c r="Z125">
        <v>15.48505334707759</v>
      </c>
      <c r="AA125">
        <v>11.534431179134719</v>
      </c>
      <c r="AB125">
        <v>11.127121187950991</v>
      </c>
      <c r="AC125"/>
      <c r="AD125"/>
      <c r="AE125"/>
      <c r="AF125"/>
      <c r="AG125"/>
      <c r="AH125"/>
      <c r="AI125"/>
      <c r="AJ125"/>
      <c r="AK125"/>
      <c r="AL125"/>
      <c r="AM125"/>
      <c r="AN125"/>
      <c r="AO125"/>
      <c r="AP125"/>
      <c r="AQ125"/>
      <c r="AR125"/>
      <c r="AS125"/>
      <c r="AT125"/>
    </row>
    <row r="126">
      <c r="A126" t="s">
        <v>323</v>
      </c>
      <c r="B126">
        <v>2011</v>
      </c>
      <c r="C126" t="s">
        <v>328</v>
      </c>
      <c r="D126">
        <v>152</v>
      </c>
      <c r="E126" t="s">
        <v>109</v>
      </c>
      <c r="F126" t="s">
        <v>48</v>
      </c>
      <c r="G126" t="s">
        <v>269</v>
      </c>
      <c r="H126">
        <v>77.482875462026755</v>
      </c>
      <c r="I126">
        <v>83.718303111004502</v>
      </c>
      <c r="J126">
        <v>84.484682037656711</v>
      </c>
      <c r="K126">
        <v>94.884373307346948</v>
      </c>
      <c r="L126">
        <v>98.966492328568208</v>
      </c>
      <c r="M126">
        <v>66.736205159143836</v>
      </c>
      <c r="N126">
        <v>82.866947845139876</v>
      </c>
      <c r="O126">
        <v>92.712796821738351</v>
      </c>
      <c r="P126">
        <v>99.269221386677572</v>
      </c>
      <c r="Q126">
        <v>99.772656178099169</v>
      </c>
      <c r="R126">
        <v>77.655746993465897</v>
      </c>
      <c r="S126">
        <v>80.892222726256918</v>
      </c>
      <c r="T126">
        <v>88.933887792759322</v>
      </c>
      <c r="U126">
        <v>97.330679009355165</v>
      </c>
      <c r="V126">
        <v>98.54785190318286</v>
      </c>
      <c r="W126" t="s">
        <v>238</v>
      </c>
      <c r="X126" t="s">
        <v>239</v>
      </c>
      <c r="Y126" t="s">
        <v>175</v>
      </c>
      <c r="Z126">
        <v>84.484682037656711</v>
      </c>
      <c r="AA126">
        <v>88.323184922943923</v>
      </c>
      <c r="AB126">
        <v>88.710382420701535</v>
      </c>
      <c r="AC126"/>
      <c r="AD126"/>
      <c r="AE126"/>
      <c r="AF126"/>
      <c r="AG126"/>
      <c r="AH126"/>
      <c r="AI126"/>
      <c r="AJ126"/>
      <c r="AK126"/>
      <c r="AL126"/>
      <c r="AM126"/>
      <c r="AN126"/>
      <c r="AO126"/>
      <c r="AP126"/>
      <c r="AQ126"/>
      <c r="AR126"/>
      <c r="AS126"/>
      <c r="AT126"/>
    </row>
    <row r="127">
      <c r="A127" t="s">
        <v>323</v>
      </c>
      <c r="B127">
        <v>2011</v>
      </c>
      <c r="C127" t="s">
        <v>328</v>
      </c>
      <c r="D127">
        <v>153</v>
      </c>
      <c r="E127" t="s">
        <v>62</v>
      </c>
      <c r="F127" t="s">
        <v>254</v>
      </c>
      <c r="G127" t="s">
        <v>269</v>
      </c>
      <c r="H127">
        <v>2.7329840003225492</v>
      </c>
      <c r="I127">
        <v>6.0756862103928677</v>
      </c>
      <c r="J127">
        <v>46.191594784351622</v>
      </c>
      <c r="K127">
        <v>10.280295809229299</v>
      </c>
      <c r="L127">
        <v>18.170021386166511</v>
      </c>
      <c r="M127">
        <v>3.6442289225103099</v>
      </c>
      <c r="N127">
        <v>7.6300893464376918</v>
      </c>
      <c r="O127">
        <v>13.13107313514227</v>
      </c>
      <c r="P127">
        <v>17.657221328571421</v>
      </c>
      <c r="Q127">
        <v>30.39364126589274</v>
      </c>
      <c r="R127">
        <v>1.358873365725042</v>
      </c>
      <c r="S127">
        <v>3.709171535106075</v>
      </c>
      <c r="T127">
        <v>7.2124725884918428</v>
      </c>
      <c r="U127">
        <v>9.654834950134477</v>
      </c>
      <c r="V127">
        <v>14.529163652871</v>
      </c>
      <c r="W127" t="s">
        <v>238</v>
      </c>
      <c r="X127" t="s">
        <v>239</v>
      </c>
      <c r="Y127" t="s">
        <v>175</v>
      </c>
      <c r="Z127">
        <v>46.191594784351622</v>
      </c>
      <c r="AA127">
        <v>14.4946663540589</v>
      </c>
      <c r="AB127">
        <v>7.2928505404548956</v>
      </c>
      <c r="AC127">
        <v>103.55845592212481</v>
      </c>
      <c r="AD127">
        <v>153.478737212716</v>
      </c>
      <c r="AE127">
        <v>3010.4099404879671</v>
      </c>
      <c r="AF127">
        <v>238.94524843664919</v>
      </c>
      <c r="AG127">
        <v>688.58901504716584</v>
      </c>
      <c r="AH127">
        <v>28.134802206441108</v>
      </c>
      <c r="AI127">
        <v>58.694409830448073</v>
      </c>
      <c r="AJ127">
        <v>102.15820752789431</v>
      </c>
      <c r="AK127">
        <v>135.94810213739291</v>
      </c>
      <c r="AL127">
        <v>234.8189851408718</v>
      </c>
      <c r="AM127">
        <v>23.283182266524118</v>
      </c>
      <c r="AN127">
        <v>63.574540787761521</v>
      </c>
      <c r="AO127">
        <v>123.40591881284411</v>
      </c>
      <c r="AP127">
        <v>165.72772569847729</v>
      </c>
      <c r="AQ127">
        <v>248.82558221000031</v>
      </c>
      <c r="AR127">
        <v>3010.4099404879671</v>
      </c>
      <c r="AS127">
        <v>559.75450684304883</v>
      </c>
      <c r="AT127">
        <v>624.8169497756071</v>
      </c>
    </row>
    <row r="128">
      <c r="A128" t="s">
        <v>323</v>
      </c>
      <c r="B128">
        <v>2011</v>
      </c>
      <c r="C128" t="s">
        <v>328</v>
      </c>
      <c r="D128">
        <v>154</v>
      </c>
      <c r="E128" t="s">
        <v>62</v>
      </c>
      <c r="F128" t="s">
        <v>255</v>
      </c>
      <c r="G128" t="s">
        <v>269</v>
      </c>
      <c r="H128">
        <v>11.679116914740121</v>
      </c>
      <c r="I128">
        <v>24.136293563836951</v>
      </c>
      <c r="J128">
        <v>31.791814126116311</v>
      </c>
      <c r="K128">
        <v>31.021166583777539</v>
      </c>
      <c r="L128">
        <v>34.874953897209053</v>
      </c>
      <c r="M128">
        <v>20.48398744883033</v>
      </c>
      <c r="N128">
        <v>22.95328809000528</v>
      </c>
      <c r="O128">
        <v>40.269376824656597</v>
      </c>
      <c r="P128">
        <v>37.505443027066917</v>
      </c>
      <c r="Q128">
        <v>38.283471297097464</v>
      </c>
      <c r="R128">
        <v>7.7915515997478817</v>
      </c>
      <c r="S128">
        <v>12.682317090702851</v>
      </c>
      <c r="T128">
        <v>26.590826895940371</v>
      </c>
      <c r="U128">
        <v>29.202793937256981</v>
      </c>
      <c r="V128">
        <v>32.423055132078083</v>
      </c>
      <c r="W128" t="s">
        <v>238</v>
      </c>
      <c r="X128" t="s">
        <v>239</v>
      </c>
      <c r="Y128" t="s">
        <v>175</v>
      </c>
      <c r="Z128">
        <v>31.791814126116311</v>
      </c>
      <c r="AA128">
        <v>31.91632787396567</v>
      </c>
      <c r="AB128">
        <v>21.737826850827108</v>
      </c>
      <c r="AC128">
        <v>442.54606469767617</v>
      </c>
      <c r="AD128">
        <v>609.7102004439372</v>
      </c>
      <c r="AE128">
        <v>2071.9439049077582</v>
      </c>
      <c r="AF128">
        <v>721.02597957354863</v>
      </c>
      <c r="AG128">
        <v>1321.6555800081551</v>
      </c>
      <c r="AH128">
        <v>158.14399905346039</v>
      </c>
      <c r="AI128">
        <v>176.56801079794721</v>
      </c>
      <c r="AJ128">
        <v>313.29102445271479</v>
      </c>
      <c r="AK128">
        <v>288.76535579816448</v>
      </c>
      <c r="AL128">
        <v>295.77521821125799</v>
      </c>
      <c r="AM128">
        <v>133.5018557370598</v>
      </c>
      <c r="AN128">
        <v>217.37266058878981</v>
      </c>
      <c r="AO128">
        <v>454.97093885981411</v>
      </c>
      <c r="AP128">
        <v>501.27347057294548</v>
      </c>
      <c r="AQ128">
        <v>555.27529065116346</v>
      </c>
      <c r="AR128">
        <v>2071.9439049077582</v>
      </c>
      <c r="AS128">
        <v>1232.543608313546</v>
      </c>
      <c r="AT128">
        <v>1862.394216409773</v>
      </c>
    </row>
    <row r="129">
      <c r="A129" t="s">
        <v>323</v>
      </c>
      <c r="B129">
        <v>2011</v>
      </c>
      <c r="C129" t="s">
        <v>328</v>
      </c>
      <c r="D129">
        <v>155</v>
      </c>
      <c r="E129" t="s">
        <v>62</v>
      </c>
      <c r="F129" t="s">
        <v>256</v>
      </c>
      <c r="G129" t="s">
        <v>269</v>
      </c>
      <c r="H129">
        <v>16.22157685209682</v>
      </c>
      <c r="I129">
        <v>29.400753814154822</v>
      </c>
      <c r="J129">
        <v>19.925880157333239</v>
      </c>
      <c r="K129">
        <v>44.790024962193783</v>
      </c>
      <c r="L129">
        <v>45.153461096533157</v>
      </c>
      <c r="M129">
        <v>19.045633616318241</v>
      </c>
      <c r="N129">
        <v>32.780516789579281</v>
      </c>
      <c r="O129">
        <v>37.216799064550663</v>
      </c>
      <c r="P129">
        <v>42.451537023308568</v>
      </c>
      <c r="Q129">
        <v>31.322887437009751</v>
      </c>
      <c r="R129">
        <v>9.7170951739905735</v>
      </c>
      <c r="S129">
        <v>22.674214179332811</v>
      </c>
      <c r="T129">
        <v>32.978500321036073</v>
      </c>
      <c r="U129">
        <v>50.485160260103562</v>
      </c>
      <c r="V129">
        <v>50.568285911510443</v>
      </c>
      <c r="W129" t="s">
        <v>238</v>
      </c>
      <c r="X129" t="s">
        <v>239</v>
      </c>
      <c r="Y129" t="s">
        <v>175</v>
      </c>
      <c r="Z129">
        <v>19.925880157333239</v>
      </c>
      <c r="AA129">
        <v>32.564913094113159</v>
      </c>
      <c r="AB129">
        <v>33.288615135028778</v>
      </c>
      <c r="AC129">
        <v>614.66933257822461</v>
      </c>
      <c r="AD129">
        <v>742.69644814435605</v>
      </c>
      <c r="AE129">
        <v>1298.614347018153</v>
      </c>
      <c r="AF129">
        <v>1041.056000788119</v>
      </c>
      <c r="AG129">
        <v>1711.180005880668</v>
      </c>
      <c r="AH129">
        <v>147.0393726863748</v>
      </c>
      <c r="AI129">
        <v>252.16389999413769</v>
      </c>
      <c r="AJ129">
        <v>289.54232782278342</v>
      </c>
      <c r="AK129">
        <v>326.84677751621058</v>
      </c>
      <c r="AL129">
        <v>241.9982711283196</v>
      </c>
      <c r="AM129">
        <v>166.49446794953471</v>
      </c>
      <c r="AN129">
        <v>388.63200057778141</v>
      </c>
      <c r="AO129">
        <v>564.26448534179167</v>
      </c>
      <c r="AP129">
        <v>866.59076355454124</v>
      </c>
      <c r="AQ129">
        <v>866.02942081989488</v>
      </c>
      <c r="AR129">
        <v>1298.614347018153</v>
      </c>
      <c r="AS129">
        <v>1257.590649147824</v>
      </c>
      <c r="AT129">
        <v>2852.0111382435412</v>
      </c>
    </row>
    <row r="130">
      <c r="A130" t="s">
        <v>323</v>
      </c>
      <c r="B130">
        <v>2011</v>
      </c>
      <c r="C130" t="s">
        <v>328</v>
      </c>
      <c r="D130">
        <v>156</v>
      </c>
      <c r="E130" t="s">
        <v>62</v>
      </c>
      <c r="F130" t="s">
        <v>257</v>
      </c>
      <c r="G130" t="s">
        <v>269</v>
      </c>
      <c r="H130">
        <v>0.33403871592761247</v>
      </c>
      <c r="I130">
        <v>0.2136113348845273</v>
      </c>
      <c r="J130">
        <v>0.053189679170937101</v>
      </c>
      <c r="K130">
        <v>0.21586325895478589</v>
      </c>
      <c r="L130">
        <v>0.095900540760932504</v>
      </c>
      <c r="M130">
        <v>0</v>
      </c>
      <c r="N130">
        <v>0</v>
      </c>
      <c r="O130">
        <v>0.33419984245779127</v>
      </c>
      <c r="P130">
        <v>0</v>
      </c>
      <c r="Q130">
        <v>0</v>
      </c>
      <c r="R130">
        <v>0.20766866411713081</v>
      </c>
      <c r="S130">
        <v>0.53088007859396669</v>
      </c>
      <c r="T130">
        <v>0.31537361850696288</v>
      </c>
      <c r="U130">
        <v>0.14082405758558469</v>
      </c>
      <c r="V130">
        <v>0.21221266260781929</v>
      </c>
      <c r="W130" t="s">
        <v>238</v>
      </c>
      <c r="X130" t="s">
        <v>239</v>
      </c>
      <c r="Y130" t="s">
        <v>175</v>
      </c>
      <c r="Z130">
        <v>0.053189679170937101</v>
      </c>
      <c r="AA130">
        <v>0.067327100068810805</v>
      </c>
      <c r="AB130">
        <v>0.28135434831726203</v>
      </c>
      <c r="AC130">
        <v>12.657422668991179</v>
      </c>
      <c r="AD130">
        <v>5.3960650364594631</v>
      </c>
      <c r="AE130">
        <v>3.4664908119128151</v>
      </c>
      <c r="AF130">
        <v>5.017316718940104</v>
      </c>
      <c r="AG130">
        <v>3.6343412867602201</v>
      </c>
      <c r="AH130">
        <v>0</v>
      </c>
      <c r="AI130">
        <v>0</v>
      </c>
      <c r="AJ130">
        <v>2.6000355424280941</v>
      </c>
      <c r="AK130">
        <v>0</v>
      </c>
      <c r="AL130">
        <v>0</v>
      </c>
      <c r="AM130">
        <v>3.5582324885033452</v>
      </c>
      <c r="AN130">
        <v>9.099190180487831</v>
      </c>
      <c r="AO130">
        <v>5.3960650364594631</v>
      </c>
      <c r="AP130">
        <v>2.4172811765120099</v>
      </c>
      <c r="AQ130">
        <v>3.6343412867602201</v>
      </c>
      <c r="AR130">
        <v>3.4664908119128151</v>
      </c>
      <c r="AS130">
        <v>2.6000355424280941</v>
      </c>
      <c r="AT130">
        <v>24.10511016872287</v>
      </c>
    </row>
    <row r="131">
      <c r="A131" t="s">
        <v>323</v>
      </c>
      <c r="B131">
        <v>2011</v>
      </c>
      <c r="C131" t="s">
        <v>328</v>
      </c>
      <c r="D131">
        <v>157</v>
      </c>
      <c r="E131" t="s">
        <v>62</v>
      </c>
      <c r="F131" t="s">
        <v>258</v>
      </c>
      <c r="G131" t="s">
        <v>269</v>
      </c>
      <c r="H131">
        <v>0</v>
      </c>
      <c r="I131">
        <v>0</v>
      </c>
      <c r="J131">
        <v>0.24409523822988141</v>
      </c>
      <c r="K131">
        <v>0.32928726670097719</v>
      </c>
      <c r="L131">
        <v>0.2188915054018179</v>
      </c>
      <c r="M131">
        <v>0</v>
      </c>
      <c r="N131">
        <v>0</v>
      </c>
      <c r="O131">
        <v>0.98377250513590386</v>
      </c>
      <c r="P131">
        <v>0.33135664284880739</v>
      </c>
      <c r="Q131">
        <v>0</v>
      </c>
      <c r="R131">
        <v>0</v>
      </c>
      <c r="S131">
        <v>0</v>
      </c>
      <c r="T131">
        <v>0</v>
      </c>
      <c r="U131">
        <v>0</v>
      </c>
      <c r="V131">
        <v>0.33540444907831668</v>
      </c>
      <c r="W131" t="s">
        <v>238</v>
      </c>
      <c r="X131" t="s">
        <v>239</v>
      </c>
      <c r="Y131" t="s">
        <v>175</v>
      </c>
      <c r="Z131">
        <v>0.24409523822988141</v>
      </c>
      <c r="AA131">
        <v>0.26425127118003722</v>
      </c>
      <c r="AB131">
        <v>0.067045208133221998</v>
      </c>
      <c r="AC131">
        <v>0</v>
      </c>
      <c r="AD131">
        <v>0</v>
      </c>
      <c r="AE131">
        <v>15.90823471290823</v>
      </c>
      <c r="AF131">
        <v>7.6536346043907084</v>
      </c>
      <c r="AG131">
        <v>8.2953279417481856</v>
      </c>
      <c r="AH131">
        <v>0</v>
      </c>
      <c r="AI131">
        <v>0</v>
      </c>
      <c r="AJ131">
        <v>7.6536346043907084</v>
      </c>
      <c r="AK131">
        <v>2.5512115347969031</v>
      </c>
      <c r="AL131">
        <v>0</v>
      </c>
      <c r="AM131">
        <v>0</v>
      </c>
      <c r="AN131">
        <v>0</v>
      </c>
      <c r="AO131">
        <v>0</v>
      </c>
      <c r="AP131">
        <v>0</v>
      </c>
      <c r="AQ131">
        <v>5.7441164069512816</v>
      </c>
      <c r="AR131">
        <v>15.90823471290823</v>
      </c>
      <c r="AS131">
        <v>10.204846139187611</v>
      </c>
      <c r="AT131">
        <v>5.7441164069512816</v>
      </c>
    </row>
    <row r="132">
      <c r="A132" t="s">
        <v>323</v>
      </c>
      <c r="B132">
        <v>2011</v>
      </c>
      <c r="C132" t="s">
        <v>328</v>
      </c>
      <c r="D132">
        <v>158</v>
      </c>
      <c r="E132" t="s">
        <v>62</v>
      </c>
      <c r="F132" t="s">
        <v>259</v>
      </c>
      <c r="G132" t="s">
        <v>269</v>
      </c>
      <c r="H132">
        <v>3.740568021557948</v>
      </c>
      <c r="I132">
        <v>2.5426421125163459</v>
      </c>
      <c r="J132">
        <v>0.068976640231435002</v>
      </c>
      <c r="K132">
        <v>0.74734779443824595</v>
      </c>
      <c r="L132">
        <v>0.30969839207780969</v>
      </c>
      <c r="M132">
        <v>1.693507193285527</v>
      </c>
      <c r="N132">
        <v>2.535483012259903</v>
      </c>
      <c r="O132">
        <v>0.2745130563393508</v>
      </c>
      <c r="P132">
        <v>0</v>
      </c>
      <c r="Q132">
        <v>0</v>
      </c>
      <c r="R132">
        <v>4.7189672487625707</v>
      </c>
      <c r="S132">
        <v>2.8441568031675502</v>
      </c>
      <c r="T132">
        <v>2.5590349443340461</v>
      </c>
      <c r="U132">
        <v>0.88754566321984851</v>
      </c>
      <c r="V132">
        <v>0.68531334512522191</v>
      </c>
      <c r="W132" t="s">
        <v>238</v>
      </c>
      <c r="X132" t="s">
        <v>239</v>
      </c>
      <c r="Y132" t="s">
        <v>175</v>
      </c>
      <c r="Z132">
        <v>0.068976640231435002</v>
      </c>
      <c r="AA132">
        <v>0.8989176632444954</v>
      </c>
      <c r="AB132">
        <v>2.3386075398866</v>
      </c>
      <c r="AC132">
        <v>141.73791304248431</v>
      </c>
      <c r="AD132">
        <v>64.2300288558924</v>
      </c>
      <c r="AE132">
        <v>4.4953625087765801</v>
      </c>
      <c r="AF132">
        <v>17.370628990102571</v>
      </c>
      <c r="AG132">
        <v>11.736635099665239</v>
      </c>
      <c r="AH132">
        <v>13.074505178300511</v>
      </c>
      <c r="AI132">
        <v>19.50418563698754</v>
      </c>
      <c r="AJ132">
        <v>2.1356793530895279</v>
      </c>
      <c r="AK132">
        <v>0</v>
      </c>
      <c r="AL132">
        <v>0</v>
      </c>
      <c r="AM132">
        <v>80.855639189066764</v>
      </c>
      <c r="AN132">
        <v>48.748342043068597</v>
      </c>
      <c r="AO132">
        <v>43.785269850953192</v>
      </c>
      <c r="AP132">
        <v>15.234949637013051</v>
      </c>
      <c r="AQ132">
        <v>11.736635099665239</v>
      </c>
      <c r="AR132">
        <v>4.4953625087765801</v>
      </c>
      <c r="AS132">
        <v>34.714370168377577</v>
      </c>
      <c r="AT132">
        <v>200.36083581976689</v>
      </c>
    </row>
    <row r="133">
      <c r="A133" t="s">
        <v>323</v>
      </c>
      <c r="B133">
        <v>2011</v>
      </c>
      <c r="C133" t="s">
        <v>328</v>
      </c>
      <c r="D133">
        <v>159</v>
      </c>
      <c r="E133" t="s">
        <v>62</v>
      </c>
      <c r="F133" t="s">
        <v>260</v>
      </c>
      <c r="G133" t="s">
        <v>269</v>
      </c>
      <c r="H133">
        <v>62.752343597785988</v>
      </c>
      <c r="I133">
        <v>36.545788952714908</v>
      </c>
      <c r="J133">
        <v>1.1158802460681621</v>
      </c>
      <c r="K133">
        <v>12.478538456435279</v>
      </c>
      <c r="L133">
        <v>0.97283930193161239</v>
      </c>
      <c r="M133">
        <v>51.526565599163447</v>
      </c>
      <c r="N133">
        <v>32.235461134747418</v>
      </c>
      <c r="O133">
        <v>7.7902655717173959</v>
      </c>
      <c r="P133">
        <v>2.0544419782042671</v>
      </c>
      <c r="Q133">
        <v>0</v>
      </c>
      <c r="R133">
        <v>72.956865267590402</v>
      </c>
      <c r="S133">
        <v>56.649202155118743</v>
      </c>
      <c r="T133">
        <v>29.748746887688441</v>
      </c>
      <c r="U133">
        <v>9.2126303452921778</v>
      </c>
      <c r="V133">
        <v>1.0252141344400809</v>
      </c>
      <c r="W133" t="s">
        <v>238</v>
      </c>
      <c r="X133" t="s">
        <v>239</v>
      </c>
      <c r="Y133" t="s">
        <v>175</v>
      </c>
      <c r="Z133">
        <v>1.1158802460681621</v>
      </c>
      <c r="AA133">
        <v>18.70115169697247</v>
      </c>
      <c r="AB133">
        <v>33.915404569474461</v>
      </c>
      <c r="AC133">
        <v>2377.8169969946348</v>
      </c>
      <c r="AD133">
        <v>923.18815433728946</v>
      </c>
      <c r="AE133">
        <v>72.724420986992499</v>
      </c>
      <c r="AF133">
        <v>290.03907347902879</v>
      </c>
      <c r="AG133">
        <v>36.86767574342371</v>
      </c>
      <c r="AH133">
        <v>397.80424400755402</v>
      </c>
      <c r="AI133">
        <v>247.97106311732711</v>
      </c>
      <c r="AJ133">
        <v>60.607351644629517</v>
      </c>
      <c r="AK133">
        <v>15.8177485965091</v>
      </c>
      <c r="AL133">
        <v>0</v>
      </c>
      <c r="AM133">
        <v>1250.056138022255</v>
      </c>
      <c r="AN133">
        <v>970.95725525720377</v>
      </c>
      <c r="AO133">
        <v>509.00317445415538</v>
      </c>
      <c r="AP133">
        <v>158.13716989587519</v>
      </c>
      <c r="AQ133">
        <v>17.557755558873229</v>
      </c>
      <c r="AR133">
        <v>72.724420986992499</v>
      </c>
      <c r="AS133">
        <v>722.20040736601948</v>
      </c>
      <c r="AT133">
        <v>2905.711493188358</v>
      </c>
    </row>
    <row r="134">
      <c r="A134" t="s">
        <v>323</v>
      </c>
      <c r="B134">
        <v>2011</v>
      </c>
      <c r="C134" t="s">
        <v>328</v>
      </c>
      <c r="D134">
        <v>160</v>
      </c>
      <c r="E134" t="s">
        <v>62</v>
      </c>
      <c r="F134" t="s">
        <v>261</v>
      </c>
      <c r="G134" t="s">
        <v>269</v>
      </c>
      <c r="H134">
        <v>0.93477000546203448</v>
      </c>
      <c r="I134">
        <v>0.80836846733159506</v>
      </c>
      <c r="J134">
        <v>0.010073751080853101</v>
      </c>
      <c r="K134">
        <v>0</v>
      </c>
      <c r="L134">
        <v>0</v>
      </c>
      <c r="M134">
        <v>1.191949843987953</v>
      </c>
      <c r="N134">
        <v>1.51625595260762</v>
      </c>
      <c r="O134">
        <v>0</v>
      </c>
      <c r="P134">
        <v>0</v>
      </c>
      <c r="Q134">
        <v>0</v>
      </c>
      <c r="R134">
        <v>1.296845497705954</v>
      </c>
      <c r="S134">
        <v>0.40156143721706528</v>
      </c>
      <c r="T134">
        <v>0.34316203130143452</v>
      </c>
      <c r="U134">
        <v>0</v>
      </c>
      <c r="V134">
        <v>0</v>
      </c>
      <c r="W134" t="s">
        <v>238</v>
      </c>
      <c r="X134" t="s">
        <v>239</v>
      </c>
      <c r="Y134" t="s">
        <v>175</v>
      </c>
      <c r="Z134">
        <v>0.010073751080853101</v>
      </c>
      <c r="AA134">
        <v>0.5403206737009485</v>
      </c>
      <c r="AB134">
        <v>0.40822285543130149</v>
      </c>
      <c r="AC134">
        <v>35.420382408583301</v>
      </c>
      <c r="AD134">
        <v>20.420305998753911</v>
      </c>
      <c r="AE134">
        <v>0.65652897531208787</v>
      </c>
      <c r="AF134">
        <v>0</v>
      </c>
      <c r="AG134">
        <v>0</v>
      </c>
      <c r="AH134">
        <v>9.2022959626528547</v>
      </c>
      <c r="AI134">
        <v>11.66378848915552</v>
      </c>
      <c r="AJ134">
        <v>0</v>
      </c>
      <c r="AK134">
        <v>0</v>
      </c>
      <c r="AL134">
        <v>0</v>
      </c>
      <c r="AM134">
        <v>22.220385546005751</v>
      </c>
      <c r="AN134">
        <v>6.8826916543287791</v>
      </c>
      <c r="AO134">
        <v>5.871526755194318</v>
      </c>
      <c r="AP134">
        <v>0</v>
      </c>
      <c r="AQ134">
        <v>0</v>
      </c>
      <c r="AR134">
        <v>0.65652897531208787</v>
      </c>
      <c r="AS134">
        <v>20.866084451808369</v>
      </c>
      <c r="AT134">
        <v>34.974603955528842</v>
      </c>
    </row>
    <row r="135">
      <c r="A135" t="s">
        <v>323</v>
      </c>
      <c r="B135">
        <v>2011</v>
      </c>
      <c r="C135" t="s">
        <v>328</v>
      </c>
      <c r="D135">
        <v>161</v>
      </c>
      <c r="E135" t="s">
        <v>62</v>
      </c>
      <c r="F135" t="s">
        <v>262</v>
      </c>
      <c r="G135" t="s">
        <v>269</v>
      </c>
      <c r="H135">
        <v>0.018837520197974598</v>
      </c>
      <c r="I135">
        <v>0</v>
      </c>
      <c r="J135">
        <v>0.0124383796535087</v>
      </c>
      <c r="K135">
        <v>0</v>
      </c>
      <c r="L135">
        <v>0</v>
      </c>
      <c r="M135">
        <v>0</v>
      </c>
      <c r="N135">
        <v>0</v>
      </c>
      <c r="O135">
        <v>0</v>
      </c>
      <c r="P135">
        <v>0</v>
      </c>
      <c r="Q135">
        <v>0</v>
      </c>
      <c r="R135">
        <v>0.041659001526344899</v>
      </c>
      <c r="S135">
        <v>0</v>
      </c>
      <c r="T135">
        <v>0</v>
      </c>
      <c r="U135">
        <v>0</v>
      </c>
      <c r="V135">
        <v>0</v>
      </c>
      <c r="W135" t="s">
        <v>238</v>
      </c>
      <c r="X135" t="s">
        <v>239</v>
      </c>
      <c r="Y135" t="s">
        <v>175</v>
      </c>
      <c r="Z135">
        <v>0.0124383796535087</v>
      </c>
      <c r="AA135">
        <v>0</v>
      </c>
      <c r="AB135">
        <v>0.0083313756953015995</v>
      </c>
      <c r="AC135">
        <v>0.71379287433583882</v>
      </c>
      <c r="AD135">
        <v>0</v>
      </c>
      <c r="AE135">
        <v>0.81063712840611635</v>
      </c>
      <c r="AF135">
        <v>0</v>
      </c>
      <c r="AG135">
        <v>0</v>
      </c>
      <c r="AH135">
        <v>0</v>
      </c>
      <c r="AI135">
        <v>0</v>
      </c>
      <c r="AJ135">
        <v>0</v>
      </c>
      <c r="AK135">
        <v>0</v>
      </c>
      <c r="AL135">
        <v>0</v>
      </c>
      <c r="AM135">
        <v>0.71379287433583882</v>
      </c>
      <c r="AN135">
        <v>0</v>
      </c>
      <c r="AO135">
        <v>0</v>
      </c>
      <c r="AP135">
        <v>0</v>
      </c>
      <c r="AQ135">
        <v>0</v>
      </c>
      <c r="AR135">
        <v>0.81063712840611635</v>
      </c>
      <c r="AS135">
        <v>0</v>
      </c>
      <c r="AT135">
        <v>0.71379287433583882</v>
      </c>
    </row>
    <row r="136">
      <c r="A136" t="s">
        <v>323</v>
      </c>
      <c r="B136">
        <v>2011</v>
      </c>
      <c r="C136" t="s">
        <v>328</v>
      </c>
      <c r="D136">
        <v>162</v>
      </c>
      <c r="E136" t="s">
        <v>62</v>
      </c>
      <c r="F136" t="s">
        <v>263</v>
      </c>
      <c r="G136" t="s">
        <v>269</v>
      </c>
      <c r="H136">
        <v>0.99303693186206798</v>
      </c>
      <c r="I136">
        <v>0.17060717617756571</v>
      </c>
      <c r="J136">
        <v>0.13874192067489141</v>
      </c>
      <c r="K136">
        <v>0</v>
      </c>
      <c r="L136">
        <v>0</v>
      </c>
      <c r="M136">
        <v>1.047901178468456</v>
      </c>
      <c r="N136">
        <v>0</v>
      </c>
      <c r="O136">
        <v>0</v>
      </c>
      <c r="P136">
        <v>0</v>
      </c>
      <c r="Q136">
        <v>0</v>
      </c>
      <c r="R136">
        <v>1.5230201810603119</v>
      </c>
      <c r="S136">
        <v>0.20083915285824511</v>
      </c>
      <c r="T136">
        <v>0.25188271270089391</v>
      </c>
      <c r="U136">
        <v>0</v>
      </c>
      <c r="V136">
        <v>0</v>
      </c>
      <c r="W136" t="s">
        <v>238</v>
      </c>
      <c r="X136" t="s">
        <v>239</v>
      </c>
      <c r="Y136" t="s">
        <v>175</v>
      </c>
      <c r="Z136">
        <v>0.13874192067489141</v>
      </c>
      <c r="AA136">
        <v>0.2094928323652398</v>
      </c>
      <c r="AB136">
        <v>0.3950706130843552</v>
      </c>
      <c r="AC136">
        <v>37.62823760590733</v>
      </c>
      <c r="AD136">
        <v>4.3097311237650322</v>
      </c>
      <c r="AE136">
        <v>9.0421224708089198</v>
      </c>
      <c r="AF136">
        <v>0</v>
      </c>
      <c r="AG136">
        <v>0</v>
      </c>
      <c r="AH136">
        <v>8.0901867075347393</v>
      </c>
      <c r="AI136">
        <v>0</v>
      </c>
      <c r="AJ136">
        <v>0</v>
      </c>
      <c r="AK136">
        <v>0</v>
      </c>
      <c r="AL136">
        <v>0</v>
      </c>
      <c r="AM136">
        <v>26.095703518555109</v>
      </c>
      <c r="AN136">
        <v>3.4423473798174768</v>
      </c>
      <c r="AO136">
        <v>4.3097311237650322</v>
      </c>
      <c r="AP136">
        <v>0</v>
      </c>
      <c r="AQ136">
        <v>0</v>
      </c>
      <c r="AR136">
        <v>9.0421224708089198</v>
      </c>
      <c r="AS136">
        <v>8.0901867075347393</v>
      </c>
      <c r="AT136">
        <v>33.847782022137622</v>
      </c>
    </row>
    <row r="137">
      <c r="A137" t="s">
        <v>323</v>
      </c>
      <c r="B137">
        <v>2011</v>
      </c>
      <c r="C137" t="s">
        <v>328</v>
      </c>
      <c r="D137">
        <v>163</v>
      </c>
      <c r="E137" t="s">
        <v>62</v>
      </c>
      <c r="F137" t="s">
        <v>46</v>
      </c>
      <c r="G137" t="s">
        <v>269</v>
      </c>
      <c r="H137">
        <v>0.40911536032622292</v>
      </c>
      <c r="I137">
        <v>0.1062483679905766</v>
      </c>
      <c r="J137">
        <v>0.030221253242559299</v>
      </c>
      <c r="K137">
        <v>0</v>
      </c>
      <c r="L137">
        <v>0</v>
      </c>
      <c r="M137">
        <v>1.1197364943036141</v>
      </c>
      <c r="N137">
        <v>0.34890567436282838</v>
      </c>
      <c r="O137">
        <v>0</v>
      </c>
      <c r="P137">
        <v>0</v>
      </c>
      <c r="Q137">
        <v>0</v>
      </c>
      <c r="R137">
        <v>0.092461671050175304</v>
      </c>
      <c r="S137">
        <v>0.30765756790278093</v>
      </c>
      <c r="T137">
        <v>0</v>
      </c>
      <c r="U137">
        <v>0</v>
      </c>
      <c r="V137">
        <v>0</v>
      </c>
      <c r="W137" t="s">
        <v>238</v>
      </c>
      <c r="X137" t="s">
        <v>239</v>
      </c>
      <c r="Y137" t="s">
        <v>175</v>
      </c>
      <c r="Z137">
        <v>0.030221253242559299</v>
      </c>
      <c r="AA137">
        <v>0.29335405891401228</v>
      </c>
      <c r="AB137">
        <v>0.080040026962488603</v>
      </c>
      <c r="AC137">
        <v>15.502233091890441</v>
      </c>
      <c r="AD137">
        <v>2.6839545008449708</v>
      </c>
      <c r="AE137">
        <v>1.9695869259362639</v>
      </c>
      <c r="AF137">
        <v>0</v>
      </c>
      <c r="AG137">
        <v>0</v>
      </c>
      <c r="AH137">
        <v>8.6447820541594496</v>
      </c>
      <c r="AI137">
        <v>2.6839545008449708</v>
      </c>
      <c r="AJ137">
        <v>0</v>
      </c>
      <c r="AK137">
        <v>0</v>
      </c>
      <c r="AL137">
        <v>0</v>
      </c>
      <c r="AM137">
        <v>1.584255011562447</v>
      </c>
      <c r="AN137">
        <v>5.2731960261685487</v>
      </c>
      <c r="AO137">
        <v>0</v>
      </c>
      <c r="AP137">
        <v>0</v>
      </c>
      <c r="AQ137">
        <v>0</v>
      </c>
      <c r="AR137">
        <v>1.9695869259362639</v>
      </c>
      <c r="AS137">
        <v>11.32873655500442</v>
      </c>
      <c r="AT137">
        <v>6.8574510377309954</v>
      </c>
    </row>
    <row r="138">
      <c r="A138" t="s">
        <v>323</v>
      </c>
      <c r="B138">
        <v>2011</v>
      </c>
      <c r="C138" t="s">
        <v>328</v>
      </c>
      <c r="D138">
        <v>164</v>
      </c>
      <c r="E138" t="s">
        <v>62</v>
      </c>
      <c r="F138" t="s">
        <v>176</v>
      </c>
      <c r="G138" t="s">
        <v>269</v>
      </c>
      <c r="H138">
        <v>0.18361207972060789</v>
      </c>
      <c r="I138">
        <v>0</v>
      </c>
      <c r="J138">
        <v>0.41709382384646709</v>
      </c>
      <c r="K138">
        <v>0.13747586827021971</v>
      </c>
      <c r="L138">
        <v>0.20423387991902961</v>
      </c>
      <c r="M138">
        <v>0.24648970313211799</v>
      </c>
      <c r="N138">
        <v>0</v>
      </c>
      <c r="O138">
        <v>0</v>
      </c>
      <c r="P138">
        <v>0</v>
      </c>
      <c r="Q138">
        <v>0</v>
      </c>
      <c r="R138">
        <v>0.29499232872350789</v>
      </c>
      <c r="S138">
        <v>0</v>
      </c>
      <c r="T138">
        <v>0</v>
      </c>
      <c r="U138">
        <v>0.41621078640738052</v>
      </c>
      <c r="V138">
        <v>0.2213507122890632</v>
      </c>
      <c r="W138" t="s">
        <v>238</v>
      </c>
      <c r="X138" t="s">
        <v>239</v>
      </c>
      <c r="Y138" t="s">
        <v>175</v>
      </c>
      <c r="Z138">
        <v>0.41709382384646709</v>
      </c>
      <c r="AA138">
        <v>0.049277381416332602</v>
      </c>
      <c r="AB138">
        <v>0.18663093670413031</v>
      </c>
      <c r="AC138">
        <v>6.9574441205188604</v>
      </c>
      <c r="AD138">
        <v>0</v>
      </c>
      <c r="AE138">
        <v>27.18294095030706</v>
      </c>
      <c r="AF138">
        <v>3.195356058566019</v>
      </c>
      <c r="AG138">
        <v>7.739848139076754</v>
      </c>
      <c r="AH138">
        <v>1.902992153075123</v>
      </c>
      <c r="AI138">
        <v>0</v>
      </c>
      <c r="AJ138">
        <v>0</v>
      </c>
      <c r="AK138">
        <v>0</v>
      </c>
      <c r="AL138">
        <v>0</v>
      </c>
      <c r="AM138">
        <v>5.0544519674437378</v>
      </c>
      <c r="AN138">
        <v>0</v>
      </c>
      <c r="AO138">
        <v>0</v>
      </c>
      <c r="AP138">
        <v>7.14436522205997</v>
      </c>
      <c r="AQ138">
        <v>3.7908389755828029</v>
      </c>
      <c r="AR138">
        <v>27.18294095030706</v>
      </c>
      <c r="AS138">
        <v>1.902992153075123</v>
      </c>
      <c r="AT138">
        <v>15.98965616508651</v>
      </c>
    </row>
    <row r="139">
      <c r="A139" t="s">
        <v>323</v>
      </c>
      <c r="B139">
        <v>2011</v>
      </c>
      <c r="C139" t="s">
        <v>328</v>
      </c>
      <c r="D139">
        <v>222</v>
      </c>
      <c r="E139" t="s">
        <v>36</v>
      </c>
      <c r="F139" t="s">
        <v>15</v>
      </c>
      <c r="G139" t="s">
        <v>351</v>
      </c>
      <c r="H139">
        <v>52.80439641344865</v>
      </c>
      <c r="I139">
        <v>60.324840068374108</v>
      </c>
      <c r="J139">
        <v>66.780010809459867</v>
      </c>
      <c r="K139">
        <v>71.391637916409294</v>
      </c>
      <c r="L139">
        <v>81.91020626061777</v>
      </c>
      <c r="M139">
        <v>66.586003435913483</v>
      </c>
      <c r="N139">
        <v>59.121738389811021</v>
      </c>
      <c r="O139">
        <v>79.27732753235118</v>
      </c>
      <c r="P139">
        <v>79.089724937656584</v>
      </c>
      <c r="Q139">
        <v>87.200101292975134</v>
      </c>
      <c r="R139">
        <v>44.372457475879287</v>
      </c>
      <c r="S139">
        <v>56.828210602514929</v>
      </c>
      <c r="T139">
        <v>64.525321574247258</v>
      </c>
      <c r="U139">
        <v>69.196133666332599</v>
      </c>
      <c r="V139">
        <v>82.780552105592022</v>
      </c>
      <c r="W139" t="s">
        <v>238</v>
      </c>
      <c r="X139" t="s">
        <v>239</v>
      </c>
      <c r="Y139" t="s">
        <v>175</v>
      </c>
      <c r="Z139">
        <v>66.780010809459867</v>
      </c>
      <c r="AA139">
        <v>74.121637426018808</v>
      </c>
      <c r="AB139">
        <v>63.077553489143938</v>
      </c>
      <c r="AC139">
        <v>1733.2347859567219</v>
      </c>
      <c r="AD139">
        <v>1232.5494014790461</v>
      </c>
      <c r="AE139">
        <v>3516.5290225765398</v>
      </c>
      <c r="AF139">
        <v>1306.9396180810261</v>
      </c>
      <c r="AG139">
        <v>2383.2543191238542</v>
      </c>
      <c r="AH139">
        <v>399.36961376032201</v>
      </c>
      <c r="AI139">
        <v>327.92558697845732</v>
      </c>
      <c r="AJ139">
        <v>419.9874347939674</v>
      </c>
      <c r="AK139">
        <v>408.17237193185201</v>
      </c>
      <c r="AL139">
        <v>503.01253079670789</v>
      </c>
      <c r="AM139">
        <v>675.60708495967447</v>
      </c>
      <c r="AN139">
        <v>861.1997260044385</v>
      </c>
      <c r="AO139">
        <v>928.80725278700072</v>
      </c>
      <c r="AP139">
        <v>994.42473697259902</v>
      </c>
      <c r="AQ139">
        <v>1137.471785655631</v>
      </c>
      <c r="AR139">
        <v>3516.5290225765398</v>
      </c>
      <c r="AS139">
        <v>2058.4675382613032</v>
      </c>
      <c r="AT139">
        <v>4597.5105863793488</v>
      </c>
    </row>
    <row r="140">
      <c r="A140" t="s">
        <v>323</v>
      </c>
      <c r="B140">
        <v>2011</v>
      </c>
      <c r="C140" t="s">
        <v>328</v>
      </c>
      <c r="D140">
        <v>223</v>
      </c>
      <c r="E140" t="s">
        <v>36</v>
      </c>
      <c r="F140" t="s">
        <v>16</v>
      </c>
      <c r="G140" t="s">
        <v>352</v>
      </c>
      <c r="H140">
        <v>24.30003276990448</v>
      </c>
      <c r="I140">
        <v>18.86547069825734</v>
      </c>
      <c r="J140">
        <v>16.7355625683055</v>
      </c>
      <c r="K140">
        <v>13.76899609836142</v>
      </c>
      <c r="L140">
        <v>6.9005675993806301</v>
      </c>
      <c r="M140">
        <v>13.66696346858704</v>
      </c>
      <c r="N140">
        <v>19.872910797447769</v>
      </c>
      <c r="O140">
        <v>8.8280855246297119</v>
      </c>
      <c r="P140">
        <v>5.2733972601089061</v>
      </c>
      <c r="Q140">
        <v>2.9761140233918</v>
      </c>
      <c r="R140">
        <v>30.235636763412799</v>
      </c>
      <c r="S140">
        <v>20.429644931766038</v>
      </c>
      <c r="T140">
        <v>17.750846526918622</v>
      </c>
      <c r="U140">
        <v>14.466713721673729</v>
      </c>
      <c r="V140">
        <v>8.6738925769372859</v>
      </c>
      <c r="W140" t="s">
        <v>238</v>
      </c>
      <c r="X140" t="s">
        <v>239</v>
      </c>
      <c r="Y140" t="s">
        <v>175</v>
      </c>
      <c r="Z140">
        <v>16.7355625683055</v>
      </c>
      <c r="AA140">
        <v>10.20293882281158</v>
      </c>
      <c r="AB140">
        <v>18.5571063599543</v>
      </c>
      <c r="AC140">
        <v>797.616580386853</v>
      </c>
      <c r="AD140">
        <v>385.45687964364771</v>
      </c>
      <c r="AE140">
        <v>881.26807359329121</v>
      </c>
      <c r="AF140">
        <v>252.06378544251649</v>
      </c>
      <c r="AG140">
        <v>200.7784900858822</v>
      </c>
      <c r="AH140">
        <v>81.97173039495182</v>
      </c>
      <c r="AI140">
        <v>110.227407307541</v>
      </c>
      <c r="AJ140">
        <v>46.768541637809001</v>
      </c>
      <c r="AK140">
        <v>27.215356602823949</v>
      </c>
      <c r="AL140">
        <v>17.167670961942822</v>
      </c>
      <c r="AM140">
        <v>460.36238643607152</v>
      </c>
      <c r="AN140">
        <v>309.59983485431547</v>
      </c>
      <c r="AO140">
        <v>255.51387571683389</v>
      </c>
      <c r="AP140">
        <v>207.90262728989481</v>
      </c>
      <c r="AQ140">
        <v>119.1863043567148</v>
      </c>
      <c r="AR140">
        <v>881.26807359329121</v>
      </c>
      <c r="AS140">
        <v>283.35070690506859</v>
      </c>
      <c r="AT140">
        <v>1352.56502865383</v>
      </c>
    </row>
    <row r="141">
      <c r="A141" t="s">
        <v>323</v>
      </c>
      <c r="B141">
        <v>2011</v>
      </c>
      <c r="C141" t="s">
        <v>328</v>
      </c>
      <c r="D141">
        <v>224</v>
      </c>
      <c r="E141" t="s">
        <v>36</v>
      </c>
      <c r="F141" t="s">
        <v>20</v>
      </c>
      <c r="G141" t="s">
        <v>353</v>
      </c>
      <c r="H141">
        <v>22.895570816647041</v>
      </c>
      <c r="I141">
        <v>20.809689233368491</v>
      </c>
      <c r="J141">
        <v>16.484426622234452</v>
      </c>
      <c r="K141">
        <v>14.839365985229341</v>
      </c>
      <c r="L141">
        <v>11.189226140001541</v>
      </c>
      <c r="M141">
        <v>19.747033095499489</v>
      </c>
      <c r="N141">
        <v>21.005350812741259</v>
      </c>
      <c r="O141">
        <v>11.89458694301911</v>
      </c>
      <c r="P141">
        <v>15.636877802234491</v>
      </c>
      <c r="Q141">
        <v>9.8237846836330451</v>
      </c>
      <c r="R141">
        <v>25.391905760707861</v>
      </c>
      <c r="S141">
        <v>22.742144465719001</v>
      </c>
      <c r="T141">
        <v>17.723831898834149</v>
      </c>
      <c r="U141">
        <v>16.33715261199373</v>
      </c>
      <c r="V141">
        <v>8.5455553174706687</v>
      </c>
      <c r="W141" t="s">
        <v>238</v>
      </c>
      <c r="X141" t="s">
        <v>239</v>
      </c>
      <c r="Y141" t="s">
        <v>175</v>
      </c>
      <c r="Z141">
        <v>16.484426622234452</v>
      </c>
      <c r="AA141">
        <v>15.675423751169591</v>
      </c>
      <c r="AB141">
        <v>18.365340150901801</v>
      </c>
      <c r="AC141">
        <v>751.51696599340937</v>
      </c>
      <c r="AD141">
        <v>425.18090359596363</v>
      </c>
      <c r="AE141">
        <v>868.04365460523741</v>
      </c>
      <c r="AF141">
        <v>271.65864069414329</v>
      </c>
      <c r="AG141">
        <v>325.56103498220011</v>
      </c>
      <c r="AH141">
        <v>118.43877952297071</v>
      </c>
      <c r="AI141">
        <v>116.5086173471465</v>
      </c>
      <c r="AJ141">
        <v>63.013943754522238</v>
      </c>
      <c r="AK141">
        <v>80.700008846631974</v>
      </c>
      <c r="AL141">
        <v>56.668360729464908</v>
      </c>
      <c r="AM141">
        <v>386.61260629722773</v>
      </c>
      <c r="AN141">
        <v>344.64447102903858</v>
      </c>
      <c r="AO141">
        <v>255.12501469477249</v>
      </c>
      <c r="AP141">
        <v>234.78289650405151</v>
      </c>
      <c r="AQ141">
        <v>117.4228465398904</v>
      </c>
      <c r="AR141">
        <v>868.04365460523741</v>
      </c>
      <c r="AS141">
        <v>435.32971020073637</v>
      </c>
      <c r="AT141">
        <v>1338.5878350649809</v>
      </c>
    </row>
    <row r="142">
      <c r="A142" t="s">
        <v>323</v>
      </c>
      <c r="B142">
        <v>2011</v>
      </c>
      <c r="C142" t="s">
        <v>328</v>
      </c>
      <c r="D142">
        <v>225</v>
      </c>
      <c r="E142" t="s">
        <v>264</v>
      </c>
      <c r="F142" t="s">
        <v>265</v>
      </c>
      <c r="G142" t="s">
        <v>269</v>
      </c>
      <c r="H142">
        <v>66.791033429590868</v>
      </c>
      <c r="I142">
        <v>64.05120754232874</v>
      </c>
      <c r="J142">
        <v>67.479600926758721</v>
      </c>
      <c r="K142">
        <v>67.074010722864273</v>
      </c>
      <c r="L142">
        <v>68.185710750382569</v>
      </c>
      <c r="M142">
        <v>62.346912379183337</v>
      </c>
      <c r="N142">
        <v>56.958516210807751</v>
      </c>
      <c r="O142">
        <v>59.995246697304061</v>
      </c>
      <c r="P142">
        <v>56.549060749015112</v>
      </c>
      <c r="Q142">
        <v>67.329183099856039</v>
      </c>
      <c r="R142">
        <v>66.29843984753893</v>
      </c>
      <c r="S142">
        <v>68.308734135410091</v>
      </c>
      <c r="T142">
        <v>69.217779483171739</v>
      </c>
      <c r="U142">
        <v>70.044237975633095</v>
      </c>
      <c r="V142">
        <v>73.377467394346894</v>
      </c>
      <c r="W142" t="s">
        <v>238</v>
      </c>
      <c r="X142" t="s">
        <v>239</v>
      </c>
      <c r="Y142" t="s">
        <v>175</v>
      </c>
      <c r="Z142">
        <v>67.479600926758721</v>
      </c>
      <c r="AA142">
        <v>60.640644622896957</v>
      </c>
      <c r="AB142">
        <v>69.44915975859189</v>
      </c>
      <c r="AC142"/>
      <c r="AD142"/>
      <c r="AE142"/>
      <c r="AF142"/>
      <c r="AG142"/>
      <c r="AH142"/>
      <c r="AI142"/>
      <c r="AJ142"/>
      <c r="AK142"/>
      <c r="AL142"/>
      <c r="AM142"/>
      <c r="AN142"/>
      <c r="AO142"/>
      <c r="AP142"/>
      <c r="AQ142"/>
      <c r="AR142"/>
      <c r="AS142"/>
      <c r="AT142"/>
    </row>
    <row r="143">
      <c r="A143" t="s">
        <v>323</v>
      </c>
      <c r="B143">
        <v>2011</v>
      </c>
      <c r="C143" t="s">
        <v>328</v>
      </c>
      <c r="D143">
        <v>226</v>
      </c>
      <c r="E143" t="s">
        <v>264</v>
      </c>
      <c r="F143" t="s">
        <v>266</v>
      </c>
      <c r="G143" t="s">
        <v>269</v>
      </c>
      <c r="H143">
        <v>5.6109389872953619</v>
      </c>
      <c r="I143">
        <v>3.3540336770460568</v>
      </c>
      <c r="J143">
        <v>6.3534074500210034</v>
      </c>
      <c r="K143">
        <v>3.98489553196594</v>
      </c>
      <c r="L143">
        <v>1.872266089823347</v>
      </c>
      <c r="M143">
        <v>6.6921380554278613</v>
      </c>
      <c r="N143">
        <v>5.5607597611527222</v>
      </c>
      <c r="O143">
        <v>4.4730440646665892</v>
      </c>
      <c r="P143">
        <v>3.0720226243920079</v>
      </c>
      <c r="Q143">
        <v>1.484222861812017</v>
      </c>
      <c r="R143">
        <v>5.3476598886016653</v>
      </c>
      <c r="S143">
        <v>4.7217528196157463</v>
      </c>
      <c r="T143">
        <v>2.9971433547874771</v>
      </c>
      <c r="U143">
        <v>2.7529057689837928</v>
      </c>
      <c r="V143">
        <v>1.48643879002805</v>
      </c>
      <c r="W143" t="s">
        <v>238</v>
      </c>
      <c r="X143" t="s">
        <v>239</v>
      </c>
      <c r="Y143" t="s">
        <v>175</v>
      </c>
      <c r="Z143">
        <v>6.3534074500210034</v>
      </c>
      <c r="AA143">
        <v>4.2560775627692244</v>
      </c>
      <c r="AB143">
        <v>3.4613267579237408</v>
      </c>
      <c r="AC143"/>
      <c r="AD143"/>
      <c r="AE143"/>
      <c r="AF143"/>
      <c r="AG143"/>
      <c r="AH143"/>
      <c r="AI143"/>
      <c r="AJ143"/>
      <c r="AK143"/>
      <c r="AL143"/>
      <c r="AM143"/>
      <c r="AN143"/>
      <c r="AO143"/>
      <c r="AP143"/>
      <c r="AQ143"/>
      <c r="AR143"/>
      <c r="AS143"/>
      <c r="AT143"/>
    </row>
    <row r="144">
      <c r="A144" t="s">
        <v>323</v>
      </c>
      <c r="B144">
        <v>2011</v>
      </c>
      <c r="C144" t="s">
        <v>328</v>
      </c>
      <c r="D144">
        <v>227</v>
      </c>
      <c r="E144" t="s">
        <v>264</v>
      </c>
      <c r="F144" t="s">
        <v>267</v>
      </c>
      <c r="G144" t="s">
        <v>269</v>
      </c>
      <c r="H144">
        <v>13.32029132681294</v>
      </c>
      <c r="I144">
        <v>19.117368119588249</v>
      </c>
      <c r="J144">
        <v>19.122794129651869</v>
      </c>
      <c r="K144">
        <v>21.062940204433261</v>
      </c>
      <c r="L144">
        <v>23.10898152499318</v>
      </c>
      <c r="M144">
        <v>22.124465295713581</v>
      </c>
      <c r="N144">
        <v>27.855010294587299</v>
      </c>
      <c r="O144">
        <v>31.421678900580229</v>
      </c>
      <c r="P144">
        <v>32.969454809351589</v>
      </c>
      <c r="Q144">
        <v>24.773738187234809</v>
      </c>
      <c r="R144">
        <v>11.13773844041825</v>
      </c>
      <c r="S144">
        <v>11.545031554290849</v>
      </c>
      <c r="T144">
        <v>15.871410785608941</v>
      </c>
      <c r="U144">
        <v>16.27796547398588</v>
      </c>
      <c r="V144">
        <v>19.766100325614548</v>
      </c>
      <c r="W144" t="s">
        <v>238</v>
      </c>
      <c r="X144" t="s">
        <v>239</v>
      </c>
      <c r="Y144" t="s">
        <v>175</v>
      </c>
      <c r="Z144">
        <v>19.122794129651869</v>
      </c>
      <c r="AA144">
        <v>27.831141872886921</v>
      </c>
      <c r="AB144">
        <v>14.919185783979639</v>
      </c>
      <c r="AC144"/>
      <c r="AD144"/>
      <c r="AE144"/>
      <c r="AF144"/>
      <c r="AG144"/>
      <c r="AH144"/>
      <c r="AI144"/>
      <c r="AJ144"/>
      <c r="AK144"/>
      <c r="AL144"/>
      <c r="AM144"/>
      <c r="AN144"/>
      <c r="AO144"/>
      <c r="AP144"/>
      <c r="AQ144"/>
      <c r="AR144"/>
      <c r="AS144"/>
      <c r="AT144"/>
    </row>
    <row r="145">
      <c r="A145" t="s">
        <v>323</v>
      </c>
      <c r="B145">
        <v>2011</v>
      </c>
      <c r="C145" t="s">
        <v>328</v>
      </c>
      <c r="D145">
        <v>228</v>
      </c>
      <c r="E145" t="s">
        <v>264</v>
      </c>
      <c r="F145" t="s">
        <v>268</v>
      </c>
      <c r="G145" t="s">
        <v>269</v>
      </c>
      <c r="H145">
        <v>14.222147801633209</v>
      </c>
      <c r="I145">
        <v>13.477390661037081</v>
      </c>
      <c r="J145">
        <v>6.9658153605951121</v>
      </c>
      <c r="K145">
        <v>7.7028496889203391</v>
      </c>
      <c r="L145">
        <v>6.7184183952085457</v>
      </c>
      <c r="M145">
        <v>8.6489339278547579</v>
      </c>
      <c r="N145">
        <v>9.5849953892379229</v>
      </c>
      <c r="O145">
        <v>3.6265567799198908</v>
      </c>
      <c r="P145">
        <v>7.4094618172412403</v>
      </c>
      <c r="Q145">
        <v>5.8506092264209206</v>
      </c>
      <c r="R145">
        <v>17.216161823441041</v>
      </c>
      <c r="S145">
        <v>15.386067792730531</v>
      </c>
      <c r="T145">
        <v>11.913666376431911</v>
      </c>
      <c r="U145">
        <v>10.92489078139721</v>
      </c>
      <c r="V145">
        <v>5.3699934900104722</v>
      </c>
      <c r="W145" t="s">
        <v>238</v>
      </c>
      <c r="X145" t="s">
        <v>239</v>
      </c>
      <c r="Y145" t="s">
        <v>175</v>
      </c>
      <c r="Z145">
        <v>6.9658153605951121</v>
      </c>
      <c r="AA145">
        <v>7.0166479378368702</v>
      </c>
      <c r="AB145">
        <v>12.162642822136309</v>
      </c>
      <c r="AC145"/>
      <c r="AD145"/>
      <c r="AE145"/>
      <c r="AF145"/>
      <c r="AG145"/>
      <c r="AH145"/>
      <c r="AI145"/>
      <c r="AJ145"/>
      <c r="AK145"/>
      <c r="AL145"/>
      <c r="AM145"/>
      <c r="AN145"/>
      <c r="AO145"/>
      <c r="AP145"/>
      <c r="AQ145"/>
      <c r="AR145"/>
      <c r="AS145"/>
      <c r="AT145"/>
    </row>
    <row r="146">
      <c r="A146" t="s">
        <v>323</v>
      </c>
      <c r="B146">
        <v>2011</v>
      </c>
      <c r="C146" t="s">
        <v>328</v>
      </c>
      <c r="D146">
        <v>229</v>
      </c>
      <c r="E146" t="s">
        <v>264</v>
      </c>
      <c r="F146" t="s">
        <v>176</v>
      </c>
      <c r="G146" t="s">
        <v>269</v>
      </c>
      <c r="H146">
        <v>0.055588454667713699</v>
      </c>
      <c r="I146">
        <v>0</v>
      </c>
      <c r="J146">
        <v>0.078382132973277299</v>
      </c>
      <c r="K146">
        <v>0.17530385181617711</v>
      </c>
      <c r="L146">
        <v>0.11462323959234839</v>
      </c>
      <c r="M146">
        <v>0.18755034182051949</v>
      </c>
      <c r="N146">
        <v>0.040718344214310899</v>
      </c>
      <c r="O146">
        <v>0.48347355752922289</v>
      </c>
      <c r="P146">
        <v>0</v>
      </c>
      <c r="Q146">
        <v>0.56224662467614639</v>
      </c>
      <c r="R146">
        <v>0</v>
      </c>
      <c r="S146">
        <v>0.0384136979528431</v>
      </c>
      <c r="T146">
        <v>0</v>
      </c>
      <c r="U146">
        <v>0</v>
      </c>
      <c r="V146">
        <v>0</v>
      </c>
      <c r="W146" t="s">
        <v>238</v>
      </c>
      <c r="X146" t="s">
        <v>239</v>
      </c>
      <c r="Y146" t="s">
        <v>175</v>
      </c>
      <c r="Z146">
        <v>0.078382132973277299</v>
      </c>
      <c r="AA146">
        <v>0.25548800361005453</v>
      </c>
      <c r="AB146">
        <v>0.0076848773684398998</v>
      </c>
      <c r="AC146"/>
      <c r="AD146"/>
      <c r="AE146"/>
      <c r="AF146"/>
      <c r="AG146"/>
      <c r="AH146"/>
      <c r="AI146"/>
      <c r="AJ146"/>
      <c r="AK146"/>
      <c r="AL146"/>
      <c r="AM146"/>
      <c r="AN146"/>
      <c r="AO146"/>
      <c r="AP146"/>
      <c r="AQ146"/>
      <c r="AR146"/>
      <c r="AS146"/>
      <c r="AT146"/>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SLC97</vt:lpstr>
      <vt:lpstr>SLC07</vt:lpstr>
      <vt:lpstr>MICS11</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2021-05-26T10:50:43Z</dcterms:modified>
</cp:coreProperties>
</file>