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4A04BAB-83C2-4FBE-9384-2A0BADC44274}"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SLC05" sheetId="139" r:id="rId5"/>
    <sheet name="MICS12"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<sst xmlns="http://schemas.openxmlformats.org/spreadsheetml/2006/main" count="7662" uniqueCount="355">
  <si>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</si>
  <si>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</si>
  <si>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</si>
  <si>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</si>
  <si>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</si>
  <si>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</si>
  <si>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</si>
  <si>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</si>
  <si>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</si>
  <si>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</si>
  <si>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</si>
  <si>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</si>
  <si>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</si>
  <si>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</si>
  <si>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</si>
  <si>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</si>
  <si>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</si>
  <si>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</si>
  <si>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</si>
  <si>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</si>
  <si>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</si>
  <si>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</si>
  <si>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</si>
  <si>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</si>
  <si>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</si>
  <si>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</si>
  <si>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</si>
  <si>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</si>
  <si>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</si>
  <si>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</si>
  <si>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</si>
  <si>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</si>
  <si>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</si>
  <si>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</si>
  <si>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</si>
  <si>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</si>
  <si>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</si>
  <si>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</si>
  <si>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</si>
  <si>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</si>
  <si>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</si>
  <si>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</si>
  <si>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</si>
  <si>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</si>
  <si>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</si>
  <si>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</si>
  <si>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</si>
  <si>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</si>
  <si>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</si>
  <si>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</si>
  <si>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</si>
  <si>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</si>
  <si>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</si>
  <si>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</si>
  <si>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</si>
  <si>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</si>
  <si>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</si>
  <si>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</si>
  <si>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</si>
  <si>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</si>
  <si>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</si>
  <si>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</si>
  <si>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</si>
  <si>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</si>
  <si>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</si>
  <si>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</si>
  <si>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</si>
  <si>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</si>
  <si>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</si>
  <si>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</si>
  <si>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</si>
  <si>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</si>
  <si>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</si>
  <si>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</si>
  <si>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</si>
  <si>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</si>
  <si>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</si>
  <si>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</si>
  <si>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</si>
  <si>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</si>
  <si>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</si>
  <si>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</si>
  <si>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</si>
  <si>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</si>
  <si>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</si>
  <si>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</si>
  <si>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</si>
  <si>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</si>
  <si>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</si>
  <si>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</si>
  <si>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</si>
  <si>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</si>
  <si>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</si>
  <si>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</si>
  <si>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</si>
  <si>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</si>
  <si>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</si>
  <si>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</si>
  <si>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</si>
  <si>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</si>
  <si>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</si>
  <si>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</si>
  <si>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</si>
  <si>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</si>
  <si>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</si>
  <si>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</si>
  <si>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</si>
  <si>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</si>
  <si>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</si>
  <si>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</si>
  <si>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</si>
  <si>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</si>
  <si>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</si>
  <si>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</si>
  <si>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</si>
  <si>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</si>
  <si>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</si>
  <si>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</si>
  <si>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</si>
  <si>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</si>
  <si>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</si>
  <si>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</si>
  <si>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</si>
  <si>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</si>
  <si>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</si>
  <si>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</si>
  <si>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</si>
  <si>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</si>
  <si>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</si>
  <si>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</si>
  <si>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</si>
  <si>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</si>
  <si>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</si>
  <si>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</si>
  <si>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</si>
  <si>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</si>
  <si>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</si>
  <si>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</si>
  <si>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</si>
  <si>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</si>
  <si>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</si>
  <si>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</si>
  <si>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</si>
  <si>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</si>
  <si>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</si>
  <si>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</si>
  <si>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Water</t>
  </si>
  <si>
    <t>Private piped</t>
  </si>
  <si>
    <t>Private Not Piped</t>
  </si>
  <si>
    <t>Public Piped</t>
  </si>
  <si>
    <t>Public Yard</t>
  </si>
  <si>
    <t>Public Standpipe</t>
  </si>
  <si>
    <t>Public Well-Tank</t>
  </si>
  <si>
    <t>Shared among Improved Sanitation</t>
  </si>
  <si>
    <t>Type of toilet</t>
  </si>
  <si>
    <t>WC Sewer</t>
  </si>
  <si>
    <t>WC Cesspit</t>
  </si>
  <si>
    <t>Pit Latrine</t>
  </si>
  <si>
    <t>Ven. Pit Latrine</t>
  </si>
  <si>
    <t>None</t>
  </si>
  <si>
    <t>Total</t>
  </si>
  <si>
    <t>Saint Lucia</t>
  </si>
  <si>
    <t>Component Matrix</t>
  </si>
  <si>
    <t>Component</t>
  </si>
  <si>
    <t>1</t>
  </si>
  <si>
    <t>Has wood floor</t>
  </si>
  <si>
    <t>Has concrete floor</t>
  </si>
  <si>
    <t>Has brick concrete wall</t>
  </si>
  <si>
    <t>Has wood and concrete floor</t>
  </si>
  <si>
    <t>Has mud floor</t>
  </si>
  <si>
    <t>Has no wall</t>
  </si>
  <si>
    <t>Owns Refrigerator</t>
  </si>
  <si>
    <t>Number of Rooms</t>
  </si>
  <si>
    <t>Owns telephone</t>
  </si>
  <si>
    <t>Owns Television</t>
  </si>
  <si>
    <t>Owns Washing machine</t>
  </si>
  <si>
    <t>:electric light</t>
  </si>
  <si>
    <t>Owns stove</t>
  </si>
  <si>
    <t>Owns sewing machine</t>
  </si>
  <si>
    <t>Owns Video</t>
  </si>
  <si>
    <t>Owns Motor vehicle</t>
  </si>
  <si>
    <t>kerozene light</t>
  </si>
  <si>
    <t>Household fuel type: natural gas</t>
  </si>
  <si>
    <t>Household fuel type: coal</t>
  </si>
  <si>
    <t>Owns Radio</t>
  </si>
  <si>
    <t>Land purchased</t>
  </si>
  <si>
    <t>Has galvanized roof</t>
  </si>
  <si>
    <t>Number of members per sleeping room</t>
  </si>
  <si>
    <t>Has shingle asphalt roof</t>
  </si>
  <si>
    <t>Kitchen shared</t>
  </si>
  <si>
    <t>Bath shared</t>
  </si>
  <si>
    <t>Has shingle wood roof</t>
  </si>
  <si>
    <t>Household fuel type: wood</t>
  </si>
  <si>
    <t>Has shingle other roof</t>
  </si>
  <si>
    <t>Has ply wood wall</t>
  </si>
  <si>
    <t>Has wood concrete wall</t>
  </si>
  <si>
    <t>Has tile roof</t>
  </si>
  <si>
    <t>Has concrete roof</t>
  </si>
  <si>
    <t>gas light</t>
  </si>
  <si>
    <t>Has mud wall</t>
  </si>
  <si>
    <t>Land inherited</t>
  </si>
  <si>
    <t>Household fuel type: kerosene</t>
  </si>
  <si>
    <t>Household fuel type: electricity</t>
  </si>
  <si>
    <t>Land:other</t>
  </si>
  <si>
    <t>Communalities</t>
  </si>
  <si>
    <t>Extraction</t>
  </si>
  <si>
    <t>Total Variance Explained</t>
  </si>
  <si>
    <t>Extraction Sums of Squared Loadings</t>
  </si>
  <si>
    <t>% of Variance</t>
  </si>
  <si>
    <t>Cumulative %</t>
  </si>
  <si>
    <t>Component Score Coefficient Matrix</t>
  </si>
  <si>
    <t>Component Score Covariance Matrix</t>
  </si>
  <si>
    <t>Main source of drinking water</t>
  </si>
  <si>
    <t>Piped into dwelling</t>
  </si>
  <si>
    <t>Piped into compound, yard or plot</t>
  </si>
  <si>
    <t>Piped to neighbour</t>
  </si>
  <si>
    <t>Public tap / standpipe</t>
  </si>
  <si>
    <t>Unprotected well</t>
  </si>
  <si>
    <t>Protected spring</t>
  </si>
  <si>
    <t>Unprotected spring</t>
  </si>
  <si>
    <t>Rainwater collection</t>
  </si>
  <si>
    <t>Tanker-truck</t>
  </si>
  <si>
    <t>Bottled water</t>
  </si>
  <si>
    <t>Flush to piped sewer system</t>
  </si>
  <si>
    <t>Flush to septic tank</t>
  </si>
  <si>
    <t>Flush to pit (latrine)</t>
  </si>
  <si>
    <t>Flush to unknown place / Not sure / DK where</t>
  </si>
  <si>
    <t>Ventilated Improved Pit latrine (VIP)</t>
  </si>
  <si>
    <t>Pit latrine with slab</t>
  </si>
  <si>
    <t>Pit latrine without slab / Open pit</t>
  </si>
  <si>
    <t>Bucket</t>
  </si>
  <si>
    <t>No facility, Bush, Field</t>
  </si>
  <si>
    <t>Place where household members most often wash their hands</t>
  </si>
  <si>
    <t>Observed</t>
  </si>
  <si>
    <t>Not in dwelling/plot/yard</t>
  </si>
  <si>
    <t>No permission to see</t>
  </si>
  <si>
    <t>Other reason</t>
  </si>
  <si>
    <t>MICS12</t>
  </si>
  <si>
    <t>Count</t>
  </si>
  <si>
    <t>W_text_t</t>
  </si>
  <si>
    <t/>
  </si>
  <si>
    <t>W_text_i</t>
  </si>
  <si>
    <t>S_text_s</t>
  </si>
  <si>
    <t>S_text_i</t>
  </si>
  <si>
    <t>Urban/Rural</t>
  </si>
  <si>
    <t>Urban</t>
  </si>
  <si>
    <t>Rural</t>
  </si>
  <si>
    <t>Missing</t>
  </si>
  <si>
    <t>2012</t>
  </si>
  <si>
    <t>tv</t>
  </si>
  <si>
    <t>fridge</t>
  </si>
  <si>
    <t>wash</t>
  </si>
  <si>
    <t>cable</t>
  </si>
  <si>
    <t>computer</t>
  </si>
  <si>
    <t>internet</t>
  </si>
  <si>
    <t>elec</t>
  </si>
  <si>
    <t>sofa</t>
  </si>
  <si>
    <t>hc6_2</t>
  </si>
  <si>
    <t>stove</t>
  </si>
  <si>
    <t>hc3_33</t>
  </si>
  <si>
    <t>stereo</t>
  </si>
  <si>
    <t>phone</t>
  </si>
  <si>
    <t>mobile</t>
  </si>
  <si>
    <t>car</t>
  </si>
  <si>
    <t>hc6_7</t>
  </si>
  <si>
    <t>hc5_24</t>
  </si>
  <si>
    <t>bank</t>
  </si>
  <si>
    <t>radio</t>
  </si>
  <si>
    <t>hc5_38</t>
  </si>
  <si>
    <t>hc6_8</t>
  </si>
  <si>
    <t>table</t>
  </si>
  <si>
    <t>ipod</t>
  </si>
  <si>
    <t>hc3_23</t>
  </si>
  <si>
    <t>hc6_95</t>
  </si>
  <si>
    <t>ac</t>
  </si>
  <si>
    <t>bed</t>
  </si>
  <si>
    <t>hc3_36</t>
  </si>
  <si>
    <t>hc5_36</t>
  </si>
  <si>
    <t>hc3_21</t>
  </si>
  <si>
    <t>hc5_31</t>
  </si>
  <si>
    <t>hc3_34</t>
  </si>
  <si>
    <t>hc5_34</t>
  </si>
  <si>
    <t>hc4_35</t>
  </si>
  <si>
    <t>hc4_23</t>
  </si>
  <si>
    <t>hc6_1</t>
  </si>
  <si>
    <t>hc4_31</t>
  </si>
  <si>
    <t>boatp</t>
  </si>
  <si>
    <t>hc3_32</t>
  </si>
  <si>
    <t>hc3_31</t>
  </si>
  <si>
    <t>Persons per sleeping rooms</t>
  </si>
  <si>
    <t>hc3_35</t>
  </si>
  <si>
    <t>boatl</t>
  </si>
  <si>
    <t>SLC05</t>
  </si>
  <si>
    <t>% Improved
&lt; = 30min</t>
  </si>
  <si>
    <t>iso3</t>
  </si>
  <si>
    <t>LCA</t>
  </si>
  <si>
    <t>year</t>
  </si>
  <si>
    <t>data_source</t>
  </si>
  <si>
    <t>LCA_2005_SLC</t>
  </si>
  <si>
    <t>LCA_2012_MICS</t>
  </si>
  <si>
    <t>row</t>
  </si>
  <si>
    <t>var1</t>
  </si>
  <si>
    <t>var2</t>
  </si>
  <si>
    <t>varname</t>
  </si>
  <si>
    <t>w_imp</t>
  </si>
  <si>
    <t>w_bas</t>
  </si>
  <si>
    <t>w_lim</t>
  </si>
  <si>
    <t>w_unimp</t>
  </si>
  <si>
    <t>w_sur</t>
  </si>
  <si>
    <t>s_imp</t>
  </si>
  <si>
    <t>s_bas</t>
  </si>
  <si>
    <t>s_lim</t>
  </si>
  <si>
    <t>s_unimp</t>
  </si>
  <si>
    <t>s_od</t>
  </si>
  <si>
    <t>s_sew</t>
  </si>
  <si>
    <t>s_sep</t>
  </si>
  <si>
    <t>w_pip</t>
  </si>
  <si>
    <t>w_pop</t>
  </si>
  <si>
    <t>w_premises</t>
  </si>
  <si>
    <t>w_30min</t>
  </si>
  <si>
    <t>s_shared</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</si>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</sst>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9"/>
      <color rgb="FFC0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2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s>
  <cellStyleXfs count="4539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1714">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8" fillId="30" borderId="64" xfId="19344" applyFont="true" applyFill="true" applyBorder="true" applyAlignment="true">
      <alignment vertical="center"/>
    </xf>
    <xf numFmtId="0" fontId="158" fillId="9" borderId="64" xfId="19344" applyFont="true" applyFill="true" applyBorder="true" applyAlignment="true">
      <alignment vertical="center"/>
    </xf>
    <xf numFmtId="0" fontId="158" fillId="31" borderId="64" xfId="19344" applyFont="true" applyFill="true" applyBorder="true" applyAlignment="true">
      <alignment vertical="center"/>
    </xf>
    <xf numFmtId="0" fontId="158"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0" fillId="27" borderId="10" xfId="19344" applyFont="true" applyFill="true" applyBorder="true" applyAlignment="true">
      <alignment wrapText="true"/>
    </xf>
    <xf numFmtId="0" fontId="159"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8" fillId="29" borderId="1" xfId="19344" applyFont="true" applyFill="true" applyBorder="true" applyAlignment="true">
      <alignment vertical="center"/>
    </xf>
    <xf numFmtId="0" fontId="163" fillId="15" borderId="3" xfId="19344" applyFont="true" applyFill="true" applyBorder="true" applyAlignment="true">
      <alignment horizontal="left"/>
    </xf>
    <xf numFmtId="0" fontId="136" fillId="27" borderId="4" xfId="19344" applyFont="true" applyFill="true" applyBorder="true" applyAlignment="true"/>
    <xf numFmtId="0" fontId="163" fillId="27" borderId="10" xfId="19344" applyFont="true" applyFill="true" applyBorder="true" applyAlignment="true"/>
    <xf numFmtId="0" fontId="165" fillId="3" borderId="4" xfId="19344" applyFont="true" applyBorder="true" applyAlignment="true"/>
    <xf numFmtId="0" fontId="163" fillId="27" borderId="10" xfId="19344" applyFont="true" applyFill="true" applyBorder="true" applyAlignment="true">
      <alignment horizontal="left"/>
    </xf>
    <xf numFmtId="0" fontId="163" fillId="27" borderId="3" xfId="19344" applyFont="true" applyFill="true" applyBorder="true" applyAlignment="true">
      <alignment horizontal="left"/>
    </xf>
    <xf numFmtId="0" fontId="164" fillId="27" borderId="3" xfId="19344" applyFont="true" applyFill="true" applyBorder="true" applyAlignment="true">
      <alignment vertical="center"/>
    </xf>
    <xf numFmtId="0" fontId="164" fillId="3" borderId="4" xfId="19344" applyFont="true" applyBorder="true" applyAlignment="true">
      <alignment vertical="center"/>
    </xf>
    <xf numFmtId="0" fontId="164"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1" fillId="3" borderId="10" xfId="39959" applyFont="true" applyAlignment="true">
      <alignment horizontal="left" vertical="center"/>
    </xf>
    <xf numFmtId="0" fontId="151" fillId="3" borderId="10" xfId="40020" applyFont="true" applyAlignment="true">
      <alignment horizontal="left" vertical="center"/>
    </xf>
    <xf numFmtId="0" fontId="161" fillId="3" borderId="10" xfId="40019" applyFont="true" applyAlignment="true">
      <alignment horizontal="left" vertical="center"/>
    </xf>
    <xf numFmtId="0" fontId="151" fillId="3" borderId="10" xfId="40080" applyFont="true" applyAlignment="true">
      <alignment horizontal="left" vertical="center"/>
    </xf>
    <xf numFmtId="0" fontId="161" fillId="3" borderId="10" xfId="40079" applyFont="true" applyAlignment="true">
      <alignment horizontal="left" vertical="center"/>
    </xf>
    <xf numFmtId="0" fontId="161" fillId="3" borderId="10" xfId="40139" applyFont="true" applyAlignment="true">
      <alignment horizontal="left" vertical="center"/>
    </xf>
    <xf numFmtId="0" fontId="151" fillId="3" borderId="10" xfId="40200" applyFont="true" applyAlignment="true">
      <alignment horizontal="left" vertical="center"/>
    </xf>
    <xf numFmtId="0" fontId="161" fillId="3" borderId="10" xfId="40199" applyFont="true" applyAlignment="true">
      <alignment horizontal="left" vertical="center"/>
    </xf>
    <xf numFmtId="0" fontId="161" fillId="3" borderId="10" xfId="40259" applyFont="true" applyAlignment="true">
      <alignment horizontal="left" vertical="center"/>
    </xf>
    <xf numFmtId="0" fontId="151" fillId="3" borderId="57" xfId="39978" applyFont="true" applyBorder="true" applyAlignment="true">
      <alignment horizontal="left" vertical="center"/>
    </xf>
    <xf numFmtId="0" fontId="161" fillId="3" borderId="10" xfId="39965" applyFont="true" applyAlignment="true">
      <alignment horizontal="left" vertical="center"/>
    </xf>
    <xf numFmtId="0" fontId="151" fillId="3" borderId="57" xfId="40038" applyFont="true" applyBorder="true" applyAlignment="true">
      <alignment horizontal="left" vertical="center"/>
    </xf>
    <xf numFmtId="0" fontId="161" fillId="3" borderId="10" xfId="40025" applyFont="true" applyAlignment="true">
      <alignment horizontal="left" vertical="center"/>
    </xf>
    <xf numFmtId="0" fontId="151" fillId="3" borderId="57" xfId="40098" applyFont="true" applyBorder="true" applyAlignment="true">
      <alignment horizontal="left" vertical="center"/>
    </xf>
    <xf numFmtId="0" fontId="161" fillId="3" borderId="10" xfId="40085" applyFont="true" applyAlignment="true">
      <alignment horizontal="left" vertical="center"/>
    </xf>
    <xf numFmtId="0" fontId="151" fillId="3" borderId="57" xfId="40158" applyFont="true" applyBorder="true" applyAlignment="true">
      <alignment horizontal="left" vertical="center"/>
    </xf>
    <xf numFmtId="0" fontId="161" fillId="3" borderId="10" xfId="40145" applyFont="true" applyAlignment="true">
      <alignment horizontal="left" vertical="center"/>
    </xf>
    <xf numFmtId="0" fontId="151" fillId="3" borderId="57" xfId="40218" applyFont="true" applyBorder="true" applyAlignment="true">
      <alignment horizontal="left" vertical="center"/>
    </xf>
    <xf numFmtId="0" fontId="161" fillId="3" borderId="10" xfId="40205" applyFont="true" applyAlignment="true">
      <alignment horizontal="left" vertical="center"/>
    </xf>
    <xf numFmtId="0" fontId="151" fillId="3" borderId="57" xfId="40278" applyFont="true" applyBorder="true" applyAlignment="true">
      <alignment horizontal="left" vertical="center"/>
    </xf>
    <xf numFmtId="0" fontId="161" fillId="3" borderId="10" xfId="40265" applyFont="true" applyAlignment="true">
      <alignment horizontal="left" vertical="center"/>
    </xf>
    <xf numFmtId="0" fontId="151" fillId="3" borderId="57" xfId="40338" applyFont="true" applyBorder="true" applyAlignment="true">
      <alignment horizontal="left" vertical="center"/>
    </xf>
    <xf numFmtId="0" fontId="161" fillId="3" borderId="10" xfId="40325" applyFont="true" applyAlignment="true">
      <alignment horizontal="left" vertical="center"/>
    </xf>
    <xf numFmtId="0" fontId="161"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8"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1" fillId="27" borderId="4" xfId="19344" applyFont="true" applyFill="true" applyBorder="true" applyAlignment="true">
      <alignment vertical="center"/>
    </xf>
    <xf numFmtId="0" fontId="164" fillId="27" borderId="4" xfId="19344" applyFont="true" applyFill="true" applyBorder="true" applyAlignment="true"/>
    <xf numFmtId="0" fontId="0" fillId="0" borderId="10" xfId="0" applyBorder="true"/>
    <xf numFmtId="0" fontId="163" fillId="15" borderId="1" xfId="19344" applyFont="true" applyFill="true" applyBorder="true" applyAlignment="true"/>
    <xf numFmtId="0" fontId="136" fillId="15" borderId="2" xfId="19344" applyFont="true" applyFill="true" applyBorder="true" applyAlignment="true"/>
    <xf numFmtId="0" fontId="163" fillId="15" borderId="3" xfId="19344" applyFont="true" applyFill="true" applyBorder="true" applyAlignment="true"/>
    <xf numFmtId="0" fontId="136" fillId="15" borderId="4" xfId="19344" applyFont="true" applyFill="true" applyBorder="true" applyAlignment="true"/>
    <xf numFmtId="0" fontId="164" fillId="15" borderId="3" xfId="19344" applyFont="true" applyFill="true" applyBorder="true" applyAlignment="true"/>
    <xf numFmtId="0" fontId="164" fillId="15" borderId="4" xfId="19344" applyFont="true" applyFill="true" applyBorder="true" applyAlignment="true"/>
    <xf numFmtId="0" fontId="164" fillId="15" borderId="3" xfId="19344" applyFont="true" applyFill="true" applyBorder="true" applyAlignment="true">
      <alignment vertical="center"/>
    </xf>
    <xf numFmtId="0" fontId="164" fillId="15" borderId="4" xfId="19344" applyFont="true" applyFill="true" applyBorder="true" applyAlignment="true">
      <alignment vertical="center"/>
    </xf>
    <xf numFmtId="0" fontId="171" fillId="15" borderId="4" xfId="19344" applyFont="true" applyFill="true" applyBorder="true" applyAlignment="true">
      <alignment vertical="center"/>
    </xf>
    <xf numFmtId="0" fontId="151" fillId="26" borderId="67"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69" xfId="19344" applyNumberFormat="true" applyFont="true" applyFill="true" applyBorder="true" applyAlignment="true">
      <alignment vertical="center"/>
    </xf>
    <xf numFmtId="170" fontId="156" fillId="2" borderId="70"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98" xfId="19344" applyNumberFormat="true" applyFont="true" applyFill="true" applyBorder="true" applyAlignment="true">
      <alignment vertical="center"/>
    </xf>
    <xf numFmtId="0" fontId="151" fillId="26" borderId="101" xfId="40056" applyFont="true" applyFill="true" applyBorder="true" applyAlignment="true">
      <alignment horizontal="left" vertical="center"/>
    </xf>
    <xf numFmtId="0" fontId="151" fillId="26" borderId="101" xfId="40062" applyFont="true" applyFill="true" applyBorder="true" applyAlignment="true">
      <alignment horizontal="left" vertical="center"/>
    </xf>
    <xf numFmtId="0" fontId="151" fillId="26" borderId="102" xfId="40074" applyFont="true" applyFill="true" applyBorder="true" applyAlignment="true">
      <alignment horizontal="left" vertical="center"/>
    </xf>
    <xf numFmtId="0" fontId="151" fillId="26" borderId="101" xfId="40236" applyFont="true" applyFill="true" applyBorder="true" applyAlignment="true">
      <alignment horizontal="left" vertical="center"/>
    </xf>
    <xf numFmtId="0" fontId="151" fillId="26" borderId="101" xfId="40248" applyFont="true" applyFill="true" applyBorder="true" applyAlignment="true">
      <alignment horizontal="left" vertical="center"/>
    </xf>
    <xf numFmtId="170" fontId="155" fillId="27" borderId="105" xfId="19344" applyNumberFormat="true" applyFont="true" applyFill="true" applyBorder="true" applyAlignment="true">
      <alignment horizontal="center" vertical="center"/>
    </xf>
    <xf numFmtId="170" fontId="155" fillId="27" borderId="106" xfId="19344" applyNumberFormat="true" applyFont="true" applyFill="true" applyBorder="true" applyAlignment="true">
      <alignment horizontal="center" vertical="center"/>
    </xf>
    <xf numFmtId="170" fontId="155" fillId="27" borderId="107" xfId="19344" applyNumberFormat="true" applyFont="true" applyFill="true" applyBorder="true" applyAlignment="true">
      <alignment horizontal="center" vertical="center"/>
    </xf>
    <xf numFmtId="170" fontId="155" fillId="27" borderId="108" xfId="19344" applyNumberFormat="true" applyFont="true" applyFill="true" applyBorder="true" applyAlignment="true">
      <alignment horizontal="center" vertical="center"/>
    </xf>
    <xf numFmtId="170" fontId="155" fillId="27" borderId="109" xfId="19344" applyNumberFormat="true" applyFont="true" applyFill="true" applyBorder="true" applyAlignment="true">
      <alignment horizontal="center" vertical="center"/>
    </xf>
    <xf numFmtId="170" fontId="155" fillId="27" borderId="75"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81" xfId="19344" applyNumberFormat="true" applyFont="true" applyFill="true" applyBorder="true" applyAlignment="true">
      <alignment horizontal="center" vertical="center"/>
    </xf>
    <xf numFmtId="170" fontId="155" fillId="27" borderId="65" xfId="19344" applyNumberFormat="true" applyFont="true" applyFill="true" applyBorder="true" applyAlignment="true">
      <alignment horizontal="center" vertical="center"/>
    </xf>
    <xf numFmtId="170" fontId="155" fillId="27" borderId="76"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89" xfId="19344" applyNumberFormat="true" applyFont="true" applyFill="true" applyBorder="true" applyAlignment="true">
      <alignment horizontal="center" vertical="center"/>
    </xf>
    <xf numFmtId="170" fontId="155" fillId="27" borderId="82" xfId="19344" applyNumberFormat="true" applyFont="true" applyFill="true" applyBorder="true" applyAlignment="true">
      <alignment horizontal="center" vertical="center"/>
    </xf>
    <xf numFmtId="170" fontId="155" fillId="27" borderId="66" xfId="19344" applyNumberFormat="true" applyFont="true" applyFill="true" applyBorder="true" applyAlignment="true">
      <alignment horizontal="center" vertical="center"/>
    </xf>
    <xf numFmtId="0" fontId="151" fillId="3" borderId="103"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0" xfId="39975" applyFont="true" applyBorder="true" applyAlignment="true">
      <alignment horizontal="center" vertical="center"/>
    </xf>
    <xf numFmtId="0" fontId="151" fillId="3" borderId="103"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0" xfId="40035" applyFont="true" applyBorder="true" applyAlignment="true">
      <alignment horizontal="center" vertical="center"/>
    </xf>
    <xf numFmtId="0" fontId="151" fillId="3" borderId="103"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0"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3"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0" xfId="40155" applyFont="true" applyBorder="true" applyAlignment="true">
      <alignment horizontal="center" vertical="center"/>
    </xf>
    <xf numFmtId="0" fontId="151" fillId="3" borderId="103"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0" xfId="40215" applyFont="true" applyBorder="true" applyAlignment="true">
      <alignment horizontal="center" vertical="center"/>
    </xf>
    <xf numFmtId="0" fontId="151" fillId="3" borderId="103"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0"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8"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1" xfId="39979" applyFont="true" applyBorder="true" applyAlignment="true">
      <alignment horizontal="center" vertical="center" wrapText="true"/>
    </xf>
    <xf numFmtId="0" fontId="151" fillId="3" borderId="84" xfId="39981" applyFont="true" applyBorder="true" applyAlignment="true">
      <alignment horizontal="center" vertical="center" wrapText="true"/>
    </xf>
    <xf numFmtId="0" fontId="151" fillId="3" borderId="71" xfId="39980" applyFont="true" applyBorder="true" applyAlignment="true">
      <alignment horizontal="center" vertical="center" wrapText="true"/>
    </xf>
    <xf numFmtId="0" fontId="151" fillId="3" borderId="71" xfId="40039" applyFont="true" applyBorder="true" applyAlignment="true">
      <alignment horizontal="center" vertical="center" wrapText="true"/>
    </xf>
    <xf numFmtId="0" fontId="151" fillId="3" borderId="84" xfId="40041" applyFont="true" applyBorder="true" applyAlignment="true">
      <alignment horizontal="center" vertical="center" wrapText="true"/>
    </xf>
    <xf numFmtId="0" fontId="151" fillId="3" borderId="71" xfId="40099" applyFont="true" applyBorder="true" applyAlignment="true">
      <alignment horizontal="center" vertical="center" wrapText="true"/>
    </xf>
    <xf numFmtId="0" fontId="151" fillId="3" borderId="84" xfId="40101" applyFont="true" applyBorder="true" applyAlignment="true">
      <alignment horizontal="center" vertical="center" wrapText="true"/>
    </xf>
    <xf numFmtId="168" fontId="150" fillId="28" borderId="72" xfId="40111" applyNumberFormat="true" applyFont="true" applyFill="true" applyBorder="true" applyAlignment="true">
      <alignment horizontal="center" vertical="center"/>
    </xf>
    <xf numFmtId="168" fontId="150" fillId="28" borderId="85" xfId="40113" applyNumberFormat="true" applyFont="true" applyFill="true" applyBorder="true" applyAlignment="true">
      <alignment horizontal="center" vertical="center"/>
    </xf>
    <xf numFmtId="168" fontId="150" fillId="28" borderId="73" xfId="40123" applyNumberFormat="true" applyFont="true" applyFill="true" applyBorder="true" applyAlignment="true">
      <alignment horizontal="center" vertical="center"/>
    </xf>
    <xf numFmtId="168" fontId="150" fillId="28" borderId="86" xfId="40125" applyNumberFormat="true" applyFont="true" applyFill="true" applyBorder="true" applyAlignment="true">
      <alignment horizontal="center" vertical="center"/>
    </xf>
    <xf numFmtId="168" fontId="150" fillId="28" borderId="79" xfId="40123" applyNumberFormat="true" applyFont="true" applyFill="true" applyBorder="true" applyAlignment="true">
      <alignment horizontal="center" vertical="center"/>
    </xf>
    <xf numFmtId="168" fontId="150" fillId="28" borderId="80" xfId="40124"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0" fontId="151" fillId="3" borderId="71" xfId="40040" applyFont="true" applyBorder="true" applyAlignment="true">
      <alignment horizontal="center" vertical="center" wrapText="true"/>
    </xf>
    <xf numFmtId="0" fontId="151" fillId="3" borderId="71" xfId="40100" applyFont="true" applyBorder="true" applyAlignment="true">
      <alignment horizontal="center" vertical="center" wrapText="true"/>
    </xf>
    <xf numFmtId="168" fontId="150" fillId="28" borderId="72" xfId="40112" applyNumberFormat="true" applyFont="true" applyFill="true" applyBorder="true" applyAlignment="true">
      <alignment horizontal="center" vertical="center"/>
    </xf>
    <xf numFmtId="168" fontId="150" fillId="28" borderId="73" xfId="40124" applyNumberFormat="true" applyFont="true" applyFill="true" applyBorder="true" applyAlignment="true">
      <alignment horizontal="center" vertical="center"/>
    </xf>
    <xf numFmtId="168" fontId="150" fillId="28" borderId="79" xfId="40124" applyNumberFormat="true" applyFont="true" applyFill="true" applyBorder="true" applyAlignment="true">
      <alignment horizontal="center" vertical="center"/>
    </xf>
    <xf numFmtId="0" fontId="151" fillId="3" borderId="71" xfId="40159" applyFont="true" applyBorder="true" applyAlignment="true">
      <alignment horizontal="center" vertical="center" wrapText="true"/>
    </xf>
    <xf numFmtId="0" fontId="151" fillId="3" borderId="84" xfId="40161" applyFont="true" applyBorder="true" applyAlignment="true">
      <alignment horizontal="center" vertical="center" wrapText="true"/>
    </xf>
    <xf numFmtId="0" fontId="151" fillId="3" borderId="71" xfId="40160" applyFont="true" applyBorder="true" applyAlignment="true">
      <alignment horizontal="center" vertical="center" wrapText="true"/>
    </xf>
    <xf numFmtId="0" fontId="151" fillId="3" borderId="71" xfId="40219" applyFont="true" applyBorder="true" applyAlignment="true">
      <alignment horizontal="center" vertical="center" wrapText="true"/>
    </xf>
    <xf numFmtId="0" fontId="151" fillId="3" borderId="84" xfId="40221" applyFont="true" applyBorder="true" applyAlignment="true">
      <alignment horizontal="center" vertical="center" wrapText="true"/>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168" fontId="150" fillId="28" borderId="73" xfId="40243" applyNumberFormat="true" applyFont="true" applyFill="true" applyBorder="true" applyAlignment="true">
      <alignment horizontal="center" vertical="center"/>
    </xf>
    <xf numFmtId="168" fontId="150" fillId="28" borderId="86" xfId="40245" applyNumberFormat="true" applyFont="true" applyFill="true" applyBorder="true" applyAlignment="true">
      <alignment horizontal="center" vertical="center"/>
    </xf>
    <xf numFmtId="0" fontId="151" fillId="3" borderId="71" xfId="40279" applyFont="true" applyBorder="true" applyAlignment="true">
      <alignment horizontal="center" vertical="center" wrapText="true"/>
    </xf>
    <xf numFmtId="0" fontId="151" fillId="3" borderId="84" xfId="40281" applyFont="true" applyBorder="true" applyAlignment="true">
      <alignment horizontal="center" vertical="center" wrapText="true"/>
    </xf>
    <xf numFmtId="168" fontId="150" fillId="28" borderId="73" xfId="40303" applyNumberFormat="true" applyFont="true" applyFill="true" applyBorder="true" applyAlignment="true">
      <alignment horizontal="center" vertical="center"/>
    </xf>
    <xf numFmtId="168" fontId="150" fillId="28" borderId="86" xfId="40305" applyNumberFormat="true" applyFont="true" applyFill="true" applyBorder="true" applyAlignment="true">
      <alignment horizontal="center" vertical="center"/>
    </xf>
    <xf numFmtId="168" fontId="150" fillId="28" borderId="79" xfId="40303" applyNumberFormat="true" applyFont="true" applyFill="true" applyBorder="true" applyAlignment="true">
      <alignment horizontal="center" vertical="center"/>
    </xf>
    <xf numFmtId="168" fontId="150" fillId="28" borderId="80" xfId="40304"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0" fontId="151" fillId="3" borderId="71" xfId="40220" applyFont="true" applyBorder="true" applyAlignment="true">
      <alignment horizontal="center" vertical="center" wrapText="true"/>
    </xf>
    <xf numFmtId="168" fontId="150" fillId="28" borderId="77" xfId="40244" applyNumberFormat="true" applyFont="true" applyFill="true" applyBorder="true" applyAlignment="true">
      <alignment horizontal="center" vertical="center"/>
    </xf>
    <xf numFmtId="168" fontId="150" fillId="28" borderId="73" xfId="40244" applyNumberFormat="true" applyFont="true" applyFill="true" applyBorder="true" applyAlignment="true">
      <alignment horizontal="center" vertical="center"/>
    </xf>
    <xf numFmtId="0" fontId="151" fillId="3" borderId="71" xfId="40280" applyFont="true" applyBorder="true" applyAlignment="true">
      <alignment horizontal="center" vertical="center" wrapText="true"/>
    </xf>
    <xf numFmtId="168" fontId="150" fillId="28" borderId="73" xfId="40304" applyNumberFormat="true" applyFont="true" applyFill="true" applyBorder="true" applyAlignment="true">
      <alignment horizontal="center" vertical="center"/>
    </xf>
    <xf numFmtId="168" fontId="150" fillId="28" borderId="79" xfId="40304" applyNumberFormat="true" applyFont="true" applyFill="true" applyBorder="true" applyAlignment="true">
      <alignment horizontal="center" vertical="center"/>
    </xf>
    <xf numFmtId="168" fontId="150" fillId="28" borderId="79" xfId="40244" applyNumberFormat="true" applyFont="true" applyFill="true" applyBorder="true" applyAlignment="true">
      <alignment horizontal="center" vertical="center"/>
    </xf>
    <xf numFmtId="168" fontId="150" fillId="28" borderId="80" xfId="40244"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168" fontId="150" fillId="28" borderId="79" xfId="40243" applyNumberFormat="true" applyFont="true" applyFill="true" applyBorder="true" applyAlignment="true">
      <alignment horizontal="center" vertical="center"/>
    </xf>
    <xf numFmtId="0" fontId="151" fillId="3" borderId="71" xfId="40339" applyFont="true" applyBorder="true" applyAlignment="true">
      <alignment horizontal="center" vertical="center" wrapText="true"/>
    </xf>
    <xf numFmtId="0" fontId="151" fillId="3" borderId="84" xfId="40341" applyFont="true" applyBorder="true" applyAlignment="true">
      <alignment horizontal="center" vertical="center" wrapText="true"/>
    </xf>
    <xf numFmtId="0" fontId="151" fillId="3" borderId="71" xfId="40340" applyFont="true" applyBorder="true" applyAlignment="true">
      <alignment horizontal="center" vertical="center" wrapText="true"/>
    </xf>
    <xf numFmtId="0" fontId="151" fillId="3" borderId="71" xfId="40407" applyFont="true" applyBorder="true" applyAlignment="true">
      <alignment horizontal="center" vertical="center" wrapText="true"/>
    </xf>
    <xf numFmtId="0" fontId="151" fillId="3" borderId="84" xfId="40409" applyFont="true" applyBorder="true" applyAlignment="true">
      <alignment horizontal="center" vertical="center" wrapText="true"/>
    </xf>
    <xf numFmtId="0" fontId="151" fillId="3" borderId="71" xfId="40408" applyFont="true" applyBorder="true" applyAlignment="true">
      <alignment horizontal="center" vertical="center" wrapText="true"/>
    </xf>
    <xf numFmtId="168" fontId="115" fillId="28" borderId="72" xfId="40171" applyNumberFormat="true" applyFont="true" applyFill="true" applyBorder="true" applyAlignment="true">
      <alignment horizontal="center" vertical="center"/>
    </xf>
    <xf numFmtId="168" fontId="115" fillId="28" borderId="73" xfId="40183" applyNumberFormat="true" applyFont="true" applyFill="true" applyBorder="true" applyAlignment="true">
      <alignment horizontal="center" vertical="center"/>
    </xf>
    <xf numFmtId="168" fontId="115" fillId="28" borderId="72" xfId="40291" applyNumberFormat="true" applyFont="true" applyFill="true" applyBorder="true" applyAlignment="true">
      <alignment horizontal="center" vertical="center"/>
    </xf>
    <xf numFmtId="168" fontId="115" fillId="28" borderId="73"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85" xfId="40173" applyNumberFormat="true" applyFont="true" applyFill="true" applyBorder="true" applyAlignment="true">
      <alignment horizontal="center" vertical="center"/>
    </xf>
    <xf numFmtId="168" fontId="115" fillId="28" borderId="86" xfId="40185" applyNumberFormat="true" applyFont="true" applyFill="true" applyBorder="true" applyAlignment="true">
      <alignment horizontal="center" vertical="center"/>
    </xf>
    <xf numFmtId="168" fontId="115" fillId="28" borderId="85" xfId="40293" applyNumberFormat="true" applyFont="true" applyFill="true" applyBorder="true" applyAlignment="true">
      <alignment horizontal="center" vertical="center"/>
    </xf>
    <xf numFmtId="168" fontId="115" fillId="28" borderId="86" xfId="40305" applyNumberFormat="true" applyFont="true" applyFill="true" applyBorder="true" applyAlignment="true">
      <alignment horizontal="center" vertical="center"/>
    </xf>
    <xf numFmtId="168" fontId="115" fillId="28" borderId="72" xfId="40172" applyNumberFormat="true" applyFont="true" applyFill="true" applyBorder="true" applyAlignment="true">
      <alignment horizontal="center" vertical="center"/>
    </xf>
    <xf numFmtId="168" fontId="115" fillId="28" borderId="73" xfId="40184" applyNumberFormat="true" applyFont="true" applyFill="true" applyBorder="true" applyAlignment="true">
      <alignment horizontal="center" vertical="center"/>
    </xf>
    <xf numFmtId="168" fontId="115" fillId="28" borderId="72" xfId="40292" applyNumberFormat="true" applyFont="true" applyFill="true" applyBorder="true" applyAlignment="true">
      <alignment horizontal="center" vertical="center"/>
    </xf>
    <xf numFmtId="168" fontId="115" fillId="28" borderId="73"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5" fillId="27" borderId="10" xfId="19344" applyFont="true" applyFill="true" applyAlignment="true">
      <alignment horizontal="center" wrapText="true"/>
    </xf>
    <xf numFmtId="0" fontId="176"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3" fillId="27" borderId="3" xfId="19344" applyFont="true" applyFill="true" applyBorder="true" applyAlignment="true"/>
    <xf numFmtId="0" fontId="164"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24" fillId="15" borderId="10" xfId="19344" applyFill="true" applyAlignment="true">
      <alignment vertical="center" wrapText="true"/>
    </xf>
    <xf numFmtId="0" fontId="151" fillId="15" borderId="10" xfId="19405" applyFont="true" applyFill="true" applyAlignment="true">
      <alignment horizontal="left" vertical="center" wrapText="true"/>
    </xf>
    <xf numFmtId="0" fontId="177" fillId="15" borderId="10" xfId="31090" applyFont="true" applyFill="true" applyAlignment="true">
      <alignment horizontal="center" vertical="center" wrapText="true"/>
    </xf>
    <xf numFmtId="0" fontId="177" fillId="15" borderId="10" xfId="31091" applyFont="true" applyFill="true" applyAlignment="true">
      <alignment horizontal="center" vertical="center"/>
    </xf>
    <xf numFmtId="0" fontId="177" fillId="15" borderId="10" xfId="31092" applyFont="true" applyFill="true" applyAlignment="true">
      <alignment horizontal="center" vertical="center" wrapText="true"/>
    </xf>
    <xf numFmtId="0" fontId="178" fillId="15" borderId="10" xfId="31093" applyFont="true" applyFill="true" applyAlignment="true">
      <alignment horizontal="left" wrapText="true"/>
    </xf>
    <xf numFmtId="0" fontId="151" fillId="15" borderId="10" xfId="31094" applyFont="true" applyFill="true" applyAlignment="true">
      <alignment horizontal="left"/>
    </xf>
    <xf numFmtId="0" fontId="151" fillId="15" borderId="10" xfId="31095" applyFont="true" applyFill="true" applyAlignment="true">
      <alignment horizontal="center" wrapText="true"/>
    </xf>
    <xf numFmtId="0" fontId="151" fillId="15" borderId="10" xfId="31096" applyFont="true" applyFill="true" applyAlignment="true">
      <alignment horizontal="left" vertical="top" wrapText="true"/>
    </xf>
    <xf numFmtId="0" fontId="151" fillId="15" borderId="10" xfId="31097" applyFont="true" applyFill="true" applyAlignment="true">
      <alignment horizontal="left" vertical="top"/>
    </xf>
    <xf numFmtId="168" fontId="150" fillId="15" borderId="10" xfId="31098" applyNumberFormat="true" applyFont="true" applyFill="true" applyAlignment="true">
      <alignment horizontal="right" vertical="top" wrapText="true"/>
    </xf>
    <xf numFmtId="0" fontId="151" fillId="15" borderId="10" xfId="31099" applyFont="true" applyFill="true" applyAlignment="true">
      <alignment horizontal="left" vertical="top" wrapText="true"/>
    </xf>
    <xf numFmtId="0" fontId="151" fillId="15" borderId="10" xfId="31100" applyFont="true" applyFill="true" applyAlignment="true">
      <alignment horizontal="left" vertical="top"/>
    </xf>
    <xf numFmtId="168" fontId="150" fillId="15" borderId="10" xfId="31101" applyNumberFormat="true" applyFont="true" applyFill="true" applyAlignment="true">
      <alignment horizontal="right" vertical="top" wrapText="true"/>
    </xf>
    <xf numFmtId="0" fontId="151" fillId="15" borderId="10" xfId="31102" applyFont="true" applyFill="true" applyAlignment="true">
      <alignment horizontal="left" vertical="top" wrapText="true"/>
    </xf>
    <xf numFmtId="0" fontId="151" fillId="15" borderId="10" xfId="31103" applyFont="true" applyFill="true" applyAlignment="true">
      <alignment horizontal="left" vertical="top"/>
    </xf>
    <xf numFmtId="168" fontId="150" fillId="15" borderId="10" xfId="31104" applyNumberFormat="true" applyFont="true" applyFill="true" applyAlignment="true">
      <alignment horizontal="right" vertical="top" wrapText="true"/>
    </xf>
    <xf numFmtId="0" fontId="150" fillId="15" borderId="10" xfId="31105" applyFont="true" applyFill="true" applyAlignment="true">
      <alignment horizontal="left" vertical="top" wrapText="true"/>
    </xf>
    <xf numFmtId="0" fontId="150" fillId="15" borderId="10" xfId="31106" applyFont="true" applyFill="true" applyAlignment="true">
      <alignment horizontal="left" vertical="top"/>
    </xf>
    <xf numFmtId="0" fontId="150" fillId="15" borderId="10" xfId="31107" applyFont="true" applyFill="true" applyAlignment="true">
      <alignment horizontal="left" vertical="top" wrapText="true"/>
    </xf>
    <xf numFmtId="0" fontId="177" fillId="15" borderId="10" xfId="19444" applyFont="true" applyFill="true" applyAlignment="true">
      <alignment horizontal="center" vertical="center" wrapText="true"/>
    </xf>
    <xf numFmtId="0" fontId="177" fillId="15" borderId="10" xfId="19442" applyFont="true" applyFill="true" applyAlignment="true">
      <alignment horizontal="center" vertical="center"/>
    </xf>
    <xf numFmtId="0" fontId="177" fillId="15" borderId="10" xfId="19443" applyFont="true" applyFill="true" applyAlignment="true">
      <alignment horizontal="center" vertical="center" wrapText="true"/>
    </xf>
    <xf numFmtId="0" fontId="177" fillId="15" borderId="10" xfId="19466" applyFont="true" applyFill="true" applyAlignment="true">
      <alignment horizontal="center" vertical="center" wrapText="true"/>
    </xf>
    <xf numFmtId="0" fontId="177" fillId="15" borderId="10" xfId="19464" applyFont="true" applyFill="true" applyAlignment="true">
      <alignment horizontal="center" vertical="center"/>
    </xf>
    <xf numFmtId="0" fontId="177" fillId="15" borderId="10" xfId="19464" applyFont="true" applyFill="true" applyAlignment="true">
      <alignment horizontal="center" vertical="center" wrapText="true"/>
    </xf>
    <xf numFmtId="0" fontId="177"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083" applyFont="true" applyAlignment="true">
      <alignment horizontal="center" wrapText="true"/>
    </xf>
    <xf numFmtId="0" fontId="151" fillId="3" borderId="10" xfId="45084" applyFont="true" applyAlignment="true">
      <alignment horizontal="center" wrapText="true"/>
    </xf>
    <xf numFmtId="0" fontId="151" fillId="3" borderId="10" xfId="45085" applyFont="true" applyAlignment="true">
      <alignment horizontal="center" wrapText="true"/>
    </xf>
    <xf numFmtId="0" fontId="151" fillId="3" borderId="57" xfId="45086" applyFont="true" applyBorder="true" applyAlignment="true">
      <alignment horizontal="center"/>
    </xf>
    <xf numFmtId="0" fontId="151" fillId="3" borderId="57" xfId="45087" applyFont="true" applyBorder="true" applyAlignment="true">
      <alignment horizontal="center"/>
    </xf>
    <xf numFmtId="0" fontId="151" fillId="3" borderId="57" xfId="45088" applyFont="true" applyBorder="true" applyAlignment="true">
      <alignment horizontal="center"/>
    </xf>
    <xf numFmtId="0" fontId="24" fillId="15" borderId="10" xfId="19344" applyFill="true" applyAlignment="true">
      <alignment vertical="center"/>
    </xf>
    <xf numFmtId="0" fontId="151" fillId="3" borderId="57" xfId="45305" applyFont="true" applyBorder="true" applyAlignment="true">
      <alignment horizontal="center" wrapText="true"/>
    </xf>
    <xf numFmtId="0" fontId="151" fillId="26" borderId="58" xfId="45306" applyFont="true" applyFill="true" applyBorder="true" applyAlignment="true">
      <alignment horizontal="left" vertical="top" wrapText="true"/>
    </xf>
    <xf numFmtId="0" fontId="151" fillId="26" borderId="58" xfId="45307" applyFont="true" applyFill="true" applyBorder="true" applyAlignment="true">
      <alignment horizontal="left" vertical="top" wrapText="true"/>
    </xf>
    <xf numFmtId="168" fontId="150" fillId="3" borderId="58" xfId="45308" applyNumberFormat="true" applyFont="true" applyBorder="true" applyAlignment="true">
      <alignment horizontal="right" vertical="top"/>
    </xf>
    <xf numFmtId="0" fontId="151" fillId="26" borderId="59" xfId="45309" applyFont="true" applyFill="true" applyBorder="true" applyAlignment="true">
      <alignment horizontal="left" vertical="top" wrapText="true"/>
    </xf>
    <xf numFmtId="0" fontId="151" fillId="26" borderId="59" xfId="45310" applyFont="true" applyFill="true" applyBorder="true" applyAlignment="true">
      <alignment horizontal="left" vertical="top" wrapText="true"/>
    </xf>
    <xf numFmtId="168" fontId="150" fillId="3" borderId="59" xfId="45311" applyNumberFormat="true" applyFont="true" applyBorder="true" applyAlignment="true">
      <alignment horizontal="right" vertical="top"/>
    </xf>
    <xf numFmtId="0" fontId="151" fillId="26" borderId="60" xfId="45313" applyFont="true" applyFill="true" applyBorder="true" applyAlignment="true">
      <alignment horizontal="left" vertical="top" wrapText="true"/>
    </xf>
    <xf numFmtId="168" fontId="150" fillId="3" borderId="60" xfId="45314" applyNumberFormat="true" applyFont="true" applyBorder="true" applyAlignment="true">
      <alignment horizontal="right" vertical="top"/>
    </xf>
    <xf numFmtId="0" fontId="151" fillId="3" borderId="10" xfId="45321" applyFont="true" applyAlignment="true">
      <alignment horizontal="center" wrapText="true"/>
    </xf>
    <xf numFmtId="0" fontId="151" fillId="3" borderId="10" xfId="45322" applyFont="true" applyAlignment="true">
      <alignment horizontal="center" wrapText="true"/>
    </xf>
    <xf numFmtId="0" fontId="151" fillId="3" borderId="10" xfId="45323" applyFont="true" applyAlignment="true">
      <alignment horizontal="center" wrapText="true"/>
    </xf>
    <xf numFmtId="0" fontId="151" fillId="3" borderId="57" xfId="45324" applyFont="true" applyBorder="true" applyAlignment="true">
      <alignment horizontal="center"/>
    </xf>
    <xf numFmtId="0" fontId="151" fillId="3" borderId="57" xfId="45325" applyFont="true" applyBorder="true" applyAlignment="true">
      <alignment horizontal="center"/>
    </xf>
    <xf numFmtId="0" fontId="151" fillId="3" borderId="57" xfId="45326"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098" applyFont="true" applyBorder="true" applyAlignment="true">
      <alignment horizontal="right" vertical="top" wrapText="true"/>
    </xf>
    <xf numFmtId="0" fontId="151" fillId="3" borderId="57" xfId="45099" applyFont="true" applyBorder="true" applyAlignment="true">
      <alignment horizontal="right" vertical="top" wrapText="true"/>
    </xf>
    <xf numFmtId="0" fontId="151" fillId="3" borderId="57" xfId="45100" applyFont="true" applyBorder="true" applyAlignment="true">
      <alignment horizontal="right" vertical="top" wrapText="true"/>
    </xf>
    <xf numFmtId="0" fontId="151" fillId="3" borderId="111" xfId="45104" applyFont="true" applyBorder="true" applyAlignment="true">
      <alignment horizontal="right" vertical="top" wrapText="true"/>
    </xf>
    <xf numFmtId="0" fontId="151" fillId="3" borderId="54" xfId="45105" applyFont="true" applyBorder="true" applyAlignment="true">
      <alignment horizontal="right" vertical="top" wrapText="true"/>
    </xf>
    <xf numFmtId="0" fontId="151" fillId="3" borderId="55" xfId="45106" applyFont="true" applyBorder="true" applyAlignment="true">
      <alignment horizontal="right" vertical="top" wrapText="true"/>
    </xf>
    <xf numFmtId="0" fontId="151" fillId="3" borderId="111" xfId="45113" applyFont="true" applyBorder="true" applyAlignment="true">
      <alignment horizontal="right" vertical="top" wrapText="true"/>
    </xf>
    <xf numFmtId="0" fontId="151" fillId="3" borderId="54" xfId="45114" applyFont="true" applyBorder="true" applyAlignment="true">
      <alignment horizontal="right" vertical="top" wrapText="true"/>
    </xf>
    <xf numFmtId="0" fontId="151" fillId="3" borderId="55" xfId="45115" applyFont="true" applyBorder="true" applyAlignment="true">
      <alignment horizontal="right" vertical="top" wrapText="true"/>
    </xf>
    <xf numFmtId="0" fontId="151" fillId="3" borderId="10" xfId="45084" applyFont="true" applyAlignment="true">
      <alignment horizontal="right" vertical="top" wrapText="true"/>
    </xf>
    <xf numFmtId="0" fontId="151" fillId="3" borderId="111" xfId="45122" applyFont="true" applyBorder="true" applyAlignment="true">
      <alignment horizontal="right" vertical="top" wrapText="true"/>
    </xf>
    <xf numFmtId="0" fontId="151" fillId="3" borderId="54" xfId="45123" applyFont="true" applyBorder="true" applyAlignment="true">
      <alignment horizontal="right" vertical="top" wrapText="true"/>
    </xf>
    <xf numFmtId="0" fontId="151" fillId="3" borderId="55" xfId="45124" applyFont="true" applyBorder="true" applyAlignment="true">
      <alignment horizontal="right" vertical="top" wrapText="true"/>
    </xf>
    <xf numFmtId="0" fontId="151" fillId="3" borderId="10" xfId="45085" applyFont="true" applyAlignment="true">
      <alignment horizontal="right" vertical="top" wrapText="true"/>
    </xf>
    <xf numFmtId="0" fontId="151" fillId="3" borderId="10" xfId="45083"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089" applyNumberFormat="true" applyFont="true" applyBorder="true" applyAlignment="true">
      <alignment horizontal="right" vertical="top" wrapText="true"/>
    </xf>
    <xf numFmtId="166" fontId="150" fillId="3" borderId="58" xfId="45090" applyNumberFormat="true" applyFont="true" applyBorder="true" applyAlignment="true">
      <alignment horizontal="right" vertical="top" wrapText="true"/>
    </xf>
    <xf numFmtId="166" fontId="150" fillId="3" borderId="58" xfId="45091" applyNumberFormat="true" applyFont="true" applyBorder="true" applyAlignment="true">
      <alignment horizontal="right" vertical="top" wrapText="true"/>
    </xf>
    <xf numFmtId="166" fontId="150" fillId="3" borderId="59" xfId="45092" applyNumberFormat="true" applyFont="true" applyBorder="true" applyAlignment="true">
      <alignment horizontal="right" vertical="top" wrapText="true"/>
    </xf>
    <xf numFmtId="166" fontId="150" fillId="3" borderId="59" xfId="45093" applyNumberFormat="true" applyFont="true" applyBorder="true" applyAlignment="true">
      <alignment horizontal="right" vertical="top" wrapText="true"/>
    </xf>
    <xf numFmtId="166" fontId="150" fillId="3" borderId="59" xfId="45094" applyNumberFormat="true" applyFont="true" applyBorder="true" applyAlignment="true">
      <alignment horizontal="right" vertical="top" wrapText="true"/>
    </xf>
    <xf numFmtId="166" fontId="150" fillId="3" borderId="60" xfId="45095" applyNumberFormat="true" applyFont="true" applyBorder="true" applyAlignment="true">
      <alignment horizontal="right" vertical="top" wrapText="true"/>
    </xf>
    <xf numFmtId="166" fontId="150" fillId="3" borderId="60" xfId="45096" applyNumberFormat="true" applyFont="true" applyBorder="true" applyAlignment="true">
      <alignment horizontal="right" vertical="top" wrapText="true"/>
    </xf>
    <xf numFmtId="166" fontId="150" fillId="3" borderId="60" xfId="45097" applyNumberFormat="true" applyFont="true" applyBorder="true" applyAlignment="true">
      <alignment horizontal="right" vertical="top" wrapText="true"/>
    </xf>
    <xf numFmtId="166" fontId="150" fillId="3" borderId="112" xfId="45107" applyNumberFormat="true" applyFont="true" applyBorder="true" applyAlignment="true">
      <alignment horizontal="right" vertical="top" wrapText="true"/>
    </xf>
    <xf numFmtId="166" fontId="150" fillId="3" borderId="113" xfId="45108" applyNumberFormat="true" applyFont="true" applyBorder="true" applyAlignment="true">
      <alignment horizontal="right" vertical="top" wrapText="true"/>
    </xf>
    <xf numFmtId="166" fontId="150" fillId="3" borderId="114" xfId="45109" applyNumberFormat="true" applyFont="true" applyBorder="true" applyAlignment="true">
      <alignment horizontal="right" vertical="top" wrapText="true"/>
    </xf>
    <xf numFmtId="166" fontId="150" fillId="3" borderId="112" xfId="45119" applyNumberFormat="true" applyFont="true" applyBorder="true" applyAlignment="true">
      <alignment horizontal="right" vertical="top" wrapText="true"/>
    </xf>
    <xf numFmtId="166" fontId="150" fillId="3" borderId="113" xfId="45120" applyNumberFormat="true" applyFont="true" applyBorder="true" applyAlignment="true">
      <alignment horizontal="right" vertical="top" wrapText="true"/>
    </xf>
    <xf numFmtId="166" fontId="150" fillId="3" borderId="114" xfId="45121" applyNumberFormat="true" applyFont="true" applyBorder="true" applyAlignment="true">
      <alignment horizontal="right" vertical="top" wrapText="true"/>
    </xf>
    <xf numFmtId="0" fontId="151" fillId="3" borderId="57" xfId="45087" applyFont="true" applyBorder="true" applyAlignment="true">
      <alignment horizontal="right" vertical="top" wrapText="true"/>
    </xf>
    <xf numFmtId="166" fontId="150" fillId="3" borderId="112" xfId="45125" applyNumberFormat="true" applyFont="true" applyBorder="true" applyAlignment="true">
      <alignment horizontal="right" vertical="top" wrapText="true"/>
    </xf>
    <xf numFmtId="166" fontId="150" fillId="3" borderId="113" xfId="45126" applyNumberFormat="true" applyFont="true" applyBorder="true" applyAlignment="true">
      <alignment horizontal="right" vertical="top" wrapText="true"/>
    </xf>
    <xf numFmtId="166" fontId="150" fillId="3" borderId="114" xfId="45127" applyNumberFormat="true" applyFont="true" applyBorder="true" applyAlignment="true">
      <alignment horizontal="right" vertical="top" wrapText="true"/>
    </xf>
    <xf numFmtId="0" fontId="151" fillId="3" borderId="57" xfId="45088" applyFont="true" applyBorder="true" applyAlignment="true">
      <alignment horizontal="right" vertical="top" wrapText="true"/>
    </xf>
    <xf numFmtId="0" fontId="151" fillId="3" borderId="57" xfId="45086" applyFont="true" applyBorder="true" applyAlignment="true">
      <alignment horizontal="right" vertical="top" wrapText="true"/>
    </xf>
    <xf numFmtId="0" fontId="151" fillId="3" borderId="57" xfId="45128" applyFont="true" applyBorder="true" applyAlignment="true">
      <alignment horizontal="right" vertical="top" wrapText="true"/>
    </xf>
    <xf numFmtId="166" fontId="150" fillId="3" borderId="115" xfId="45129" applyNumberFormat="true" applyFont="true" applyBorder="true" applyAlignment="true">
      <alignment horizontal="right" vertical="top" wrapText="true"/>
    </xf>
    <xf numFmtId="0" fontId="151" fillId="3" borderId="57" xfId="45130" applyFont="true" applyBorder="true" applyAlignment="true">
      <alignment horizontal="right" vertical="top" wrapText="true"/>
    </xf>
    <xf numFmtId="166" fontId="150" fillId="3" borderId="115" xfId="45131" applyNumberFormat="true" applyFont="true" applyBorder="true" applyAlignment="true">
      <alignment horizontal="right" vertical="top" wrapText="true"/>
    </xf>
    <xf numFmtId="0" fontId="151" fillId="3" borderId="57" xfId="45132" applyFont="true" applyBorder="true" applyAlignment="true">
      <alignment horizontal="right" vertical="top" wrapText="true"/>
    </xf>
    <xf numFmtId="166" fontId="150" fillId="3" borderId="115" xfId="45133" applyNumberFormat="true" applyFont="true" applyBorder="true" applyAlignment="true">
      <alignment horizontal="right" vertical="top" wrapText="true"/>
    </xf>
    <xf numFmtId="0" fontId="151" fillId="3" borderId="57" xfId="45345" applyFont="true" applyBorder="true" applyAlignment="true">
      <alignment horizontal="right" vertical="top" wrapText="true"/>
    </xf>
    <xf numFmtId="0" fontId="151" fillId="3" borderId="57" xfId="45346" applyFont="true" applyBorder="true" applyAlignment="true">
      <alignment horizontal="right" vertical="top" wrapText="true"/>
    </xf>
    <xf numFmtId="0" fontId="151" fillId="3" borderId="57" xfId="45347" applyFont="true" applyBorder="true" applyAlignment="true">
      <alignment horizontal="right" vertical="top" wrapText="true"/>
    </xf>
    <xf numFmtId="0" fontId="151" fillId="3" borderId="111" xfId="45363" applyFont="true" applyBorder="true" applyAlignment="true">
      <alignment horizontal="right" vertical="top" wrapText="true"/>
    </xf>
    <xf numFmtId="0" fontId="151" fillId="3" borderId="54" xfId="45364" applyFont="true" applyBorder="true" applyAlignment="true">
      <alignment horizontal="right" vertical="top" wrapText="true"/>
    </xf>
    <xf numFmtId="0" fontId="151" fillId="3" borderId="55" xfId="45365" applyFont="true" applyBorder="true" applyAlignment="true">
      <alignment horizontal="right" vertical="top" wrapText="true"/>
    </xf>
    <xf numFmtId="0" fontId="151" fillId="3" borderId="111" xfId="45366" applyFont="true" applyBorder="true" applyAlignment="true">
      <alignment horizontal="right" vertical="top" wrapText="true"/>
    </xf>
    <xf numFmtId="0" fontId="151" fillId="3" borderId="54" xfId="45367" applyFont="true" applyBorder="true" applyAlignment="true">
      <alignment horizontal="right" vertical="top" wrapText="true"/>
    </xf>
    <xf numFmtId="0" fontId="151" fillId="3" borderId="55" xfId="45368" applyFont="true" applyBorder="true" applyAlignment="true">
      <alignment horizontal="right" vertical="top" wrapText="true"/>
    </xf>
    <xf numFmtId="0" fontId="151" fillId="3" borderId="111" xfId="45369" applyFont="true" applyBorder="true" applyAlignment="true">
      <alignment horizontal="right" vertical="top" wrapText="true"/>
    </xf>
    <xf numFmtId="0" fontId="151" fillId="3" borderId="54" xfId="45370" applyFont="true" applyBorder="true" applyAlignment="true">
      <alignment horizontal="right" vertical="top" wrapText="true"/>
    </xf>
    <xf numFmtId="0" fontId="151" fillId="3" borderId="55" xfId="45371" applyFont="true" applyBorder="true" applyAlignment="true">
      <alignment horizontal="right" vertical="top" wrapText="true"/>
    </xf>
    <xf numFmtId="0" fontId="151" fillId="3" borderId="10" xfId="45321" applyFont="true" applyAlignment="true">
      <alignment horizontal="right" vertical="top" wrapText="true"/>
    </xf>
    <xf numFmtId="0" fontId="151" fillId="3" borderId="10" xfId="45322" applyFont="true" applyAlignment="true">
      <alignment horizontal="right" vertical="top" wrapText="true"/>
    </xf>
    <xf numFmtId="0" fontId="151" fillId="3" borderId="10" xfId="45323" applyFont="true" applyAlignment="true">
      <alignment horizontal="right" vertical="top" wrapText="true"/>
    </xf>
    <xf numFmtId="166" fontId="150" fillId="3" borderId="58" xfId="45328" applyNumberFormat="true" applyFont="true" applyBorder="true" applyAlignment="true">
      <alignment horizontal="right" vertical="top" wrapText="true"/>
    </xf>
    <xf numFmtId="166" fontId="150" fillId="3" borderId="58" xfId="45330" applyNumberFormat="true" applyFont="true" applyBorder="true" applyAlignment="true">
      <alignment horizontal="right" vertical="top" wrapText="true"/>
    </xf>
    <xf numFmtId="166" fontId="150" fillId="3" borderId="58" xfId="45332" applyNumberFormat="true" applyFont="true" applyBorder="true" applyAlignment="true">
      <alignment horizontal="right" vertical="top" wrapText="true"/>
    </xf>
    <xf numFmtId="166" fontId="150" fillId="3" borderId="59" xfId="45334" applyNumberFormat="true" applyFont="true" applyBorder="true" applyAlignment="true">
      <alignment horizontal="right" vertical="top" wrapText="true"/>
    </xf>
    <xf numFmtId="166" fontId="150" fillId="3" borderId="59" xfId="45336" applyNumberFormat="true" applyFont="true" applyBorder="true" applyAlignment="true">
      <alignment horizontal="right" vertical="top" wrapText="true"/>
    </xf>
    <xf numFmtId="166" fontId="150" fillId="3" borderId="59" xfId="45338" applyNumberFormat="true" applyFont="true" applyBorder="true" applyAlignment="true">
      <alignment horizontal="right" vertical="top" wrapText="true"/>
    </xf>
    <xf numFmtId="166" fontId="150" fillId="3" borderId="60" xfId="45340" applyNumberFormat="true" applyFont="true" applyBorder="true" applyAlignment="true">
      <alignment horizontal="right" vertical="top" wrapText="true"/>
    </xf>
    <xf numFmtId="166" fontId="150" fillId="3" borderId="60" xfId="45342" applyNumberFormat="true" applyFont="true" applyBorder="true" applyAlignment="true">
      <alignment horizontal="right" vertical="top" wrapText="true"/>
    </xf>
    <xf numFmtId="166" fontId="150" fillId="3" borderId="60" xfId="45344" applyNumberFormat="true" applyFont="true" applyBorder="true" applyAlignment="true">
      <alignment horizontal="right" vertical="top" wrapText="true"/>
    </xf>
    <xf numFmtId="167" fontId="150" fillId="3" borderId="59" xfId="45348" applyNumberFormat="true" applyFont="true" applyBorder="true" applyAlignment="true">
      <alignment horizontal="right" vertical="top" wrapText="true"/>
    </xf>
    <xf numFmtId="167" fontId="150" fillId="3" borderId="59" xfId="45349" applyNumberFormat="true" applyFont="true" applyBorder="true" applyAlignment="true">
      <alignment horizontal="right" vertical="top" wrapText="true"/>
    </xf>
    <xf numFmtId="167" fontId="150" fillId="3" borderId="59" xfId="45350" applyNumberFormat="true" applyFont="true" applyBorder="true" applyAlignment="true">
      <alignment horizontal="right" vertical="top" wrapText="true"/>
    </xf>
    <xf numFmtId="166" fontId="150" fillId="3" borderId="112" xfId="45373" applyNumberFormat="true" applyFont="true" applyBorder="true" applyAlignment="true">
      <alignment horizontal="right" vertical="top" wrapText="true"/>
    </xf>
    <xf numFmtId="166" fontId="150" fillId="3" borderId="113" xfId="45374" applyNumberFormat="true" applyFont="true" applyBorder="true" applyAlignment="true">
      <alignment horizontal="right" vertical="top" wrapText="true"/>
    </xf>
    <xf numFmtId="166" fontId="150" fillId="3" borderId="114" xfId="45375" applyNumberFormat="true" applyFont="true" applyBorder="true" applyAlignment="true">
      <alignment horizontal="right" vertical="top" wrapText="true"/>
    </xf>
    <xf numFmtId="166" fontId="150" fillId="3" borderId="112" xfId="45377" applyNumberFormat="true" applyFont="true" applyBorder="true" applyAlignment="true">
      <alignment horizontal="right" vertical="top" wrapText="true"/>
    </xf>
    <xf numFmtId="166" fontId="150" fillId="3" borderId="113" xfId="45378" applyNumberFormat="true" applyFont="true" applyBorder="true" applyAlignment="true">
      <alignment horizontal="right" vertical="top" wrapText="true"/>
    </xf>
    <xf numFmtId="166" fontId="150" fillId="3" borderId="114" xfId="45379" applyNumberFormat="true" applyFont="true" applyBorder="true" applyAlignment="true">
      <alignment horizontal="right" vertical="top" wrapText="true"/>
    </xf>
    <xf numFmtId="166" fontId="150" fillId="3" borderId="112" xfId="45381" applyNumberFormat="true" applyFont="true" applyBorder="true" applyAlignment="true">
      <alignment horizontal="right" vertical="top" wrapText="true"/>
    </xf>
    <xf numFmtId="166" fontId="150" fillId="3" borderId="113" xfId="45382" applyNumberFormat="true" applyFont="true" applyBorder="true" applyAlignment="true">
      <alignment horizontal="right" vertical="top" wrapText="true"/>
    </xf>
    <xf numFmtId="166" fontId="150" fillId="3" borderId="114" xfId="45383" applyNumberFormat="true" applyFont="true" applyBorder="true" applyAlignment="true">
      <alignment horizontal="right" vertical="top" wrapText="true"/>
    </xf>
    <xf numFmtId="0" fontId="151" fillId="3" borderId="57" xfId="45324" applyFont="true" applyBorder="true" applyAlignment="true">
      <alignment horizontal="right" vertical="top" wrapText="true"/>
    </xf>
    <xf numFmtId="0" fontId="151" fillId="3" borderId="57" xfId="45325" applyFont="true" applyBorder="true" applyAlignment="true">
      <alignment horizontal="right" vertical="top" wrapText="true"/>
    </xf>
    <xf numFmtId="0" fontId="151" fillId="3" borderId="57" xfId="45326" applyFont="true" applyBorder="true" applyAlignment="true">
      <alignment horizontal="right" vertical="top" wrapText="true"/>
    </xf>
    <xf numFmtId="0" fontId="151" fillId="3" borderId="57" xfId="45385" applyFont="true" applyBorder="true" applyAlignment="true">
      <alignment horizontal="right" vertical="top" wrapText="true"/>
    </xf>
    <xf numFmtId="0" fontId="151" fillId="3" borderId="57" xfId="45387" applyFont="true" applyBorder="true" applyAlignment="true">
      <alignment horizontal="right" vertical="top" wrapText="true"/>
    </xf>
    <xf numFmtId="0" fontId="151" fillId="3" borderId="57" xfId="45389" applyFont="true" applyBorder="true" applyAlignment="true">
      <alignment horizontal="right" vertical="top" wrapText="true"/>
    </xf>
    <xf numFmtId="166" fontId="150" fillId="3" borderId="115" xfId="45390" applyNumberFormat="true" applyFont="true" applyBorder="true" applyAlignment="true">
      <alignment horizontal="right" vertical="top" wrapText="true"/>
    </xf>
    <xf numFmtId="166" fontId="150" fillId="3" borderId="115" xfId="45391" applyNumberFormat="true" applyFont="true" applyBorder="true" applyAlignment="true">
      <alignment horizontal="right" vertical="top" wrapText="true"/>
    </xf>
    <xf numFmtId="166" fontId="150" fillId="3" borderId="115" xfId="45392" applyNumberFormat="true" applyFont="true" applyBorder="true" applyAlignment="true">
      <alignment horizontal="right" vertical="top" wrapText="true"/>
    </xf>
    <xf numFmtId="0" fontId="151" fillId="0" borderId="10" xfId="44957" applyFont="true" applyFill="true" applyBorder="true" applyAlignment="true">
      <alignment horizontal="left" vertical="top" wrapText="true"/>
    </xf>
    <xf numFmtId="0" fontId="151" fillId="0" borderId="10" xfId="44962" applyFont="true" applyFill="true" applyBorder="true" applyAlignment="true">
      <alignment horizontal="left" vertical="top" wrapText="true"/>
    </xf>
    <xf numFmtId="169" fontId="150" fillId="0" borderId="10" xfId="44963" applyNumberFormat="true" applyFont="true" applyFill="true" applyBorder="true" applyAlignment="true">
      <alignment horizontal="right" vertical="top"/>
    </xf>
    <xf numFmtId="169" fontId="150" fillId="0" borderId="10" xfId="44964" applyNumberFormat="true" applyFont="true" applyFill="true" applyBorder="true" applyAlignment="true">
      <alignment horizontal="right" vertical="top"/>
    </xf>
    <xf numFmtId="169" fontId="150" fillId="0" borderId="10" xfId="44965" applyNumberFormat="true" applyFont="true" applyFill="true" applyBorder="true" applyAlignment="true">
      <alignment horizontal="right" vertical="top"/>
    </xf>
    <xf numFmtId="0" fontId="151" fillId="0" borderId="10" xfId="44967" applyFont="true" applyFill="true" applyBorder="true" applyAlignment="true">
      <alignment horizontal="left" vertical="top" wrapText="true"/>
    </xf>
    <xf numFmtId="169" fontId="150" fillId="0" borderId="10" xfId="44968" applyNumberFormat="true" applyFont="true" applyFill="true" applyBorder="true" applyAlignment="true">
      <alignment horizontal="right" vertical="top"/>
    </xf>
    <xf numFmtId="169" fontId="150" fillId="0" borderId="10" xfId="44969" applyNumberFormat="true" applyFont="true" applyFill="true" applyBorder="true" applyAlignment="true">
      <alignment horizontal="right" vertical="top"/>
    </xf>
    <xf numFmtId="169" fontId="150" fillId="0" borderId="10" xfId="44970"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56" applyFont="true" applyFill="true" applyBorder="true" applyAlignment="true">
      <alignment horizontal="left" vertical="top" wrapText="true"/>
    </xf>
    <xf numFmtId="0" fontId="151" fillId="0" borderId="10" xfId="44961" applyFont="true" applyFill="true" applyBorder="true" applyAlignment="true">
      <alignment horizontal="left" vertical="top" wrapText="true"/>
    </xf>
    <xf numFmtId="0" fontId="151" fillId="0" borderId="10" xfId="44966" applyFont="true" applyFill="true" applyBorder="true" applyAlignment="true">
      <alignment horizontal="left" vertical="top" wrapText="true"/>
    </xf>
    <xf numFmtId="0" fontId="151" fillId="0" borderId="10" xfId="45170" applyFont="true" applyFill="true" applyBorder="true" applyAlignment="true">
      <alignment horizontal="left" vertical="top" wrapText="true"/>
    </xf>
    <xf numFmtId="0" fontId="151" fillId="0" borderId="10" xfId="45175"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180"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169" applyFont="true" applyFill="true" applyBorder="true" applyAlignment="true">
      <alignment horizontal="left" vertical="top" wrapText="true"/>
    </xf>
    <xf numFmtId="0" fontId="151" fillId="0" borderId="10" xfId="45174" applyFont="true" applyFill="true" applyBorder="true" applyAlignment="true">
      <alignment horizontal="left" vertical="top" wrapText="true"/>
    </xf>
    <xf numFmtId="0" fontId="151" fillId="0" borderId="10" xfId="45179" applyFont="true" applyFill="true" applyBorder="true" applyAlignment="true">
      <alignment horizontal="left" vertical="top" wrapText="true"/>
    </xf>
    <xf numFmtId="0" fontId="24" fillId="15" borderId="10" xfId="19344" applyFill="true" applyBorder="true" applyAlignment="true">
      <alignment vertical="center" wrapText="true"/>
    </xf>
    <xf numFmtId="0" fontId="24" fillId="0" borderId="10" xfId="19344" applyFill="true" applyBorder="true" applyAlignment="true">
      <alignment vertical="center"/>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5" applyFont="true" applyBorder="true" applyAlignment="true">
      <alignment horizontal="center" vertical="center" wrapText="true"/>
    </xf>
    <xf numFmtId="0" fontId="151" fillId="3" borderId="53" xfId="44936" applyFont="true" applyBorder="true" applyAlignment="true">
      <alignment horizontal="center" vertical="center" wrapText="true"/>
    </xf>
    <xf numFmtId="0" fontId="151" fillId="3" borderId="52" xfId="44954" applyFont="true" applyBorder="true" applyAlignment="true">
      <alignment horizontal="center" vertical="center" wrapText="true"/>
    </xf>
    <xf numFmtId="0" fontId="151" fillId="3" borderId="53" xfId="44955" applyFont="true" applyBorder="true" applyAlignment="true">
      <alignment horizontal="center" vertical="center" wrapText="true"/>
    </xf>
    <xf numFmtId="0" fontId="151" fillId="3" borderId="52" xfId="44979" applyFont="true" applyBorder="true" applyAlignment="true">
      <alignment horizontal="center" vertical="center" wrapText="true"/>
    </xf>
    <xf numFmtId="0" fontId="151" fillId="3" borderId="53" xfId="44980" applyFont="true" applyBorder="true" applyAlignment="true">
      <alignment horizontal="center" vertical="center" wrapText="true"/>
    </xf>
    <xf numFmtId="0" fontId="151" fillId="3" borderId="52" xfId="45004" applyFont="true" applyBorder="true" applyAlignment="true">
      <alignment horizontal="center" vertical="center" wrapText="true"/>
    </xf>
    <xf numFmtId="0" fontId="151" fillId="3" borderId="53" xfId="45005" applyFont="true" applyBorder="true" applyAlignment="true">
      <alignment horizontal="center" vertical="center" wrapText="true"/>
    </xf>
    <xf numFmtId="0" fontId="151" fillId="3" borderId="52"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2" xfId="45057" applyFont="true" applyBorder="true" applyAlignment="true">
      <alignment horizontal="center" vertical="center" wrapText="true"/>
    </xf>
    <xf numFmtId="0" fontId="151" fillId="3" borderId="53" xfId="45058" applyFont="true" applyBorder="true" applyAlignment="true">
      <alignment horizontal="center" vertical="center" wrapText="true"/>
    </xf>
    <xf numFmtId="0" fontId="24" fillId="0" borderId="94" xfId="19344" applyFill="true" applyBorder="true" applyAlignment="true">
      <alignment vertical="center" wrapText="true"/>
    </xf>
    <xf numFmtId="0" fontId="24" fillId="3" borderId="94" xfId="19344" applyBorder="true" applyAlignment="true">
      <alignment vertical="center" wrapText="true"/>
    </xf>
    <xf numFmtId="0" fontId="24" fillId="15" borderId="94" xfId="19344" applyFill="true" applyBorder="true" applyAlignment="true">
      <alignment vertical="center" wrapText="true"/>
    </xf>
    <xf numFmtId="0" fontId="24" fillId="27" borderId="94" xfId="19344" applyFill="true" applyBorder="true" applyAlignment="true">
      <alignment vertical="center" wrapText="true"/>
    </xf>
    <xf numFmtId="0" fontId="24" fillId="27" borderId="99" xfId="19344" applyFill="true" applyBorder="true" applyAlignment="true">
      <alignment vertical="center" wrapText="true"/>
    </xf>
    <xf numFmtId="0" fontId="24" fillId="0" borderId="99" xfId="19344" applyFill="true" applyBorder="true" applyAlignment="true">
      <alignment vertical="center" wrapText="true"/>
    </xf>
    <xf numFmtId="0" fontId="155" fillId="33" borderId="94" xfId="19344" applyFont="true" applyFill="true" applyBorder="true" applyAlignment="true">
      <alignment horizontal="center" vertical="center" wrapText="true"/>
    </xf>
    <xf numFmtId="0" fontId="24" fillId="33" borderId="118" xfId="19344" applyFill="true" applyBorder="true" applyAlignment="true">
      <alignment horizontal="center" vertical="center"/>
    </xf>
    <xf numFmtId="0" fontId="155" fillId="33" borderId="118" xfId="19344" applyFont="true" applyFill="true" applyBorder="true" applyAlignment="true">
      <alignment horizontal="center" vertical="center" wrapText="true"/>
    </xf>
    <xf numFmtId="169" fontId="115" fillId="33" borderId="94" xfId="40237" applyNumberFormat="true" applyFont="true" applyFill="true" applyBorder="true" applyAlignment="true">
      <alignment horizontal="center" vertical="center"/>
    </xf>
    <xf numFmtId="169" fontId="115" fillId="33" borderId="118" xfId="40238" applyNumberFormat="true" applyFont="true" applyFill="true" applyBorder="true" applyAlignment="true">
      <alignment horizontal="center" vertical="center"/>
    </xf>
    <xf numFmtId="169" fontId="115" fillId="33" borderId="94" xfId="40249" applyNumberFormat="true" applyFont="true" applyFill="true" applyBorder="true" applyAlignment="true">
      <alignment horizontal="center" vertical="center"/>
    </xf>
    <xf numFmtId="169" fontId="115" fillId="33" borderId="118" xfId="40250" applyNumberFormat="true" applyFont="true" applyFill="true" applyBorder="true" applyAlignment="true">
      <alignment horizontal="center" vertical="center"/>
    </xf>
    <xf numFmtId="0" fontId="151" fillId="33" borderId="94" xfId="45017" applyFont="true" applyFill="true" applyBorder="true" applyAlignment="true">
      <alignment horizontal="center" vertical="center" wrapText="true"/>
    </xf>
    <xf numFmtId="0" fontId="151" fillId="33" borderId="118" xfId="45018" applyFont="true" applyFill="true" applyBorder="true" applyAlignment="true">
      <alignment horizontal="center" vertical="center" wrapText="true"/>
    </xf>
    <xf numFmtId="0" fontId="151" fillId="33" borderId="94" xfId="45022" applyFont="true" applyFill="true" applyBorder="true" applyAlignment="true">
      <alignment horizontal="center" vertical="center" wrapText="true"/>
    </xf>
    <xf numFmtId="0" fontId="151" fillId="33" borderId="118" xfId="45023" applyFont="true" applyFill="true" applyBorder="true" applyAlignment="true">
      <alignment horizontal="center" vertical="center" wrapText="true"/>
    </xf>
    <xf numFmtId="0" fontId="151" fillId="33" borderId="94" xfId="45051" applyFont="true" applyFill="true" applyBorder="true" applyAlignment="true">
      <alignment horizontal="center" vertical="center" wrapText="true"/>
    </xf>
    <xf numFmtId="0" fontId="151" fillId="33" borderId="118" xfId="45052" applyFont="true" applyFill="true" applyBorder="true" applyAlignment="true">
      <alignment horizontal="center" vertical="center" wrapText="true"/>
    </xf>
    <xf numFmtId="0" fontId="151" fillId="33" borderId="94" xfId="45056" applyFont="true" applyFill="true" applyBorder="true" applyAlignment="true">
      <alignment horizontal="center" vertical="center" wrapText="true"/>
    </xf>
    <xf numFmtId="0" fontId="151" fillId="33" borderId="118" xfId="45057" applyFont="true" applyFill="true" applyBorder="true" applyAlignment="true">
      <alignment horizontal="center" vertical="center" wrapText="true"/>
    </xf>
    <xf numFmtId="0" fontId="151" fillId="33" borderId="94" xfId="19411" applyFont="true" applyFill="true" applyBorder="true" applyAlignment="true">
      <alignment horizontal="center" vertical="center" wrapText="true"/>
    </xf>
    <xf numFmtId="0" fontId="151" fillId="33" borderId="118" xfId="19409" applyFont="true" applyFill="true" applyBorder="true" applyAlignment="true">
      <alignment horizontal="center" vertical="center" wrapText="true"/>
    </xf>
    <xf numFmtId="0" fontId="151" fillId="33" borderId="94" xfId="19413" applyFont="true" applyFill="true" applyBorder="true" applyAlignment="true">
      <alignment horizontal="center" vertical="center" wrapText="true"/>
    </xf>
    <xf numFmtId="0" fontId="151" fillId="33" borderId="118" xfId="19414" applyFont="true" applyFill="true" applyBorder="true" applyAlignment="true">
      <alignment horizontal="center" vertical="center" wrapText="true"/>
    </xf>
    <xf numFmtId="0" fontId="24" fillId="33" borderId="101" xfId="19344" applyFill="true" applyBorder="true" applyAlignment="true">
      <alignment horizontal="center" vertical="center"/>
    </xf>
    <xf numFmtId="0" fontId="155" fillId="33" borderId="101" xfId="19344" applyFont="true" applyFill="true" applyBorder="true" applyAlignment="true">
      <alignment horizontal="center" vertical="center" wrapText="true"/>
    </xf>
    <xf numFmtId="169" fontId="115" fillId="33" borderId="101" xfId="40239" applyNumberFormat="true" applyFont="true" applyFill="true" applyBorder="true" applyAlignment="true">
      <alignment horizontal="center" vertical="center"/>
    </xf>
    <xf numFmtId="169" fontId="115" fillId="33" borderId="101" xfId="40251" applyNumberFormat="true" applyFont="true" applyFill="true" applyBorder="true" applyAlignment="true">
      <alignment horizontal="center" vertical="center"/>
    </xf>
    <xf numFmtId="0" fontId="151" fillId="33" borderId="101" xfId="45019" applyFont="true" applyFill="true" applyBorder="true" applyAlignment="true">
      <alignment horizontal="center" vertical="center" wrapText="true"/>
    </xf>
    <xf numFmtId="0" fontId="151" fillId="33" borderId="101" xfId="45024" applyFont="true" applyFill="true" applyBorder="true" applyAlignment="true">
      <alignment horizontal="center" vertical="center" wrapText="true"/>
    </xf>
    <xf numFmtId="0" fontId="151" fillId="33" borderId="101" xfId="45053" applyFont="true" applyFill="true" applyBorder="true" applyAlignment="true">
      <alignment horizontal="center" vertical="center" wrapText="true"/>
    </xf>
    <xf numFmtId="0" fontId="151" fillId="33" borderId="101" xfId="45058" applyFont="true" applyFill="true" applyBorder="true" applyAlignment="true">
      <alignment horizontal="center" vertical="center" wrapText="true"/>
    </xf>
    <xf numFmtId="0" fontId="151" fillId="33" borderId="101" xfId="19410" applyFont="true" applyFill="true" applyBorder="true" applyAlignment="true">
      <alignment horizontal="center" vertical="center" wrapText="true"/>
    </xf>
    <xf numFmtId="0" fontId="151" fillId="33" borderId="101" xfId="19415" applyFont="true" applyFill="true" applyBorder="true" applyAlignment="true">
      <alignment horizontal="center" vertical="center" wrapText="true"/>
    </xf>
    <xf numFmtId="0" fontId="151" fillId="3" borderId="103" xfId="44935" applyFont="true" applyBorder="true" applyAlignment="true">
      <alignment horizontal="center" vertical="center" wrapText="true"/>
    </xf>
    <xf numFmtId="0" fontId="151" fillId="3" borderId="103" xfId="44954" applyFont="true" applyBorder="true" applyAlignment="true">
      <alignment horizontal="center" vertical="center" wrapText="true"/>
    </xf>
    <xf numFmtId="0" fontId="151" fillId="3" borderId="103" xfId="44979" applyFont="true" applyBorder="true" applyAlignment="true">
      <alignment horizontal="center" vertical="center" wrapText="true"/>
    </xf>
    <xf numFmtId="0" fontId="151" fillId="3" borderId="103" xfId="45004" applyFont="true" applyBorder="true" applyAlignment="true">
      <alignment horizontal="center" vertical="center" wrapText="true"/>
    </xf>
    <xf numFmtId="0" fontId="151" fillId="3" borderId="103" xfId="45023" applyFont="true" applyBorder="true" applyAlignment="true">
      <alignment horizontal="center" vertical="center" wrapText="true"/>
    </xf>
    <xf numFmtId="169" fontId="115" fillId="33" borderId="94" xfId="40238" applyNumberFormat="true" applyFont="true" applyFill="true" applyBorder="true" applyAlignment="true">
      <alignment horizontal="center" vertical="center"/>
    </xf>
    <xf numFmtId="169" fontId="115" fillId="33" borderId="94" xfId="40250" applyNumberFormat="true" applyFont="true" applyFill="true" applyBorder="true" applyAlignment="true">
      <alignment horizontal="center" vertical="center"/>
    </xf>
    <xf numFmtId="0" fontId="151" fillId="33" borderId="94" xfId="45019" applyFont="true" applyFill="true" applyBorder="true" applyAlignment="true">
      <alignment horizontal="center" vertical="center" wrapText="true"/>
    </xf>
    <xf numFmtId="0" fontId="151" fillId="33" borderId="94" xfId="45023" applyFont="true" applyFill="true" applyBorder="true" applyAlignment="true">
      <alignment horizontal="center" vertical="center" wrapText="true"/>
    </xf>
    <xf numFmtId="0" fontId="151" fillId="3" borderId="103" xfId="45057" applyFont="true" applyBorder="true" applyAlignment="true">
      <alignment horizontal="center" vertical="center" wrapText="true"/>
    </xf>
    <xf numFmtId="0" fontId="151" fillId="33" borderId="94" xfId="45053" applyFont="true" applyFill="true" applyBorder="true" applyAlignment="true">
      <alignment horizontal="center" vertical="center" wrapText="true"/>
    </xf>
    <xf numFmtId="0" fontId="151" fillId="33" borderId="94" xfId="45057" applyFont="true" applyFill="true" applyBorder="true" applyAlignment="true">
      <alignment horizontal="center" vertical="center" wrapText="true"/>
    </xf>
    <xf numFmtId="0" fontId="151" fillId="33" borderId="94" xfId="19410" applyFont="true" applyFill="true" applyBorder="true" applyAlignment="true">
      <alignment horizontal="center" vertical="center" wrapText="true"/>
    </xf>
    <xf numFmtId="0" fontId="151" fillId="33" borderId="94" xfId="19414" applyFont="true" applyFill="true" applyBorder="true" applyAlignment="true">
      <alignment horizontal="center" vertical="center" wrapText="true"/>
    </xf>
    <xf numFmtId="0" fontId="151" fillId="3" borderId="104" xfId="44935" applyFont="true" applyBorder="true" applyAlignment="true">
      <alignment horizontal="center" vertical="center" wrapText="true"/>
    </xf>
    <xf numFmtId="0" fontId="151" fillId="3" borderId="104" xfId="44954" applyFont="true" applyBorder="true" applyAlignment="true">
      <alignment horizontal="center" vertical="center" wrapText="true"/>
    </xf>
    <xf numFmtId="0" fontId="151" fillId="3" borderId="104" xfId="44979" applyFont="true" applyBorder="true" applyAlignment="true">
      <alignment horizontal="center" vertical="center" wrapText="true"/>
    </xf>
    <xf numFmtId="0" fontId="155" fillId="33" borderId="123" xfId="19344" applyFont="true" applyFill="true" applyBorder="true" applyAlignment="true">
      <alignment horizontal="center" vertical="center" wrapText="true"/>
    </xf>
    <xf numFmtId="0" fontId="151" fillId="3" borderId="104" xfId="45004" applyFont="true" applyBorder="true" applyAlignment="true">
      <alignment horizontal="center" vertical="center" wrapText="true"/>
    </xf>
    <xf numFmtId="0" fontId="151" fillId="3" borderId="104" xfId="45023" applyFont="true" applyBorder="true" applyAlignment="true">
      <alignment horizontal="center" vertical="center" wrapText="true"/>
    </xf>
    <xf numFmtId="169" fontId="115" fillId="33" borderId="123" xfId="40238" applyNumberFormat="true" applyFont="true" applyFill="true" applyBorder="true" applyAlignment="true">
      <alignment horizontal="center" vertical="center"/>
    </xf>
    <xf numFmtId="169" fontId="115" fillId="33" borderId="123" xfId="40250" applyNumberFormat="true" applyFont="true" applyFill="true" applyBorder="true" applyAlignment="true">
      <alignment horizontal="center" vertical="center"/>
    </xf>
    <xf numFmtId="0" fontId="151" fillId="33" borderId="123" xfId="45019" applyFont="true" applyFill="true" applyBorder="true" applyAlignment="true">
      <alignment horizontal="center" vertical="center" wrapText="true"/>
    </xf>
    <xf numFmtId="0" fontId="151" fillId="33" borderId="123" xfId="45023" applyFont="true" applyFill="true" applyBorder="true" applyAlignment="true">
      <alignment horizontal="center" vertical="center" wrapText="true"/>
    </xf>
    <xf numFmtId="0" fontId="151" fillId="3" borderId="104" xfId="45057" applyFont="true" applyBorder="true" applyAlignment="true">
      <alignment horizontal="center" vertical="center" wrapText="true"/>
    </xf>
    <xf numFmtId="0" fontId="151" fillId="33" borderId="123" xfId="45053" applyFont="true" applyFill="true" applyBorder="true" applyAlignment="true">
      <alignment horizontal="center" vertical="center" wrapText="true"/>
    </xf>
    <xf numFmtId="0" fontId="151" fillId="33" borderId="123" xfId="45057" applyFont="true" applyFill="true" applyBorder="true" applyAlignment="true">
      <alignment horizontal="center" vertical="center" wrapText="true"/>
    </xf>
    <xf numFmtId="0" fontId="151" fillId="33" borderId="123" xfId="19410" applyFont="true" applyFill="true" applyBorder="true" applyAlignment="true">
      <alignment horizontal="center" vertical="center" wrapText="true"/>
    </xf>
    <xf numFmtId="0" fontId="151" fillId="33" borderId="123" xfId="19414" applyFont="true" applyFill="true" applyBorder="true" applyAlignment="true">
      <alignment horizontal="center" vertical="center" wrapText="true"/>
    </xf>
    <xf numFmtId="0" fontId="24" fillId="33" borderId="119" xfId="19344" applyFill="true" applyBorder="true" applyAlignment="true">
      <alignment horizontal="center" vertical="center"/>
    </xf>
    <xf numFmtId="0" fontId="155" fillId="33" borderId="119" xfId="19344" applyFont="true" applyFill="true" applyBorder="true" applyAlignment="true">
      <alignment horizontal="center" vertical="center" wrapText="true"/>
    </xf>
    <xf numFmtId="169" fontId="115" fillId="33" borderId="119" xfId="40239" applyNumberFormat="true" applyFont="true" applyFill="true" applyBorder="true" applyAlignment="true">
      <alignment horizontal="center" vertical="center"/>
    </xf>
    <xf numFmtId="169" fontId="115" fillId="33" borderId="119" xfId="40251" applyNumberFormat="true" applyFont="true" applyFill="true" applyBorder="true" applyAlignment="true">
      <alignment horizontal="center" vertical="center"/>
    </xf>
    <xf numFmtId="0" fontId="151" fillId="33" borderId="119" xfId="45019" applyFont="true" applyFill="true" applyBorder="true" applyAlignment="true">
      <alignment horizontal="center" vertical="center" wrapText="true"/>
    </xf>
    <xf numFmtId="0" fontId="151" fillId="33" borderId="119" xfId="45024" applyFont="true" applyFill="true" applyBorder="true" applyAlignment="true">
      <alignment horizontal="center" vertical="center" wrapText="true"/>
    </xf>
    <xf numFmtId="0" fontId="151" fillId="33" borderId="119" xfId="45053" applyFont="true" applyFill="true" applyBorder="true" applyAlignment="true">
      <alignment horizontal="center" vertical="center" wrapText="true"/>
    </xf>
    <xf numFmtId="0" fontId="151" fillId="33" borderId="119" xfId="45058" applyFont="true" applyFill="true" applyBorder="true" applyAlignment="true">
      <alignment horizontal="center" vertical="center" wrapText="true"/>
    </xf>
    <xf numFmtId="0" fontId="151" fillId="33" borderId="119" xfId="19410" applyFont="true" applyFill="true" applyBorder="true" applyAlignment="true">
      <alignment horizontal="center" vertical="center" wrapText="true"/>
    </xf>
    <xf numFmtId="0" fontId="151" fillId="33" borderId="119" xfId="19415" applyFont="true" applyFill="true" applyBorder="true" applyAlignment="true">
      <alignment horizontal="center" vertical="center" wrapText="true"/>
    </xf>
    <xf numFmtId="0" fontId="151" fillId="0" borderId="94" xfId="44986" applyFont="true" applyFill="true" applyBorder="true" applyAlignment="true">
      <alignment horizontal="left" vertical="center" wrapText="true"/>
    </xf>
    <xf numFmtId="0" fontId="151" fillId="0" borderId="94" xfId="44991" applyFont="true" applyFill="true" applyBorder="true" applyAlignment="true">
      <alignment horizontal="left" vertical="center" wrapText="true"/>
    </xf>
    <xf numFmtId="0" fontId="151" fillId="0" borderId="94" xfId="19355" applyFont="true" applyFill="true" applyBorder="true" applyAlignment="true">
      <alignment horizontal="left" vertical="center" wrapText="true"/>
    </xf>
    <xf numFmtId="0" fontId="151" fillId="0" borderId="94" xfId="19357" applyFont="true" applyFill="true" applyBorder="true" applyAlignment="true">
      <alignment horizontal="left" vertical="center" wrapText="true"/>
    </xf>
    <xf numFmtId="0" fontId="155" fillId="0" borderId="94" xfId="19344" applyFont="true" applyFill="true" applyBorder="true" applyAlignment="true">
      <alignment horizontal="left" vertical="center" wrapText="true"/>
    </xf>
    <xf numFmtId="0" fontId="151" fillId="0" borderId="94" xfId="45020" applyFont="true" applyFill="true" applyBorder="true" applyAlignment="true">
      <alignment horizontal="left" vertical="center" wrapText="true"/>
    </xf>
    <xf numFmtId="0" fontId="151" fillId="0" borderId="94" xfId="45025" applyFont="true" applyFill="true" applyBorder="true" applyAlignment="true">
      <alignment horizontal="left" vertical="center" wrapText="true"/>
    </xf>
    <xf numFmtId="0" fontId="151" fillId="0" borderId="94" xfId="45030" applyFont="true" applyFill="true" applyBorder="true" applyAlignment="true">
      <alignment horizontal="left" vertical="center" wrapText="true"/>
    </xf>
    <xf numFmtId="0" fontId="151" fillId="0" borderId="94" xfId="45035" applyFont="true" applyFill="true" applyBorder="true" applyAlignment="true">
      <alignment horizontal="left" vertical="center" wrapText="true"/>
    </xf>
    <xf numFmtId="0" fontId="151" fillId="0" borderId="94" xfId="19381" applyFont="true" applyFill="true" applyBorder="true" applyAlignment="true">
      <alignment horizontal="left" vertical="center" wrapText="true"/>
    </xf>
    <xf numFmtId="0" fontId="151" fillId="0" borderId="94" xfId="19382" applyFont="true" applyFill="true" applyBorder="true" applyAlignment="true">
      <alignment horizontal="left" vertical="center" wrapText="true"/>
    </xf>
    <xf numFmtId="0" fontId="151" fillId="15" borderId="94" xfId="19382" applyFont="true" applyFill="true" applyBorder="true" applyAlignment="true">
      <alignment horizontal="left" vertical="center" wrapText="true"/>
    </xf>
    <xf numFmtId="0" fontId="151" fillId="15" borderId="94" xfId="19385" applyFont="true" applyFill="true" applyBorder="true" applyAlignment="true">
      <alignment horizontal="left" vertical="center" wrapText="true"/>
    </xf>
    <xf numFmtId="0" fontId="24" fillId="15" borderId="94" xfId="19344" applyFill="true" applyBorder="true" applyAlignment="true">
      <alignment horizontal="center" vertical="center" wrapText="true"/>
    </xf>
    <xf numFmtId="0" fontId="151" fillId="0" borderId="94" xfId="45049" applyFont="true" applyFill="true" applyBorder="true" applyAlignment="true">
      <alignment horizontal="left" vertical="center" wrapText="true"/>
    </xf>
    <xf numFmtId="0" fontId="151" fillId="0" borderId="94" xfId="45054" applyFont="true" applyFill="true" applyBorder="true" applyAlignment="true">
      <alignment horizontal="left" vertical="center" wrapText="true"/>
    </xf>
    <xf numFmtId="0" fontId="151" fillId="0" borderId="94" xfId="45059" applyFont="true" applyFill="true" applyBorder="true" applyAlignment="true">
      <alignment horizontal="left" vertical="center" wrapText="true"/>
    </xf>
    <xf numFmtId="0" fontId="151" fillId="0" borderId="94" xfId="45064" applyFont="true" applyFill="true" applyBorder="true" applyAlignment="true">
      <alignment horizontal="left" vertical="center" wrapText="true"/>
    </xf>
    <xf numFmtId="0" fontId="151" fillId="0" borderId="94" xfId="45069" applyFont="true" applyFill="true" applyBorder="true" applyAlignment="true">
      <alignment horizontal="left" vertical="center" wrapText="true"/>
    </xf>
    <xf numFmtId="0" fontId="151" fillId="0" borderId="94" xfId="19405" applyFont="true" applyFill="true" applyBorder="true" applyAlignment="true">
      <alignment horizontal="left" vertical="center" wrapText="true"/>
    </xf>
    <xf numFmtId="0" fontId="151" fillId="0" borderId="94" xfId="19407" applyFont="true" applyFill="true" applyBorder="true" applyAlignment="true">
      <alignment horizontal="left" vertical="center" wrapText="true"/>
    </xf>
    <xf numFmtId="0" fontId="151" fillId="0" borderId="94" xfId="19417" applyFont="true" applyFill="true" applyBorder="true" applyAlignment="true">
      <alignment horizontal="left" vertical="center" wrapText="true"/>
    </xf>
    <xf numFmtId="0" fontId="151" fillId="0" borderId="94" xfId="19418" applyFont="true" applyFill="true" applyBorder="true" applyAlignment="true">
      <alignment horizontal="left" vertical="center" wrapText="true"/>
    </xf>
    <xf numFmtId="0" fontId="151" fillId="0" borderId="94" xfId="19421" applyFont="true" applyFill="true" applyBorder="true" applyAlignment="true">
      <alignment horizontal="left" vertical="center" wrapText="true"/>
    </xf>
    <xf numFmtId="0" fontId="151" fillId="0" borderId="96" xfId="45015"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101" xfId="19356" applyFont="true" applyFill="true" applyBorder="true" applyAlignment="true">
      <alignment horizontal="left" vertical="center"/>
    </xf>
    <xf numFmtId="0" fontId="151" fillId="0" borderId="101" xfId="19358" applyFont="true" applyFill="true" applyBorder="true" applyAlignment="true">
      <alignment horizontal="left" vertical="center"/>
    </xf>
    <xf numFmtId="0" fontId="24" fillId="0" borderId="101" xfId="19344" applyFill="true" applyBorder="true" applyAlignment="true">
      <alignment vertical="center"/>
    </xf>
    <xf numFmtId="0" fontId="24" fillId="0" borderId="101" xfId="19344" applyFill="true" applyBorder="true" applyAlignment="true">
      <alignment horizontal="center" vertical="center"/>
    </xf>
    <xf numFmtId="0" fontId="155" fillId="0" borderId="101" xfId="19344" applyFont="true" applyFill="true" applyBorder="true" applyAlignment="true">
      <alignment horizontal="left" vertical="center"/>
    </xf>
    <xf numFmtId="0" fontId="155" fillId="0" borderId="102" xfId="19344" applyFont="true" applyFill="true" applyBorder="true" applyAlignment="true">
      <alignment horizontal="left" vertical="center"/>
    </xf>
    <xf numFmtId="0" fontId="151" fillId="0" borderId="101" xfId="19383" applyFont="true" applyFill="true" applyBorder="true" applyAlignment="true">
      <alignment horizontal="left" vertical="center"/>
    </xf>
    <xf numFmtId="0" fontId="151" fillId="0" borderId="101" xfId="19384" applyFont="true" applyFill="true" applyBorder="true" applyAlignment="true">
      <alignment horizontal="left" vertical="center"/>
    </xf>
    <xf numFmtId="0" fontId="151" fillId="15" borderId="101" xfId="19384" applyFont="true" applyFill="true" applyBorder="true" applyAlignment="true">
      <alignment horizontal="left" vertical="center"/>
    </xf>
    <xf numFmtId="0" fontId="151" fillId="15" borderId="101" xfId="19386" applyFont="true" applyFill="true" applyBorder="true" applyAlignment="true">
      <alignment horizontal="left" vertical="center"/>
    </xf>
    <xf numFmtId="0" fontId="24" fillId="15" borderId="101" xfId="19344" applyFill="true" applyBorder="true" applyAlignment="true">
      <alignment vertical="center"/>
    </xf>
    <xf numFmtId="0" fontId="24" fillId="27" borderId="101" xfId="19344" applyFill="true" applyBorder="true" applyAlignment="true">
      <alignment vertical="center"/>
    </xf>
    <xf numFmtId="0" fontId="155" fillId="15" borderId="101" xfId="19344" applyFont="true" applyFill="true" applyBorder="true" applyAlignment="true">
      <alignment horizontal="left" vertical="center"/>
    </xf>
    <xf numFmtId="0" fontId="24" fillId="27" borderId="102" xfId="19344" applyFill="true" applyBorder="true" applyAlignment="true">
      <alignment vertical="center"/>
    </xf>
    <xf numFmtId="0" fontId="24" fillId="0" borderId="100" xfId="19344" applyFill="true" applyBorder="true" applyAlignment="true">
      <alignment vertical="center"/>
    </xf>
    <xf numFmtId="0" fontId="151" fillId="0" borderId="101" xfId="19406" applyFont="true" applyFill="true" applyBorder="true" applyAlignment="true">
      <alignment horizontal="left" vertical="center"/>
    </xf>
    <xf numFmtId="0" fontId="151" fillId="0" borderId="101" xfId="19408" applyFont="true" applyFill="true" applyBorder="true" applyAlignment="true">
      <alignment horizontal="left" vertical="center"/>
    </xf>
    <xf numFmtId="0" fontId="151" fillId="0" borderId="101" xfId="19419" applyFont="true" applyFill="true" applyBorder="true" applyAlignment="true">
      <alignment horizontal="left" vertical="center"/>
    </xf>
    <xf numFmtId="0" fontId="151" fillId="0" borderId="101" xfId="19420" applyFont="true" applyFill="true" applyBorder="true" applyAlignment="true">
      <alignment horizontal="left" vertical="center"/>
    </xf>
    <xf numFmtId="0" fontId="151" fillId="0" borderId="101" xfId="19429" applyFont="true" applyFill="true" applyBorder="true" applyAlignment="true">
      <alignment horizontal="left" vertical="center"/>
    </xf>
    <xf numFmtId="0" fontId="151" fillId="0" borderId="101" xfId="19422" applyFont="true" applyFill="true" applyBorder="true" applyAlignment="true">
      <alignment horizontal="left" vertical="center"/>
    </xf>
    <xf numFmtId="0" fontId="24" fillId="0" borderId="102" xfId="19344" applyFill="true" applyBorder="true" applyAlignment="true">
      <alignment vertical="center"/>
    </xf>
    <xf numFmtId="169" fontId="150" fillId="33" borderId="96" xfId="44939" applyNumberFormat="true" applyFont="true" applyFill="true" applyBorder="true" applyAlignment="true">
      <alignment horizontal="center" vertical="center"/>
    </xf>
    <xf numFmtId="169" fontId="150" fillId="33" borderId="116" xfId="44939" applyNumberFormat="true" applyFont="true" applyFill="true" applyBorder="true" applyAlignment="true">
      <alignment horizontal="center" vertical="center"/>
    </xf>
    <xf numFmtId="169" fontId="150" fillId="33" borderId="117" xfId="44939" applyNumberFormat="true" applyFont="true" applyFill="true" applyBorder="true" applyAlignment="true">
      <alignment horizontal="center" vertical="center"/>
    </xf>
    <xf numFmtId="169" fontId="150" fillId="33" borderId="122" xfId="44939" applyNumberFormat="true" applyFont="true" applyFill="true" applyBorder="true" applyAlignment="true">
      <alignment horizontal="center" vertical="center"/>
    </xf>
    <xf numFmtId="169" fontId="150" fillId="33" borderId="100" xfId="44939" applyNumberFormat="true" applyFont="true" applyFill="true" applyBorder="true" applyAlignment="true">
      <alignment horizontal="center" vertical="center"/>
    </xf>
    <xf numFmtId="169" fontId="150" fillId="33" borderId="94" xfId="44942" applyNumberFormat="true" applyFont="true" applyFill="true" applyBorder="true" applyAlignment="true">
      <alignment horizontal="center" vertical="center"/>
    </xf>
    <xf numFmtId="169" fontId="150" fillId="33" borderId="118" xfId="44942" applyNumberFormat="true" applyFont="true" applyFill="true" applyBorder="true" applyAlignment="true">
      <alignment horizontal="center" vertical="center"/>
    </xf>
    <xf numFmtId="169" fontId="150" fillId="33" borderId="119" xfId="44942" applyNumberFormat="true" applyFont="true" applyFill="true" applyBorder="true" applyAlignment="true">
      <alignment horizontal="center" vertical="center"/>
    </xf>
    <xf numFmtId="169" fontId="150" fillId="33" borderId="123" xfId="44942" applyNumberFormat="true" applyFont="true" applyFill="true" applyBorder="true" applyAlignment="true">
      <alignment horizontal="center" vertical="center"/>
    </xf>
    <xf numFmtId="169" fontId="150" fillId="33" borderId="101" xfId="44942" applyNumberFormat="true" applyFont="true" applyFill="true" applyBorder="true" applyAlignment="true">
      <alignment horizontal="center" vertical="center"/>
    </xf>
    <xf numFmtId="0" fontId="24" fillId="33" borderId="123" xfId="19344" applyFill="true" applyBorder="true" applyAlignment="true">
      <alignment horizontal="center" vertical="center"/>
    </xf>
    <xf numFmtId="169" fontId="150" fillId="33" borderId="96" xfId="44983" applyNumberFormat="true" applyFont="true" applyFill="true" applyBorder="true" applyAlignment="true">
      <alignment horizontal="center" vertical="center"/>
    </xf>
    <xf numFmtId="169" fontId="150" fillId="33" borderId="116" xfId="44984" applyNumberFormat="true" applyFont="true" applyFill="true" applyBorder="true" applyAlignment="true">
      <alignment horizontal="center" vertical="center"/>
    </xf>
    <xf numFmtId="169" fontId="150" fillId="33" borderId="117" xfId="44985" applyNumberFormat="true" applyFont="true" applyFill="true" applyBorder="true" applyAlignment="true">
      <alignment horizontal="center" vertical="center"/>
    </xf>
    <xf numFmtId="169" fontId="150" fillId="33" borderId="122" xfId="44984" applyNumberFormat="true" applyFont="true" applyFill="true" applyBorder="true" applyAlignment="true">
      <alignment horizontal="center" vertical="center"/>
    </xf>
    <xf numFmtId="169" fontId="150" fillId="33" borderId="100" xfId="44985" applyNumberFormat="true" applyFont="true" applyFill="true" applyBorder="true" applyAlignment="true">
      <alignment horizontal="center" vertical="center"/>
    </xf>
    <xf numFmtId="169" fontId="150" fillId="33" borderId="96" xfId="44984" applyNumberFormat="true" applyFont="true" applyFill="true" applyBorder="true" applyAlignment="true">
      <alignment horizontal="center" vertical="center"/>
    </xf>
    <xf numFmtId="169" fontId="150" fillId="33" borderId="94" xfId="44988" applyNumberFormat="true" applyFont="true" applyFill="true" applyBorder="true" applyAlignment="true">
      <alignment horizontal="center" vertical="center"/>
    </xf>
    <xf numFmtId="169" fontId="150" fillId="33" borderId="118" xfId="44989" applyNumberFormat="true" applyFont="true" applyFill="true" applyBorder="true" applyAlignment="true">
      <alignment horizontal="center" vertical="center"/>
    </xf>
    <xf numFmtId="169" fontId="150" fillId="33" borderId="119" xfId="44990" applyNumberFormat="true" applyFont="true" applyFill="true" applyBorder="true" applyAlignment="true">
      <alignment horizontal="center" vertical="center"/>
    </xf>
    <xf numFmtId="169" fontId="150" fillId="33" borderId="123" xfId="44989" applyNumberFormat="true" applyFont="true" applyFill="true" applyBorder="true" applyAlignment="true">
      <alignment horizontal="center" vertical="center"/>
    </xf>
    <xf numFmtId="169" fontId="150" fillId="33" borderId="101" xfId="44990" applyNumberFormat="true" applyFont="true" applyFill="true" applyBorder="true" applyAlignment="true">
      <alignment horizontal="center" vertical="center"/>
    </xf>
    <xf numFmtId="169" fontId="150" fillId="33" borderId="94" xfId="44989" applyNumberFormat="true" applyFont="true" applyFill="true" applyBorder="true" applyAlignment="true">
      <alignment horizontal="center" vertical="center"/>
    </xf>
    <xf numFmtId="169" fontId="150" fillId="33" borderId="94" xfId="44993" applyNumberFormat="true" applyFont="true" applyFill="true" applyBorder="true" applyAlignment="true">
      <alignment horizontal="center" vertical="center"/>
    </xf>
    <xf numFmtId="169" fontId="150" fillId="33" borderId="118" xfId="44994" applyNumberFormat="true" applyFont="true" applyFill="true" applyBorder="true" applyAlignment="true">
      <alignment horizontal="center" vertical="center"/>
    </xf>
    <xf numFmtId="169" fontId="150" fillId="33" borderId="119" xfId="44995" applyNumberFormat="true" applyFont="true" applyFill="true" applyBorder="true" applyAlignment="true">
      <alignment horizontal="center" vertical="center"/>
    </xf>
    <xf numFmtId="169" fontId="150" fillId="33" borderId="123" xfId="44994" applyNumberFormat="true" applyFont="true" applyFill="true" applyBorder="true" applyAlignment="true">
      <alignment horizontal="center" vertical="center"/>
    </xf>
    <xf numFmtId="169" fontId="150" fillId="33" borderId="101" xfId="44995" applyNumberFormat="true" applyFont="true" applyFill="true" applyBorder="true" applyAlignment="true">
      <alignment horizontal="center" vertical="center"/>
    </xf>
    <xf numFmtId="169" fontId="150" fillId="33" borderId="94" xfId="44994" applyNumberFormat="true" applyFont="true" applyFill="true" applyBorder="true" applyAlignment="true">
      <alignment horizontal="center" vertical="center"/>
    </xf>
    <xf numFmtId="168" fontId="150" fillId="33" borderId="94" xfId="19366" applyNumberFormat="true" applyFont="true" applyFill="true" applyBorder="true" applyAlignment="true">
      <alignment horizontal="center" vertical="center"/>
    </xf>
    <xf numFmtId="168" fontId="150" fillId="33" borderId="118" xfId="19367" applyNumberFormat="true" applyFont="true" applyFill="true" applyBorder="true" applyAlignment="true">
      <alignment horizontal="center" vertical="center"/>
    </xf>
    <xf numFmtId="168" fontId="150" fillId="33" borderId="119" xfId="19368" applyNumberFormat="true" applyFont="true" applyFill="true" applyBorder="true" applyAlignment="true">
      <alignment horizontal="center" vertical="center"/>
    </xf>
    <xf numFmtId="168" fontId="150" fillId="33" borderId="123" xfId="19367" applyNumberFormat="true" applyFont="true" applyFill="true" applyBorder="true" applyAlignment="true">
      <alignment horizontal="center" vertical="center"/>
    </xf>
    <xf numFmtId="168" fontId="150" fillId="33" borderId="101" xfId="19368" applyNumberFormat="true" applyFont="true" applyFill="true" applyBorder="true" applyAlignment="true">
      <alignment horizontal="center" vertical="center"/>
    </xf>
    <xf numFmtId="168" fontId="150" fillId="33" borderId="94" xfId="19367" applyNumberFormat="true" applyFont="true" applyFill="true" applyBorder="true" applyAlignment="true">
      <alignment horizontal="center" vertical="center"/>
    </xf>
    <xf numFmtId="0" fontId="24" fillId="33" borderId="123" xfId="19344" applyFill="true" applyBorder="true" applyAlignment="true">
      <alignment horizontal="center" vertical="center" wrapText="true"/>
    </xf>
    <xf numFmtId="0" fontId="24" fillId="33" borderId="118" xfId="19344" applyFill="true" applyBorder="true" applyAlignment="true">
      <alignment horizontal="center" vertical="center" wrapText="true"/>
    </xf>
    <xf numFmtId="0" fontId="24" fillId="33" borderId="119" xfId="19344" applyFill="true" applyBorder="true" applyAlignment="true">
      <alignment horizontal="center" vertical="center" wrapText="true"/>
    </xf>
    <xf numFmtId="168" fontId="150" fillId="33" borderId="94" xfId="19370" applyNumberFormat="true" applyFont="true" applyFill="true" applyBorder="true" applyAlignment="true">
      <alignment horizontal="center" vertical="center"/>
    </xf>
    <xf numFmtId="168" fontId="150" fillId="33" borderId="118" xfId="19371" applyNumberFormat="true" applyFont="true" applyFill="true" applyBorder="true" applyAlignment="true">
      <alignment horizontal="center" vertical="center"/>
    </xf>
    <xf numFmtId="168" fontId="150" fillId="33" borderId="119" xfId="19372" applyNumberFormat="true" applyFont="true" applyFill="true" applyBorder="true" applyAlignment="true">
      <alignment horizontal="center" vertical="center"/>
    </xf>
    <xf numFmtId="168" fontId="150" fillId="33" borderId="123" xfId="19371" applyNumberFormat="true" applyFont="true" applyFill="true" applyBorder="true" applyAlignment="true">
      <alignment horizontal="center" vertical="center"/>
    </xf>
    <xf numFmtId="168" fontId="150" fillId="33" borderId="101" xfId="19372" applyNumberFormat="true" applyFont="true" applyFill="true" applyBorder="true" applyAlignment="true">
      <alignment horizontal="center" vertical="center"/>
    </xf>
    <xf numFmtId="168" fontId="150" fillId="33" borderId="94" xfId="19371" applyNumberFormat="true" applyFont="true" applyFill="true" applyBorder="true" applyAlignment="true">
      <alignment horizontal="center" vertical="center"/>
    </xf>
    <xf numFmtId="0" fontId="24" fillId="33" borderId="94" xfId="19344" applyFill="true" applyBorder="true" applyAlignment="true">
      <alignment horizontal="center" vertical="center" wrapText="true"/>
    </xf>
    <xf numFmtId="0" fontId="24" fillId="33" borderId="101" xfId="19344" applyFill="true" applyBorder="true" applyAlignment="true">
      <alignment horizontal="center" vertical="center" wrapText="true"/>
    </xf>
    <xf numFmtId="170" fontId="155" fillId="33" borderId="94" xfId="19344" applyNumberFormat="true" applyFont="true" applyFill="true" applyBorder="true" applyAlignment="true">
      <alignment horizontal="center" vertical="center"/>
    </xf>
    <xf numFmtId="170" fontId="155" fillId="33" borderId="118" xfId="19344" applyNumberFormat="true" applyFont="true" applyFill="true" applyBorder="true" applyAlignment="true">
      <alignment horizontal="center" vertical="center"/>
    </xf>
    <xf numFmtId="170" fontId="155" fillId="33" borderId="119" xfId="19344" applyNumberFormat="true" applyFont="true" applyFill="true" applyBorder="true" applyAlignment="true">
      <alignment horizontal="center" vertical="center"/>
    </xf>
    <xf numFmtId="170" fontId="155" fillId="33" borderId="123" xfId="19344" applyNumberFormat="true" applyFont="true" applyFill="true" applyBorder="true" applyAlignment="true">
      <alignment horizontal="center" vertical="center"/>
    </xf>
    <xf numFmtId="170" fontId="155" fillId="33" borderId="101" xfId="19344" applyNumberFormat="true" applyFont="true" applyFill="true" applyBorder="true" applyAlignment="true">
      <alignment horizontal="center" vertical="center"/>
    </xf>
    <xf numFmtId="170" fontId="155" fillId="33" borderId="99" xfId="19344" applyNumberFormat="true" applyFont="true" applyFill="true" applyBorder="true" applyAlignment="true">
      <alignment horizontal="center" vertical="center"/>
    </xf>
    <xf numFmtId="170" fontId="155" fillId="33" borderId="120" xfId="19344" applyNumberFormat="true" applyFont="true" applyFill="true" applyBorder="true" applyAlignment="true">
      <alignment horizontal="center" vertical="center"/>
    </xf>
    <xf numFmtId="170" fontId="155" fillId="33" borderId="121"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02" xfId="19344" applyNumberFormat="true" applyFont="true" applyFill="true" applyBorder="true" applyAlignment="true">
      <alignment horizontal="center" vertical="center"/>
    </xf>
    <xf numFmtId="0" fontId="24" fillId="33" borderId="124" xfId="19344" applyFill="true" applyBorder="true" applyAlignment="true">
      <alignment horizontal="center" vertical="center" wrapText="true"/>
    </xf>
    <xf numFmtId="0" fontId="24" fillId="33" borderId="120" xfId="19344" applyFill="true" applyBorder="true" applyAlignment="true">
      <alignment horizontal="center" vertical="center" wrapText="true"/>
    </xf>
    <xf numFmtId="0" fontId="24" fillId="33" borderId="121" xfId="19344" applyFill="true" applyBorder="true" applyAlignment="true">
      <alignment horizontal="center" vertical="center" wrapText="true"/>
    </xf>
    <xf numFmtId="169" fontId="150" fillId="33" borderId="96" xfId="45008" applyNumberFormat="true" applyFont="true" applyFill="true" applyBorder="true" applyAlignment="true">
      <alignment horizontal="center" vertical="center"/>
    </xf>
    <xf numFmtId="169" fontId="150" fillId="33" borderId="116" xfId="45008" applyNumberFormat="true" applyFont="true" applyFill="true" applyBorder="true" applyAlignment="true">
      <alignment horizontal="center" vertical="center"/>
    </xf>
    <xf numFmtId="169" fontId="150" fillId="33" borderId="117" xfId="45008" applyNumberFormat="true" applyFont="true" applyFill="true" applyBorder="true" applyAlignment="true">
      <alignment horizontal="center" vertical="center"/>
    </xf>
    <xf numFmtId="169" fontId="150" fillId="33" borderId="122" xfId="45008" applyNumberFormat="true" applyFont="true" applyFill="true" applyBorder="true" applyAlignment="true">
      <alignment horizontal="center" vertical="center"/>
    </xf>
    <xf numFmtId="169" fontId="150" fillId="33" borderId="100" xfId="45008" applyNumberFormat="true" applyFont="true" applyFill="true" applyBorder="true" applyAlignment="true">
      <alignment horizontal="center" vertical="center"/>
    </xf>
    <xf numFmtId="169" fontId="150" fillId="33" borderId="94" xfId="45011" applyNumberFormat="true" applyFont="true" applyFill="true" applyBorder="true" applyAlignment="true">
      <alignment horizontal="center" vertical="center"/>
    </xf>
    <xf numFmtId="169" fontId="150" fillId="33" borderId="118" xfId="45011" applyNumberFormat="true" applyFont="true" applyFill="true" applyBorder="true" applyAlignment="true">
      <alignment horizontal="center" vertical="center"/>
    </xf>
    <xf numFmtId="169" fontId="150" fillId="33" borderId="119" xfId="45011" applyNumberFormat="true" applyFont="true" applyFill="true" applyBorder="true" applyAlignment="true">
      <alignment horizontal="center" vertical="center"/>
    </xf>
    <xf numFmtId="169" fontId="150" fillId="33" borderId="123" xfId="45011" applyNumberFormat="true" applyFont="true" applyFill="true" applyBorder="true" applyAlignment="true">
      <alignment horizontal="center" vertical="center"/>
    </xf>
    <xf numFmtId="169" fontId="150" fillId="33" borderId="101" xfId="45011" applyNumberFormat="true" applyFont="true" applyFill="true" applyBorder="true" applyAlignment="true">
      <alignment horizontal="center" vertical="center"/>
    </xf>
    <xf numFmtId="169" fontId="150" fillId="33" borderId="96" xfId="45027" applyNumberFormat="true" applyFont="true" applyFill="true" applyBorder="true" applyAlignment="true">
      <alignment horizontal="center" vertical="center"/>
    </xf>
    <xf numFmtId="169" fontId="150" fillId="33" borderId="116" xfId="45028" applyNumberFormat="true" applyFont="true" applyFill="true" applyBorder="true" applyAlignment="true">
      <alignment horizontal="center" vertical="center"/>
    </xf>
    <xf numFmtId="169" fontId="150" fillId="33" borderId="117" xfId="45029" applyNumberFormat="true" applyFont="true" applyFill="true" applyBorder="true" applyAlignment="true">
      <alignment horizontal="center" vertical="center"/>
    </xf>
    <xf numFmtId="169" fontId="150" fillId="33" borderId="122" xfId="45028" applyNumberFormat="true" applyFont="true" applyFill="true" applyBorder="true" applyAlignment="true">
      <alignment horizontal="center" vertical="center"/>
    </xf>
    <xf numFmtId="169" fontId="150" fillId="33" borderId="100" xfId="45029" applyNumberFormat="true" applyFont="true" applyFill="true" applyBorder="true" applyAlignment="true">
      <alignment horizontal="center" vertical="center"/>
    </xf>
    <xf numFmtId="169" fontId="150" fillId="33" borderId="96" xfId="45028" applyNumberFormat="true" applyFont="true" applyFill="true" applyBorder="true" applyAlignment="true">
      <alignment horizontal="center" vertical="center"/>
    </xf>
    <xf numFmtId="169" fontId="150" fillId="33" borderId="94" xfId="45032" applyNumberFormat="true" applyFont="true" applyFill="true" applyBorder="true" applyAlignment="true">
      <alignment horizontal="center" vertical="center"/>
    </xf>
    <xf numFmtId="169" fontId="150" fillId="33" borderId="118" xfId="45033" applyNumberFormat="true" applyFont="true" applyFill="true" applyBorder="true" applyAlignment="true">
      <alignment horizontal="center" vertical="center"/>
    </xf>
    <xf numFmtId="169" fontId="150" fillId="33" borderId="119" xfId="45034" applyNumberFormat="true" applyFont="true" applyFill="true" applyBorder="true" applyAlignment="true">
      <alignment horizontal="center" vertical="center"/>
    </xf>
    <xf numFmtId="169" fontId="150" fillId="33" borderId="123" xfId="45033" applyNumberFormat="true" applyFont="true" applyFill="true" applyBorder="true" applyAlignment="true">
      <alignment horizontal="center" vertical="center"/>
    </xf>
    <xf numFmtId="169" fontId="150" fillId="33" borderId="101" xfId="45034" applyNumberFormat="true" applyFont="true" applyFill="true" applyBorder="true" applyAlignment="true">
      <alignment horizontal="center" vertical="center"/>
    </xf>
    <xf numFmtId="169" fontId="150" fillId="33" borderId="94" xfId="45033" applyNumberFormat="true" applyFont="true" applyFill="true" applyBorder="true" applyAlignment="true">
      <alignment horizontal="center" vertical="center"/>
    </xf>
    <xf numFmtId="0" fontId="24" fillId="33" borderId="94" xfId="19344" applyFill="true" applyBorder="true" applyAlignment="true">
      <alignment horizontal="center" vertical="center"/>
    </xf>
    <xf numFmtId="168" fontId="150" fillId="33" borderId="94" xfId="45040" applyNumberFormat="true" applyFont="true" applyFill="true" applyBorder="true" applyAlignment="true">
      <alignment horizontal="center" vertical="center"/>
    </xf>
    <xf numFmtId="168" fontId="150" fillId="33" borderId="118" xfId="45041" applyNumberFormat="true" applyFont="true" applyFill="true" applyBorder="true" applyAlignment="true">
      <alignment horizontal="center" vertical="center"/>
    </xf>
    <xf numFmtId="168" fontId="150" fillId="33" borderId="119" xfId="45042" applyNumberFormat="true" applyFont="true" applyFill="true" applyBorder="true" applyAlignment="true">
      <alignment horizontal="center" vertical="center"/>
    </xf>
    <xf numFmtId="168" fontId="150" fillId="33" borderId="123" xfId="45041" applyNumberFormat="true" applyFont="true" applyFill="true" applyBorder="true" applyAlignment="true">
      <alignment horizontal="center" vertical="center"/>
    </xf>
    <xf numFmtId="168" fontId="150" fillId="33" borderId="101" xfId="45042" applyNumberFormat="true" applyFont="true" applyFill="true" applyBorder="true" applyAlignment="true">
      <alignment horizontal="center" vertical="center"/>
    </xf>
    <xf numFmtId="168" fontId="150" fillId="33" borderId="94" xfId="45041" applyNumberFormat="true" applyFont="true" applyFill="true" applyBorder="true" applyAlignment="true">
      <alignment horizontal="center" vertical="center"/>
    </xf>
    <xf numFmtId="168" fontId="150" fillId="33" borderId="94" xfId="45043" applyNumberFormat="true" applyFont="true" applyFill="true" applyBorder="true" applyAlignment="true">
      <alignment horizontal="center" vertical="center"/>
    </xf>
    <xf numFmtId="168" fontId="150" fillId="33" borderId="118" xfId="45044" applyNumberFormat="true" applyFont="true" applyFill="true" applyBorder="true" applyAlignment="true">
      <alignment horizontal="center" vertical="center"/>
    </xf>
    <xf numFmtId="168" fontId="150" fillId="33" borderId="119" xfId="45045" applyNumberFormat="true" applyFont="true" applyFill="true" applyBorder="true" applyAlignment="true">
      <alignment horizontal="center" vertical="center"/>
    </xf>
    <xf numFmtId="168" fontId="150" fillId="33" borderId="123" xfId="45044" applyNumberFormat="true" applyFont="true" applyFill="true" applyBorder="true" applyAlignment="true">
      <alignment horizontal="center" vertical="center"/>
    </xf>
    <xf numFmtId="168" fontId="150" fillId="33" borderId="101" xfId="45045" applyNumberFormat="true" applyFont="true" applyFill="true" applyBorder="true" applyAlignment="true">
      <alignment horizontal="center" vertical="center"/>
    </xf>
    <xf numFmtId="168" fontId="150" fillId="33" borderId="94" xfId="45044" applyNumberFormat="true" applyFont="true" applyFill="true" applyBorder="true" applyAlignment="true">
      <alignment horizontal="center" vertical="center"/>
    </xf>
    <xf numFmtId="168" fontId="150" fillId="33" borderId="94" xfId="45046" applyNumberFormat="true" applyFont="true" applyFill="true" applyBorder="true" applyAlignment="true">
      <alignment horizontal="center" vertical="center"/>
    </xf>
    <xf numFmtId="168" fontId="150" fillId="33" borderId="118" xfId="45047" applyNumberFormat="true" applyFont="true" applyFill="true" applyBorder="true" applyAlignment="true">
      <alignment horizontal="center" vertical="center"/>
    </xf>
    <xf numFmtId="168" fontId="150" fillId="33" borderId="119" xfId="45048" applyNumberFormat="true" applyFont="true" applyFill="true" applyBorder="true" applyAlignment="true">
      <alignment horizontal="center" vertical="center"/>
    </xf>
    <xf numFmtId="168" fontId="150" fillId="33" borderId="123" xfId="45047" applyNumberFormat="true" applyFont="true" applyFill="true" applyBorder="true" applyAlignment="true">
      <alignment horizontal="center" vertical="center"/>
    </xf>
    <xf numFmtId="168" fontId="150" fillId="33" borderId="101" xfId="45048" applyNumberFormat="true" applyFont="true" applyFill="true" applyBorder="true" applyAlignment="true">
      <alignment horizontal="center" vertical="center"/>
    </xf>
    <xf numFmtId="168" fontId="150" fillId="33" borderId="94" xfId="45047" applyNumberFormat="true" applyFont="true" applyFill="true" applyBorder="true" applyAlignment="true">
      <alignment horizontal="center" vertical="center"/>
    </xf>
    <xf numFmtId="168" fontId="150" fillId="33" borderId="94" xfId="19393" applyNumberFormat="true" applyFont="true" applyFill="true" applyBorder="true" applyAlignment="true">
      <alignment horizontal="center" vertical="center" wrapText="true"/>
    </xf>
    <xf numFmtId="168" fontId="150" fillId="33" borderId="118" xfId="19394" applyNumberFormat="true" applyFont="true" applyFill="true" applyBorder="true" applyAlignment="true">
      <alignment horizontal="center" vertical="center" wrapText="true"/>
    </xf>
    <xf numFmtId="168" fontId="150" fillId="33" borderId="119" xfId="19395" applyNumberFormat="true" applyFont="true" applyFill="true" applyBorder="true" applyAlignment="true">
      <alignment horizontal="center" vertical="center" wrapText="true"/>
    </xf>
    <xf numFmtId="168" fontId="150" fillId="33" borderId="123" xfId="19394" applyNumberFormat="true" applyFont="true" applyFill="true" applyBorder="true" applyAlignment="true">
      <alignment horizontal="center" vertical="center" wrapText="true"/>
    </xf>
    <xf numFmtId="168" fontId="150" fillId="33" borderId="101" xfId="19395" applyNumberFormat="true" applyFont="true" applyFill="true" applyBorder="true" applyAlignment="true">
      <alignment horizontal="center" vertical="center" wrapText="true"/>
    </xf>
    <xf numFmtId="168" fontId="150" fillId="33" borderId="94" xfId="19394" applyNumberFormat="true" applyFont="true" applyFill="true" applyBorder="true" applyAlignment="true">
      <alignment horizontal="center" vertical="center" wrapText="true"/>
    </xf>
    <xf numFmtId="168" fontId="150" fillId="33" borderId="94" xfId="19397" applyNumberFormat="true" applyFont="true" applyFill="true" applyBorder="true" applyAlignment="true">
      <alignment horizontal="center" vertical="center" wrapText="true"/>
    </xf>
    <xf numFmtId="168" fontId="150" fillId="33" borderId="118" xfId="19398" applyNumberFormat="true" applyFont="true" applyFill="true" applyBorder="true" applyAlignment="true">
      <alignment horizontal="center" vertical="center" wrapText="true"/>
    </xf>
    <xf numFmtId="168" fontId="150" fillId="33" borderId="119" xfId="19399" applyNumberFormat="true" applyFont="true" applyFill="true" applyBorder="true" applyAlignment="true">
      <alignment horizontal="center" vertical="center" wrapText="true"/>
    </xf>
    <xf numFmtId="168" fontId="150" fillId="33" borderId="123" xfId="19398" applyNumberFormat="true" applyFont="true" applyFill="true" applyBorder="true" applyAlignment="true">
      <alignment horizontal="center" vertical="center" wrapText="true"/>
    </xf>
    <xf numFmtId="168" fontId="150" fillId="33" borderId="101" xfId="19399" applyNumberFormat="true" applyFont="true" applyFill="true" applyBorder="true" applyAlignment="true">
      <alignment horizontal="center" vertical="center" wrapText="true"/>
    </xf>
    <xf numFmtId="168" fontId="150" fillId="33" borderId="94" xfId="19398" applyNumberFormat="true" applyFont="true" applyFill="true" applyBorder="true" applyAlignment="true">
      <alignment horizontal="center" vertical="center" wrapText="true"/>
    </xf>
    <xf numFmtId="168" fontId="150" fillId="33" borderId="94" xfId="19401" applyNumberFormat="true" applyFont="true" applyFill="true" applyBorder="true" applyAlignment="true">
      <alignment horizontal="center" vertical="center" wrapText="true"/>
    </xf>
    <xf numFmtId="168" fontId="150" fillId="33" borderId="118" xfId="19402" applyNumberFormat="true" applyFont="true" applyFill="true" applyBorder="true" applyAlignment="true">
      <alignment horizontal="center" vertical="center" wrapText="true"/>
    </xf>
    <xf numFmtId="168" fontId="150" fillId="33" borderId="119" xfId="19403" applyNumberFormat="true" applyFont="true" applyFill="true" applyBorder="true" applyAlignment="true">
      <alignment horizontal="center" vertical="center" wrapText="true"/>
    </xf>
    <xf numFmtId="168" fontId="150" fillId="33" borderId="123" xfId="19402" applyNumberFormat="true" applyFont="true" applyFill="true" applyBorder="true" applyAlignment="true">
      <alignment horizontal="center" vertical="center" wrapText="true"/>
    </xf>
    <xf numFmtId="168" fontId="150" fillId="33" borderId="101" xfId="19403" applyNumberFormat="true" applyFont="true" applyFill="true" applyBorder="true" applyAlignment="true">
      <alignment horizontal="center" vertical="center" wrapText="true"/>
    </xf>
    <xf numFmtId="168" fontId="150" fillId="33" borderId="94" xfId="19402" applyNumberFormat="true" applyFont="true" applyFill="true" applyBorder="true" applyAlignment="true">
      <alignment horizontal="center" vertical="center" wrapText="true"/>
    </xf>
    <xf numFmtId="169" fontId="150" fillId="33" borderId="94" xfId="45037" applyNumberFormat="true" applyFont="true" applyFill="true" applyBorder="true" applyAlignment="true">
      <alignment horizontal="center" vertical="center"/>
    </xf>
    <xf numFmtId="169" fontId="150" fillId="33" borderId="118" xfId="45038" applyNumberFormat="true" applyFont="true" applyFill="true" applyBorder="true" applyAlignment="true">
      <alignment horizontal="center" vertical="center"/>
    </xf>
    <xf numFmtId="169" fontId="150" fillId="33" borderId="119" xfId="45039" applyNumberFormat="true" applyFont="true" applyFill="true" applyBorder="true" applyAlignment="true">
      <alignment horizontal="center" vertical="center"/>
    </xf>
    <xf numFmtId="169" fontId="150" fillId="33" borderId="123" xfId="45038" applyNumberFormat="true" applyFont="true" applyFill="true" applyBorder="true" applyAlignment="true">
      <alignment horizontal="center" vertical="center"/>
    </xf>
    <xf numFmtId="169" fontId="150" fillId="33" borderId="101" xfId="45039" applyNumberFormat="true" applyFont="true" applyFill="true" applyBorder="true" applyAlignment="true">
      <alignment horizontal="center" vertical="center"/>
    </xf>
    <xf numFmtId="169" fontId="150" fillId="33" borderId="94" xfId="45038" applyNumberFormat="true" applyFont="true" applyFill="true" applyBorder="true" applyAlignment="true">
      <alignment horizontal="center" vertical="center"/>
    </xf>
    <xf numFmtId="168" fontId="155" fillId="33" borderId="94" xfId="19344" applyNumberFormat="true" applyFont="true" applyFill="true" applyBorder="true" applyAlignment="true">
      <alignment horizontal="center" vertical="center" wrapText="true"/>
    </xf>
    <xf numFmtId="168" fontId="155" fillId="33" borderId="118" xfId="19344" applyNumberFormat="true" applyFont="true" applyFill="true" applyBorder="true" applyAlignment="true">
      <alignment horizontal="center" vertical="center" wrapText="true"/>
    </xf>
    <xf numFmtId="168" fontId="155" fillId="33" borderId="119" xfId="19344" applyNumberFormat="true" applyFont="true" applyFill="true" applyBorder="true" applyAlignment="true">
      <alignment horizontal="center" vertical="center" wrapText="true"/>
    </xf>
    <xf numFmtId="168" fontId="155" fillId="33" borderId="123" xfId="19344" applyNumberFormat="true" applyFont="true" applyFill="true" applyBorder="true" applyAlignment="true">
      <alignment horizontal="center" vertical="center" wrapText="true"/>
    </xf>
    <xf numFmtId="168" fontId="155" fillId="33" borderId="101" xfId="19344" applyNumberFormat="true" applyFont="true" applyFill="true" applyBorder="true" applyAlignment="true">
      <alignment horizontal="center" vertical="center" wrapText="true"/>
    </xf>
    <xf numFmtId="0" fontId="24" fillId="33" borderId="99" xfId="19344" applyFill="true" applyBorder="true" applyAlignment="true">
      <alignment horizontal="center" vertical="center" wrapText="true"/>
    </xf>
    <xf numFmtId="0" fontId="24" fillId="33" borderId="102" xfId="19344" applyFill="true" applyBorder="true" applyAlignment="true">
      <alignment horizontal="center" vertical="center" wrapText="true"/>
    </xf>
    <xf numFmtId="168" fontId="150" fillId="33" borderId="94" xfId="45074" applyNumberFormat="true" applyFont="true" applyFill="true" applyBorder="true" applyAlignment="true">
      <alignment horizontal="center" vertical="center"/>
    </xf>
    <xf numFmtId="168" fontId="150" fillId="33" borderId="118" xfId="45075" applyNumberFormat="true" applyFont="true" applyFill="true" applyBorder="true" applyAlignment="true">
      <alignment horizontal="center" vertical="center"/>
    </xf>
    <xf numFmtId="168" fontId="150" fillId="33" borderId="119" xfId="45076" applyNumberFormat="true" applyFont="true" applyFill="true" applyBorder="true" applyAlignment="true">
      <alignment horizontal="center" vertical="center"/>
    </xf>
    <xf numFmtId="168" fontId="150" fillId="33" borderId="123" xfId="45075" applyNumberFormat="true" applyFont="true" applyFill="true" applyBorder="true" applyAlignment="true">
      <alignment horizontal="center" vertical="center"/>
    </xf>
    <xf numFmtId="168" fontId="150" fillId="33" borderId="101" xfId="45076" applyNumberFormat="true" applyFont="true" applyFill="true" applyBorder="true" applyAlignment="true">
      <alignment horizontal="center" vertical="center"/>
    </xf>
    <xf numFmtId="168" fontId="150" fillId="33" borderId="94" xfId="45075" applyNumberFormat="true" applyFont="true" applyFill="true" applyBorder="true" applyAlignment="true">
      <alignment horizontal="center" vertical="center"/>
    </xf>
    <xf numFmtId="168" fontId="150" fillId="33" borderId="94" xfId="45077" applyNumberFormat="true" applyFont="true" applyFill="true" applyBorder="true" applyAlignment="true">
      <alignment horizontal="center" vertical="center"/>
    </xf>
    <xf numFmtId="168" fontId="150" fillId="33" borderId="118" xfId="45078" applyNumberFormat="true" applyFont="true" applyFill="true" applyBorder="true" applyAlignment="true">
      <alignment horizontal="center" vertical="center"/>
    </xf>
    <xf numFmtId="168" fontId="150" fillId="33" borderId="119" xfId="45079" applyNumberFormat="true" applyFont="true" applyFill="true" applyBorder="true" applyAlignment="true">
      <alignment horizontal="center" vertical="center"/>
    </xf>
    <xf numFmtId="168" fontId="150" fillId="33" borderId="123" xfId="45078" applyNumberFormat="true" applyFont="true" applyFill="true" applyBorder="true" applyAlignment="true">
      <alignment horizontal="center" vertical="center"/>
    </xf>
    <xf numFmtId="168" fontId="150" fillId="33" borderId="101" xfId="45079" applyNumberFormat="true" applyFont="true" applyFill="true" applyBorder="true" applyAlignment="true">
      <alignment horizontal="center" vertical="center"/>
    </xf>
    <xf numFmtId="168" fontId="150" fillId="33" borderId="94" xfId="45078" applyNumberFormat="true" applyFont="true" applyFill="true" applyBorder="true" applyAlignment="true">
      <alignment horizontal="center" vertical="center"/>
    </xf>
    <xf numFmtId="168" fontId="150" fillId="33" borderId="94" xfId="45080" applyNumberFormat="true" applyFont="true" applyFill="true" applyBorder="true" applyAlignment="true">
      <alignment horizontal="center" vertical="center"/>
    </xf>
    <xf numFmtId="168" fontId="150" fillId="33" borderId="118" xfId="45081" applyNumberFormat="true" applyFont="true" applyFill="true" applyBorder="true" applyAlignment="true">
      <alignment horizontal="center" vertical="center"/>
    </xf>
    <xf numFmtId="168" fontId="150" fillId="33" borderId="119" xfId="45082" applyNumberFormat="true" applyFont="true" applyFill="true" applyBorder="true" applyAlignment="true">
      <alignment horizontal="center" vertical="center"/>
    </xf>
    <xf numFmtId="168" fontId="150" fillId="33" borderId="123" xfId="45081" applyNumberFormat="true" applyFont="true" applyFill="true" applyBorder="true" applyAlignment="true">
      <alignment horizontal="center" vertical="center"/>
    </xf>
    <xf numFmtId="168" fontId="150" fillId="33" borderId="101" xfId="45082" applyNumberFormat="true" applyFont="true" applyFill="true" applyBorder="true" applyAlignment="true">
      <alignment horizontal="center" vertical="center"/>
    </xf>
    <xf numFmtId="168" fontId="150" fillId="33" borderId="94" xfId="45081" applyNumberFormat="true" applyFont="true" applyFill="true" applyBorder="true" applyAlignment="true">
      <alignment horizontal="center" vertical="center"/>
    </xf>
    <xf numFmtId="168" fontId="150" fillId="33" borderId="94" xfId="19430" applyNumberFormat="true" applyFont="true" applyFill="true" applyBorder="true" applyAlignment="true">
      <alignment horizontal="center" vertical="center" wrapText="true"/>
    </xf>
    <xf numFmtId="168" fontId="150" fillId="33" borderId="118" xfId="19431" applyNumberFormat="true" applyFont="true" applyFill="true" applyBorder="true" applyAlignment="true">
      <alignment horizontal="center" vertical="center" wrapText="true"/>
    </xf>
    <xf numFmtId="168" fontId="150" fillId="33" borderId="119" xfId="19432" applyNumberFormat="true" applyFont="true" applyFill="true" applyBorder="true" applyAlignment="true">
      <alignment horizontal="center" vertical="center" wrapText="true"/>
    </xf>
    <xf numFmtId="168" fontId="150" fillId="33" borderId="123" xfId="19431" applyNumberFormat="true" applyFont="true" applyFill="true" applyBorder="true" applyAlignment="true">
      <alignment horizontal="center" vertical="center" wrapText="true"/>
    </xf>
    <xf numFmtId="168" fontId="150" fillId="33" borderId="101" xfId="19432" applyNumberFormat="true" applyFont="true" applyFill="true" applyBorder="true" applyAlignment="true">
      <alignment horizontal="center" vertical="center" wrapText="true"/>
    </xf>
    <xf numFmtId="168" fontId="150" fillId="33" borderId="94" xfId="19431" applyNumberFormat="true" applyFont="true" applyFill="true" applyBorder="true" applyAlignment="true">
      <alignment horizontal="center" vertical="center" wrapText="true"/>
    </xf>
    <xf numFmtId="168" fontId="150" fillId="33" borderId="94" xfId="19434" applyNumberFormat="true" applyFont="true" applyFill="true" applyBorder="true" applyAlignment="true">
      <alignment horizontal="center" vertical="center" wrapText="true"/>
    </xf>
    <xf numFmtId="168" fontId="150" fillId="33" borderId="118" xfId="19435" applyNumberFormat="true" applyFont="true" applyFill="true" applyBorder="true" applyAlignment="true">
      <alignment horizontal="center" vertical="center" wrapText="true"/>
    </xf>
    <xf numFmtId="168" fontId="150" fillId="33" borderId="119" xfId="19436" applyNumberFormat="true" applyFont="true" applyFill="true" applyBorder="true" applyAlignment="true">
      <alignment horizontal="center" vertical="center" wrapText="true"/>
    </xf>
    <xf numFmtId="168" fontId="150" fillId="33" borderId="123" xfId="19435" applyNumberFormat="true" applyFont="true" applyFill="true" applyBorder="true" applyAlignment="true">
      <alignment horizontal="center" vertical="center" wrapText="true"/>
    </xf>
    <xf numFmtId="168" fontId="150" fillId="33" borderId="101" xfId="19436" applyNumberFormat="true" applyFont="true" applyFill="true" applyBorder="true" applyAlignment="true">
      <alignment horizontal="center" vertical="center" wrapText="true"/>
    </xf>
    <xf numFmtId="168" fontId="150" fillId="33" borderId="94" xfId="19435" applyNumberFormat="true" applyFont="true" applyFill="true" applyBorder="true" applyAlignment="true">
      <alignment horizontal="center" vertical="center" wrapText="true"/>
    </xf>
    <xf numFmtId="168" fontId="150" fillId="33" borderId="94" xfId="19438" applyNumberFormat="true" applyFont="true" applyFill="true" applyBorder="true" applyAlignment="true">
      <alignment horizontal="center" vertical="center" wrapText="true"/>
    </xf>
    <xf numFmtId="168" fontId="150" fillId="33" borderId="118" xfId="19439" applyNumberFormat="true" applyFont="true" applyFill="true" applyBorder="true" applyAlignment="true">
      <alignment horizontal="center" vertical="center" wrapText="true"/>
    </xf>
    <xf numFmtId="168" fontId="150" fillId="33" borderId="119" xfId="19440" applyNumberFormat="true" applyFont="true" applyFill="true" applyBorder="true" applyAlignment="true">
      <alignment horizontal="center" vertical="center" wrapText="true"/>
    </xf>
    <xf numFmtId="168" fontId="150" fillId="33" borderId="123" xfId="19439" applyNumberFormat="true" applyFont="true" applyFill="true" applyBorder="true" applyAlignment="true">
      <alignment horizontal="center" vertical="center" wrapText="true"/>
    </xf>
    <xf numFmtId="168" fontId="150" fillId="33" borderId="101" xfId="19440" applyNumberFormat="true" applyFont="true" applyFill="true" applyBorder="true" applyAlignment="true">
      <alignment horizontal="center" vertical="center" wrapText="true"/>
    </xf>
    <xf numFmtId="168" fontId="150" fillId="33" borderId="94" xfId="19439" applyNumberFormat="true" applyFont="true" applyFill="true" applyBorder="true" applyAlignment="true">
      <alignment horizontal="center" vertical="center" wrapText="true"/>
    </xf>
    <xf numFmtId="0" fontId="24" fillId="0" borderId="96" xfId="19344" applyFill="true" applyBorder="true" applyAlignment="true">
      <alignment vertical="center" wrapText="true"/>
    </xf>
    <xf numFmtId="0" fontId="24" fillId="0" borderId="94" xfId="19344" applyFill="true" applyBorder="true" applyAlignment="true">
      <alignment horizontal="center" vertical="center" wrapText="true"/>
    </xf>
    <xf numFmtId="0" fontId="151" fillId="26" borderId="100" xfId="44938" applyFont="true" applyFill="true" applyBorder="true" applyAlignment="true">
      <alignment horizontal="left" vertical="center"/>
    </xf>
    <xf numFmtId="0" fontId="151" fillId="26" borderId="101" xfId="44941" applyFont="true" applyFill="true" applyBorder="true" applyAlignment="true">
      <alignment horizontal="left" vertical="center"/>
    </xf>
    <xf numFmtId="0" fontId="151" fillId="26" borderId="102" xfId="44944" applyFont="true" applyFill="true" applyBorder="true" applyAlignment="true">
      <alignment horizontal="left" vertical="center"/>
    </xf>
    <xf numFmtId="0" fontId="151" fillId="26" borderId="100" xfId="44962" applyFont="true" applyFill="true" applyBorder="true" applyAlignment="true">
      <alignment horizontal="left" vertical="center"/>
    </xf>
    <xf numFmtId="0" fontId="151" fillId="26" borderId="101" xfId="44962" applyFont="true" applyFill="true" applyBorder="true" applyAlignment="true">
      <alignment horizontal="left" vertical="center"/>
    </xf>
    <xf numFmtId="0" fontId="151" fillId="26" borderId="100" xfId="44982" applyFont="true" applyFill="true" applyBorder="true" applyAlignment="true">
      <alignment horizontal="left" vertical="center"/>
    </xf>
    <xf numFmtId="0" fontId="151" fillId="26" borderId="101" xfId="44987" applyFont="true" applyFill="true" applyBorder="true" applyAlignment="true">
      <alignment horizontal="left" vertical="center"/>
    </xf>
    <xf numFmtId="0" fontId="151" fillId="0" borderId="101" xfId="44987" applyFont="true" applyFill="true" applyBorder="true" applyAlignment="true">
      <alignment horizontal="left" vertical="center"/>
    </xf>
    <xf numFmtId="0" fontId="151" fillId="0" borderId="101" xfId="44992" applyFont="true" applyFill="true" applyBorder="true" applyAlignment="true">
      <alignment horizontal="left" vertical="center"/>
    </xf>
    <xf numFmtId="0" fontId="151" fillId="26" borderId="100" xfId="45007" applyFont="true" applyFill="true" applyBorder="true" applyAlignment="true">
      <alignment horizontal="left" vertical="center"/>
    </xf>
    <xf numFmtId="0" fontId="151" fillId="26" borderId="101" xfId="45010" applyFont="true" applyFill="true" applyBorder="true" applyAlignment="true">
      <alignment horizontal="left" vertical="center"/>
    </xf>
    <xf numFmtId="0" fontId="151" fillId="26" borderId="102" xfId="45013" applyFont="true" applyFill="true" applyBorder="true" applyAlignment="true">
      <alignment horizontal="left" vertical="center"/>
    </xf>
    <xf numFmtId="0" fontId="151" fillId="26" borderId="100" xfId="45026" applyFont="true" applyFill="true" applyBorder="true" applyAlignment="true">
      <alignment horizontal="left" vertical="center"/>
    </xf>
    <xf numFmtId="0" fontId="151" fillId="26" borderId="101" xfId="45031" applyFont="true" applyFill="true" applyBorder="true" applyAlignment="true">
      <alignment horizontal="left" vertical="center"/>
    </xf>
    <xf numFmtId="0" fontId="151" fillId="26" borderId="102" xfId="45031" applyFont="true" applyFill="true" applyBorder="true" applyAlignment="true">
      <alignment horizontal="left" vertical="center"/>
    </xf>
    <xf numFmtId="0" fontId="151" fillId="0" borderId="100" xfId="45016" applyFont="true" applyFill="true" applyBorder="true" applyAlignment="true">
      <alignment horizontal="left" vertical="center"/>
    </xf>
    <xf numFmtId="0" fontId="151" fillId="0" borderId="101" xfId="45021" applyFont="true" applyFill="true" applyBorder="true" applyAlignment="true">
      <alignment horizontal="left" vertical="center"/>
    </xf>
    <xf numFmtId="0" fontId="151" fillId="0" borderId="101" xfId="45026" applyFont="true" applyFill="true" applyBorder="true" applyAlignment="true">
      <alignment horizontal="left" vertical="center"/>
    </xf>
    <xf numFmtId="0" fontId="151" fillId="0" borderId="101" xfId="45031" applyFont="true" applyFill="true" applyBorder="true" applyAlignment="true">
      <alignment horizontal="left" vertical="center"/>
    </xf>
    <xf numFmtId="0" fontId="151" fillId="0" borderId="101" xfId="45036" applyFont="true" applyFill="true" applyBorder="true" applyAlignment="true">
      <alignment horizontal="left" vertical="center"/>
    </xf>
    <xf numFmtId="0" fontId="151" fillId="15" borderId="101" xfId="45031" applyFont="true" applyFill="true" applyBorder="true" applyAlignment="true">
      <alignment horizontal="left" vertical="center"/>
    </xf>
    <xf numFmtId="0" fontId="151" fillId="15" borderId="101" xfId="45036" applyFont="true" applyFill="true" applyBorder="true" applyAlignment="true">
      <alignment horizontal="left" vertical="center"/>
    </xf>
    <xf numFmtId="0" fontId="151" fillId="26" borderId="100" xfId="45060" applyFont="true" applyFill="true" applyBorder="true" applyAlignment="true">
      <alignment horizontal="left" vertical="center"/>
    </xf>
    <xf numFmtId="0" fontId="151" fillId="26" borderId="101" xfId="45065" applyFont="true" applyFill="true" applyBorder="true" applyAlignment="true">
      <alignment horizontal="left" vertical="center"/>
    </xf>
    <xf numFmtId="0" fontId="151" fillId="26" borderId="102" xfId="45070" applyFont="true" applyFill="true" applyBorder="true" applyAlignment="true">
      <alignment horizontal="left" vertical="center"/>
    </xf>
    <xf numFmtId="0" fontId="151" fillId="0" borderId="101" xfId="45050" applyFont="true" applyFill="true" applyBorder="true" applyAlignment="true">
      <alignment horizontal="left" vertical="center"/>
    </xf>
    <xf numFmtId="0" fontId="151" fillId="0" borderId="101" xfId="45055" applyFont="true" applyFill="true" applyBorder="true" applyAlignment="true">
      <alignment horizontal="left" vertical="center"/>
    </xf>
    <xf numFmtId="0" fontId="151" fillId="0" borderId="101" xfId="45060" applyFont="true" applyFill="true" applyBorder="true" applyAlignment="true">
      <alignment horizontal="left" vertical="center"/>
    </xf>
    <xf numFmtId="0" fontId="151" fillId="0" borderId="101" xfId="45065" applyFont="true" applyFill="true" applyBorder="true" applyAlignment="true">
      <alignment horizontal="left" vertical="center"/>
    </xf>
    <xf numFmtId="0" fontId="151" fillId="0" borderId="101" xfId="45070" applyFont="true" applyFill="true" applyBorder="true" applyAlignment="true">
      <alignment horizontal="left" vertical="center"/>
    </xf>
    <xf numFmtId="0" fontId="151" fillId="26" borderId="58" xfId="45026" applyFont="true" applyFill="true" applyBorder="true" applyAlignment="true">
      <alignment horizontal="left" vertical="center"/>
    </xf>
    <xf numFmtId="0" fontId="151" fillId="26" borderId="59" xfId="45031" applyFont="true" applyFill="true" applyBorder="true" applyAlignment="true">
      <alignment horizontal="left" vertical="center"/>
    </xf>
    <xf numFmtId="0" fontId="151" fillId="26" borderId="60" xfId="45036" applyFont="true" applyFill="true" applyBorder="true" applyAlignment="true">
      <alignment horizontal="left" vertical="center"/>
    </xf>
    <xf numFmtId="169" fontId="181" fillId="33" borderId="94" xfId="44942" applyNumberFormat="true" applyFont="true" applyFill="true" applyBorder="true" applyAlignment="true">
      <alignment horizontal="center" vertical="center"/>
    </xf>
    <xf numFmtId="169" fontId="181" fillId="33" borderId="99" xfId="44945" applyNumberFormat="true" applyFont="true" applyFill="true" applyBorder="true" applyAlignment="true">
      <alignment horizontal="center" vertical="center"/>
    </xf>
    <xf numFmtId="169" fontId="181" fillId="33" borderId="96" xfId="44963" applyNumberFormat="true" applyFont="true" applyFill="true" applyBorder="true" applyAlignment="true">
      <alignment horizontal="center" vertical="center"/>
    </xf>
    <xf numFmtId="169" fontId="181" fillId="33" borderId="94" xfId="44963" applyNumberFormat="true" applyFont="true" applyFill="true" applyBorder="true" applyAlignment="true">
      <alignment horizontal="center" vertical="center"/>
    </xf>
    <xf numFmtId="169" fontId="181" fillId="33" borderId="94" xfId="44958" applyNumberFormat="true" applyFont="true" applyFill="true" applyBorder="true" applyAlignment="true">
      <alignment horizontal="center" vertical="center"/>
    </xf>
    <xf numFmtId="169" fontId="181" fillId="33" borderId="94" xfId="40057" applyNumberFormat="true" applyFont="true" applyFill="true" applyBorder="true" applyAlignment="true">
      <alignment horizontal="center" vertical="center"/>
    </xf>
    <xf numFmtId="169" fontId="181" fillId="33" borderId="99" xfId="40069" applyNumberFormat="true" applyFont="true" applyFill="true" applyBorder="true" applyAlignment="true">
      <alignment horizontal="center" vertical="center"/>
    </xf>
    <xf numFmtId="169" fontId="181" fillId="33" borderId="94" xfId="45011" applyNumberFormat="true" applyFont="true" applyFill="true" applyBorder="true" applyAlignment="true">
      <alignment horizontal="center" vertical="center"/>
    </xf>
    <xf numFmtId="169" fontId="181" fillId="33" borderId="99" xfId="45014" applyNumberFormat="true" applyFont="true" applyFill="true" applyBorder="true" applyAlignment="true">
      <alignment horizontal="center" vertical="center"/>
    </xf>
    <xf numFmtId="169" fontId="181" fillId="33" borderId="94" xfId="45032" applyNumberFormat="true" applyFont="true" applyFill="true" applyBorder="true" applyAlignment="true">
      <alignment horizontal="center" vertical="center"/>
    </xf>
    <xf numFmtId="169" fontId="181" fillId="33" borderId="94" xfId="40237" applyNumberFormat="true" applyFont="true" applyFill="true" applyBorder="true" applyAlignment="true">
      <alignment horizontal="center" vertical="center"/>
    </xf>
    <xf numFmtId="169" fontId="181" fillId="33" borderId="96" xfId="45061" applyNumberFormat="true" applyFont="true" applyFill="true" applyBorder="true" applyAlignment="true">
      <alignment horizontal="center" vertical="center"/>
    </xf>
    <xf numFmtId="169" fontId="181" fillId="33" borderId="94" xfId="45066" applyNumberFormat="true" applyFont="true" applyFill="true" applyBorder="true" applyAlignment="true">
      <alignment horizontal="center" vertical="center"/>
    </xf>
    <xf numFmtId="169" fontId="181" fillId="33" borderId="94" xfId="45071" applyNumberFormat="true" applyFont="true" applyFill="true" applyBorder="true" applyAlignment="true">
      <alignment horizontal="center" vertical="center"/>
    </xf>
    <xf numFmtId="169" fontId="181" fillId="33" borderId="118" xfId="44942" applyNumberFormat="true" applyFont="true" applyFill="true" applyBorder="true" applyAlignment="true">
      <alignment horizontal="center" vertical="center"/>
    </xf>
    <xf numFmtId="169" fontId="181" fillId="33" borderId="120" xfId="44945" applyNumberFormat="true" applyFont="true" applyFill="true" applyBorder="true" applyAlignment="true">
      <alignment horizontal="center" vertical="center"/>
    </xf>
    <xf numFmtId="169" fontId="181" fillId="33" borderId="116" xfId="44964" applyNumberFormat="true" applyFont="true" applyFill="true" applyBorder="true" applyAlignment="true">
      <alignment horizontal="center" vertical="center"/>
    </xf>
    <xf numFmtId="169" fontId="181" fillId="33" borderId="118" xfId="44964" applyNumberFormat="true" applyFont="true" applyFill="true" applyBorder="true" applyAlignment="true">
      <alignment horizontal="center" vertical="center"/>
    </xf>
    <xf numFmtId="169" fontId="181" fillId="33" borderId="118" xfId="44959" applyNumberFormat="true" applyFont="true" applyFill="true" applyBorder="true" applyAlignment="true">
      <alignment horizontal="center" vertical="center"/>
    </xf>
    <xf numFmtId="169" fontId="181" fillId="33" borderId="118" xfId="40058" applyNumberFormat="true" applyFont="true" applyFill="true" applyBorder="true" applyAlignment="true">
      <alignment horizontal="center" vertical="center"/>
    </xf>
    <xf numFmtId="169" fontId="181" fillId="33" borderId="120" xfId="40070" applyNumberFormat="true" applyFont="true" applyFill="true" applyBorder="true" applyAlignment="true">
      <alignment horizontal="center" vertical="center"/>
    </xf>
    <xf numFmtId="169" fontId="181" fillId="33" borderId="118" xfId="45011" applyNumberFormat="true" applyFont="true" applyFill="true" applyBorder="true" applyAlignment="true">
      <alignment horizontal="center" vertical="center"/>
    </xf>
    <xf numFmtId="169" fontId="181" fillId="33" borderId="120" xfId="45014" applyNumberFormat="true" applyFont="true" applyFill="true" applyBorder="true" applyAlignment="true">
      <alignment horizontal="center" vertical="center"/>
    </xf>
    <xf numFmtId="169" fontId="181" fillId="33" borderId="118" xfId="45033" applyNumberFormat="true" applyFont="true" applyFill="true" applyBorder="true" applyAlignment="true">
      <alignment horizontal="center" vertical="center"/>
    </xf>
    <xf numFmtId="169" fontId="181" fillId="33" borderId="118" xfId="40238" applyNumberFormat="true" applyFont="true" applyFill="true" applyBorder="true" applyAlignment="true">
      <alignment horizontal="center" vertical="center"/>
    </xf>
    <xf numFmtId="169" fontId="181" fillId="33" borderId="116" xfId="45062" applyNumberFormat="true" applyFont="true" applyFill="true" applyBorder="true" applyAlignment="true">
      <alignment horizontal="center" vertical="center"/>
    </xf>
    <xf numFmtId="169" fontId="181" fillId="33" borderId="118" xfId="45067" applyNumberFormat="true" applyFont="true" applyFill="true" applyBorder="true" applyAlignment="true">
      <alignment horizontal="center" vertical="center"/>
    </xf>
    <xf numFmtId="169" fontId="181" fillId="33" borderId="118" xfId="45072" applyNumberFormat="true" applyFont="true" applyFill="true" applyBorder="true" applyAlignment="true">
      <alignment horizontal="center" vertical="center"/>
    </xf>
    <xf numFmtId="169" fontId="181" fillId="33" borderId="119" xfId="44942" applyNumberFormat="true" applyFont="true" applyFill="true" applyBorder="true" applyAlignment="true">
      <alignment horizontal="center" vertical="center"/>
    </xf>
    <xf numFmtId="169" fontId="181" fillId="33" borderId="121" xfId="44945" applyNumberFormat="true" applyFont="true" applyFill="true" applyBorder="true" applyAlignment="true">
      <alignment horizontal="center" vertical="center"/>
    </xf>
    <xf numFmtId="169" fontId="181" fillId="33" borderId="117" xfId="44965" applyNumberFormat="true" applyFont="true" applyFill="true" applyBorder="true" applyAlignment="true">
      <alignment horizontal="center" vertical="center"/>
    </xf>
    <xf numFmtId="169" fontId="181" fillId="33" borderId="119" xfId="44965" applyNumberFormat="true" applyFont="true" applyFill="true" applyBorder="true" applyAlignment="true">
      <alignment horizontal="center" vertical="center"/>
    </xf>
    <xf numFmtId="169" fontId="181" fillId="33" borderId="119" xfId="44960" applyNumberFormat="true" applyFont="true" applyFill="true" applyBorder="true" applyAlignment="true">
      <alignment horizontal="center" vertical="center"/>
    </xf>
    <xf numFmtId="169" fontId="181" fillId="33" borderId="119" xfId="40059" applyNumberFormat="true" applyFont="true" applyFill="true" applyBorder="true" applyAlignment="true">
      <alignment horizontal="center" vertical="center"/>
    </xf>
    <xf numFmtId="169" fontId="181" fillId="33" borderId="121" xfId="40071" applyNumberFormat="true" applyFont="true" applyFill="true" applyBorder="true" applyAlignment="true">
      <alignment horizontal="center" vertical="center"/>
    </xf>
    <xf numFmtId="169" fontId="181" fillId="33" borderId="119" xfId="45011" applyNumberFormat="true" applyFont="true" applyFill="true" applyBorder="true" applyAlignment="true">
      <alignment horizontal="center" vertical="center"/>
    </xf>
    <xf numFmtId="169" fontId="181" fillId="33" borderId="121" xfId="45014" applyNumberFormat="true" applyFont="true" applyFill="true" applyBorder="true" applyAlignment="true">
      <alignment horizontal="center" vertical="center"/>
    </xf>
    <xf numFmtId="169" fontId="181" fillId="33" borderId="119" xfId="45034" applyNumberFormat="true" applyFont="true" applyFill="true" applyBorder="true" applyAlignment="true">
      <alignment horizontal="center" vertical="center"/>
    </xf>
    <xf numFmtId="169" fontId="181" fillId="33" borderId="119" xfId="40239" applyNumberFormat="true" applyFont="true" applyFill="true" applyBorder="true" applyAlignment="true">
      <alignment horizontal="center" vertical="center"/>
    </xf>
    <xf numFmtId="169" fontId="181" fillId="33" borderId="117" xfId="45063" applyNumberFormat="true" applyFont="true" applyFill="true" applyBorder="true" applyAlignment="true">
      <alignment horizontal="center" vertical="center"/>
    </xf>
    <xf numFmtId="169" fontId="181" fillId="33" borderId="119" xfId="45068" applyNumberFormat="true" applyFont="true" applyFill="true" applyBorder="true" applyAlignment="true">
      <alignment horizontal="center" vertical="center"/>
    </xf>
    <xf numFmtId="169" fontId="181" fillId="33" borderId="119" xfId="45073" applyNumberFormat="true" applyFont="true" applyFill="true" applyBorder="true" applyAlignment="true">
      <alignment horizontal="center" vertical="center"/>
    </xf>
    <xf numFmtId="169" fontId="181" fillId="33" borderId="123" xfId="44942" applyNumberFormat="true" applyFont="true" applyFill="true" applyBorder="true" applyAlignment="true">
      <alignment horizontal="center" vertical="center"/>
    </xf>
    <xf numFmtId="169" fontId="181" fillId="33" borderId="124" xfId="44945" applyNumberFormat="true" applyFont="true" applyFill="true" applyBorder="true" applyAlignment="true">
      <alignment horizontal="center" vertical="center"/>
    </xf>
    <xf numFmtId="169" fontId="181" fillId="33" borderId="122" xfId="44964" applyNumberFormat="true" applyFont="true" applyFill="true" applyBorder="true" applyAlignment="true">
      <alignment horizontal="center" vertical="center"/>
    </xf>
    <xf numFmtId="169" fontId="181" fillId="33" borderId="123" xfId="44964" applyNumberFormat="true" applyFont="true" applyFill="true" applyBorder="true" applyAlignment="true">
      <alignment horizontal="center" vertical="center"/>
    </xf>
    <xf numFmtId="169" fontId="181" fillId="33" borderId="123" xfId="44959" applyNumberFormat="true" applyFont="true" applyFill="true" applyBorder="true" applyAlignment="true">
      <alignment horizontal="center" vertical="center"/>
    </xf>
    <xf numFmtId="169" fontId="181" fillId="33" borderId="123" xfId="40058" applyNumberFormat="true" applyFont="true" applyFill="true" applyBorder="true" applyAlignment="true">
      <alignment horizontal="center" vertical="center"/>
    </xf>
    <xf numFmtId="169" fontId="181" fillId="33" borderId="124" xfId="40070" applyNumberFormat="true" applyFont="true" applyFill="true" applyBorder="true" applyAlignment="true">
      <alignment horizontal="center" vertical="center"/>
    </xf>
    <xf numFmtId="169" fontId="181" fillId="33" borderId="123" xfId="45011" applyNumberFormat="true" applyFont="true" applyFill="true" applyBorder="true" applyAlignment="true">
      <alignment horizontal="center" vertical="center"/>
    </xf>
    <xf numFmtId="169" fontId="181" fillId="33" borderId="124" xfId="45014" applyNumberFormat="true" applyFont="true" applyFill="true" applyBorder="true" applyAlignment="true">
      <alignment horizontal="center" vertical="center"/>
    </xf>
    <xf numFmtId="169" fontId="181" fillId="33" borderId="123" xfId="45033" applyNumberFormat="true" applyFont="true" applyFill="true" applyBorder="true" applyAlignment="true">
      <alignment horizontal="center" vertical="center"/>
    </xf>
    <xf numFmtId="169" fontId="181" fillId="33" borderId="123" xfId="40238" applyNumberFormat="true" applyFont="true" applyFill="true" applyBorder="true" applyAlignment="true">
      <alignment horizontal="center" vertical="center"/>
    </xf>
    <xf numFmtId="169" fontId="181" fillId="33" borderId="122" xfId="45062" applyNumberFormat="true" applyFont="true" applyFill="true" applyBorder="true" applyAlignment="true">
      <alignment horizontal="center" vertical="center"/>
    </xf>
    <xf numFmtId="169" fontId="181" fillId="33" borderId="123" xfId="45067" applyNumberFormat="true" applyFont="true" applyFill="true" applyBorder="true" applyAlignment="true">
      <alignment horizontal="center" vertical="center"/>
    </xf>
    <xf numFmtId="169" fontId="181" fillId="33" borderId="123" xfId="45072" applyNumberFormat="true" applyFont="true" applyFill="true" applyBorder="true" applyAlignment="true">
      <alignment horizontal="center" vertical="center"/>
    </xf>
    <xf numFmtId="169" fontId="181" fillId="33" borderId="101" xfId="44942" applyNumberFormat="true" applyFont="true" applyFill="true" applyBorder="true" applyAlignment="true">
      <alignment horizontal="center" vertical="center"/>
    </xf>
    <xf numFmtId="169" fontId="181" fillId="33" borderId="102" xfId="44945" applyNumberFormat="true" applyFont="true" applyFill="true" applyBorder="true" applyAlignment="true">
      <alignment horizontal="center" vertical="center"/>
    </xf>
    <xf numFmtId="169" fontId="181" fillId="33" borderId="100" xfId="44965" applyNumberFormat="true" applyFont="true" applyFill="true" applyBorder="true" applyAlignment="true">
      <alignment horizontal="center" vertical="center"/>
    </xf>
    <xf numFmtId="169" fontId="181" fillId="33" borderId="101" xfId="44965" applyNumberFormat="true" applyFont="true" applyFill="true" applyBorder="true" applyAlignment="true">
      <alignment horizontal="center" vertical="center"/>
    </xf>
    <xf numFmtId="169" fontId="181" fillId="33" borderId="101" xfId="44960" applyNumberFormat="true" applyFont="true" applyFill="true" applyBorder="true" applyAlignment="true">
      <alignment horizontal="center" vertical="center"/>
    </xf>
    <xf numFmtId="169" fontId="181" fillId="33" borderId="101" xfId="40059" applyNumberFormat="true" applyFont="true" applyFill="true" applyBorder="true" applyAlignment="true">
      <alignment horizontal="center" vertical="center"/>
    </xf>
    <xf numFmtId="169" fontId="181" fillId="33" borderId="102" xfId="40071" applyNumberFormat="true" applyFont="true" applyFill="true" applyBorder="true" applyAlignment="true">
      <alignment horizontal="center" vertical="center"/>
    </xf>
    <xf numFmtId="169" fontId="181" fillId="33" borderId="101" xfId="45011" applyNumberFormat="true" applyFont="true" applyFill="true" applyBorder="true" applyAlignment="true">
      <alignment horizontal="center" vertical="center"/>
    </xf>
    <xf numFmtId="169" fontId="181" fillId="33" borderId="102" xfId="45014" applyNumberFormat="true" applyFont="true" applyFill="true" applyBorder="true" applyAlignment="true">
      <alignment horizontal="center" vertical="center"/>
    </xf>
    <xf numFmtId="169" fontId="181" fillId="33" borderId="101" xfId="45034" applyNumberFormat="true" applyFont="true" applyFill="true" applyBorder="true" applyAlignment="true">
      <alignment horizontal="center" vertical="center"/>
    </xf>
    <xf numFmtId="169" fontId="181" fillId="33" borderId="101" xfId="40239" applyNumberFormat="true" applyFont="true" applyFill="true" applyBorder="true" applyAlignment="true">
      <alignment horizontal="center" vertical="center"/>
    </xf>
    <xf numFmtId="169" fontId="181" fillId="33" borderId="100" xfId="45063" applyNumberFormat="true" applyFont="true" applyFill="true" applyBorder="true" applyAlignment="true">
      <alignment horizontal="center" vertical="center"/>
    </xf>
    <xf numFmtId="169" fontId="181" fillId="33" borderId="101" xfId="45068" applyNumberFormat="true" applyFont="true" applyFill="true" applyBorder="true" applyAlignment="true">
      <alignment horizontal="center" vertical="center"/>
    </xf>
    <xf numFmtId="169" fontId="181" fillId="33" borderId="101" xfId="45073" applyNumberFormat="true" applyFont="true" applyFill="true" applyBorder="true" applyAlignment="true">
      <alignment horizontal="center" vertical="center"/>
    </xf>
    <xf numFmtId="169" fontId="181" fillId="33" borderId="96" xfId="44964" applyNumberFormat="true" applyFont="true" applyFill="true" applyBorder="true" applyAlignment="true">
      <alignment horizontal="center" vertical="center"/>
    </xf>
    <xf numFmtId="169" fontId="181" fillId="33" borderId="94" xfId="44964" applyNumberFormat="true" applyFont="true" applyFill="true" applyBorder="true" applyAlignment="true">
      <alignment horizontal="center" vertical="center"/>
    </xf>
    <xf numFmtId="169" fontId="181" fillId="33" borderId="94" xfId="44959" applyNumberFormat="true" applyFont="true" applyFill="true" applyBorder="true" applyAlignment="true">
      <alignment horizontal="center" vertical="center"/>
    </xf>
    <xf numFmtId="169" fontId="181" fillId="33" borderId="94" xfId="40058" applyNumberFormat="true" applyFont="true" applyFill="true" applyBorder="true" applyAlignment="true">
      <alignment horizontal="center" vertical="center"/>
    </xf>
    <xf numFmtId="169" fontId="181" fillId="33" borderId="99" xfId="40070" applyNumberFormat="true" applyFont="true" applyFill="true" applyBorder="true" applyAlignment="true">
      <alignment horizontal="center" vertical="center"/>
    </xf>
    <xf numFmtId="169" fontId="181" fillId="33" borderId="94" xfId="45033" applyNumberFormat="true" applyFont="true" applyFill="true" applyBorder="true" applyAlignment="true">
      <alignment horizontal="center" vertical="center"/>
    </xf>
    <xf numFmtId="169" fontId="181" fillId="33" borderId="94" xfId="40238" applyNumberFormat="true" applyFont="true" applyFill="true" applyBorder="true" applyAlignment="true">
      <alignment horizontal="center" vertical="center"/>
    </xf>
    <xf numFmtId="169" fontId="181" fillId="33" borderId="96" xfId="45062" applyNumberFormat="true" applyFont="true" applyFill="true" applyBorder="true" applyAlignment="true">
      <alignment horizontal="center" vertical="center"/>
    </xf>
    <xf numFmtId="169" fontId="181" fillId="33" borderId="94" xfId="45067" applyNumberFormat="true" applyFont="true" applyFill="true" applyBorder="true" applyAlignment="true">
      <alignment horizontal="center" vertical="center"/>
    </xf>
    <xf numFmtId="169" fontId="181" fillId="33" borderId="94" xfId="45072" applyNumberFormat="true" applyFont="true" applyFill="true" applyBorder="true" applyAlignment="true">
      <alignment horizontal="center" vertical="center"/>
    </xf>
    <xf numFmtId="168" fontId="181" fillId="28" borderId="72" xfId="39991" applyNumberFormat="true" applyFont="true" applyFill="true" applyBorder="true" applyAlignment="true">
      <alignment horizontal="center" vertical="center"/>
    </xf>
    <xf numFmtId="168" fontId="181" fillId="28" borderId="73" xfId="40003" applyNumberFormat="true" applyFont="true" applyFill="true" applyBorder="true" applyAlignment="true">
      <alignment horizontal="center" vertical="center"/>
    </xf>
    <xf numFmtId="168" fontId="181" fillId="28" borderId="79" xfId="40015" applyNumberFormat="true" applyFont="true" applyFill="true" applyBorder="true" applyAlignment="true">
      <alignment horizontal="center" vertical="center"/>
    </xf>
    <xf numFmtId="168" fontId="181" fillId="28" borderId="72" xfId="40051" applyNumberFormat="true" applyFont="true" applyFill="true" applyBorder="true" applyAlignment="true">
      <alignment horizontal="center" vertical="center"/>
    </xf>
    <xf numFmtId="168" fontId="181" fillId="28" borderId="73" xfId="40063" applyNumberFormat="true" applyFont="true" applyFill="true" applyBorder="true" applyAlignment="true">
      <alignment horizontal="center" vertical="center"/>
    </xf>
    <xf numFmtId="168" fontId="181" fillId="28" borderId="74" xfId="40075" applyNumberFormat="true" applyFont="true" applyFill="true" applyBorder="true" applyAlignment="true">
      <alignment horizontal="center" vertical="center"/>
    </xf>
    <xf numFmtId="168" fontId="181" fillId="28" borderId="72" xfId="40171" applyNumberFormat="true" applyFont="true" applyFill="true" applyBorder="true" applyAlignment="true">
      <alignment horizontal="center" vertical="center"/>
    </xf>
    <xf numFmtId="168" fontId="181" fillId="28" borderId="73" xfId="40183" applyNumberFormat="true" applyFont="true" applyFill="true" applyBorder="true" applyAlignment="true">
      <alignment horizontal="center" vertical="center"/>
    </xf>
    <xf numFmtId="168" fontId="181" fillId="28" borderId="79" xfId="40195" applyNumberFormat="true" applyFont="true" applyFill="true" applyBorder="true" applyAlignment="true">
      <alignment horizontal="center" vertical="center"/>
    </xf>
    <xf numFmtId="168" fontId="181" fillId="28" borderId="72" xfId="40231" applyNumberFormat="true" applyFont="true" applyFill="true" applyBorder="true" applyAlignment="true">
      <alignment horizontal="center" vertical="center"/>
    </xf>
    <xf numFmtId="168" fontId="181" fillId="28" borderId="73" xfId="40243" applyNumberFormat="true" applyFont="true" applyFill="true" applyBorder="true" applyAlignment="true">
      <alignment horizontal="center" vertical="center"/>
    </xf>
    <xf numFmtId="168" fontId="181" fillId="28" borderId="73" xfId="40255" applyNumberFormat="true" applyFont="true" applyFill="true" applyBorder="true" applyAlignment="true">
      <alignment horizontal="center" vertical="center"/>
    </xf>
    <xf numFmtId="168" fontId="181" fillId="28" borderId="72" xfId="40291" applyNumberFormat="true" applyFont="true" applyFill="true" applyBorder="true" applyAlignment="true">
      <alignment horizontal="center" vertical="center"/>
    </xf>
    <xf numFmtId="168" fontId="181" fillId="28" borderId="73" xfId="40303" applyNumberFormat="true" applyFont="true" applyFill="true" applyBorder="true" applyAlignment="true">
      <alignment horizontal="center" vertical="center"/>
    </xf>
    <xf numFmtId="168" fontId="181" fillId="28" borderId="72" xfId="40533" applyNumberFormat="true" applyFont="true" applyFill="true" applyBorder="true" applyAlignment="true">
      <alignment horizontal="center" vertical="center"/>
    </xf>
    <xf numFmtId="168" fontId="181" fillId="28" borderId="73" xfId="40539" applyNumberFormat="true" applyFont="true" applyFill="true" applyBorder="true" applyAlignment="true">
      <alignment horizontal="center" vertical="center"/>
    </xf>
    <xf numFmtId="168" fontId="181" fillId="28" borderId="79" xfId="40545" applyNumberFormat="true" applyFont="true" applyFill="true" applyBorder="true" applyAlignment="true">
      <alignment horizontal="center" vertical="center"/>
    </xf>
    <xf numFmtId="168" fontId="181" fillId="28" borderId="72" xfId="40419" applyNumberFormat="true" applyFont="true" applyFill="true" applyBorder="true" applyAlignment="true">
      <alignment horizontal="center" vertical="center"/>
    </xf>
    <xf numFmtId="168" fontId="181" fillId="28" borderId="73" xfId="40431" applyNumberFormat="true" applyFont="true" applyFill="true" applyBorder="true" applyAlignment="true">
      <alignment horizontal="center" vertical="center"/>
    </xf>
    <xf numFmtId="168" fontId="181" fillId="28" borderId="79"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0"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3"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0"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2" xfId="40539" applyNumberFormat="true" applyFont="true" applyFill="true" applyBorder="true" applyAlignment="true">
      <alignment horizontal="center" vertical="center"/>
    </xf>
    <xf numFmtId="168" fontId="181" fillId="28" borderId="80"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0" xfId="40444" applyNumberFormat="true" applyFont="true" applyFill="true" applyBorder="true" applyAlignment="true">
      <alignment horizontal="center" vertical="center"/>
    </xf>
    <xf numFmtId="168" fontId="181" fillId="28" borderId="85" xfId="39993" applyNumberFormat="true" applyFont="true" applyFill="true" applyBorder="true" applyAlignment="true">
      <alignment horizontal="center" vertical="center"/>
    </xf>
    <xf numFmtId="168" fontId="181" fillId="28" borderId="86" xfId="40005" applyNumberFormat="true" applyFont="true" applyFill="true" applyBorder="true" applyAlignment="true">
      <alignment horizontal="center" vertical="center"/>
    </xf>
    <xf numFmtId="168" fontId="181" fillId="28" borderId="91" xfId="40017" applyNumberFormat="true" applyFont="true" applyFill="true" applyBorder="true" applyAlignment="true">
      <alignment horizontal="center" vertical="center"/>
    </xf>
    <xf numFmtId="168" fontId="181" fillId="28" borderId="85" xfId="40053" applyNumberFormat="true" applyFont="true" applyFill="true" applyBorder="true" applyAlignment="true">
      <alignment horizontal="center" vertical="center"/>
    </xf>
    <xf numFmtId="168" fontId="181" fillId="28" borderId="86" xfId="40065" applyNumberFormat="true" applyFont="true" applyFill="true" applyBorder="true" applyAlignment="true">
      <alignment horizontal="center" vertical="center"/>
    </xf>
    <xf numFmtId="168" fontId="181" fillId="28" borderId="87" xfId="40077" applyNumberFormat="true" applyFont="true" applyFill="true" applyBorder="true" applyAlignment="true">
      <alignment horizontal="center" vertical="center"/>
    </xf>
    <xf numFmtId="168" fontId="181" fillId="28" borderId="85" xfId="40173" applyNumberFormat="true" applyFont="true" applyFill="true" applyBorder="true" applyAlignment="true">
      <alignment horizontal="center" vertical="center"/>
    </xf>
    <xf numFmtId="168" fontId="181" fillId="28" borderId="86" xfId="40185" applyNumberFormat="true" applyFont="true" applyFill="true" applyBorder="true" applyAlignment="true">
      <alignment horizontal="center" vertical="center"/>
    </xf>
    <xf numFmtId="168" fontId="181" fillId="28" borderId="91" xfId="40197" applyNumberFormat="true" applyFont="true" applyFill="true" applyBorder="true" applyAlignment="true">
      <alignment horizontal="center" vertical="center"/>
    </xf>
    <xf numFmtId="168" fontId="181" fillId="28" borderId="85" xfId="40233" applyNumberFormat="true" applyFont="true" applyFill="true" applyBorder="true" applyAlignment="true">
      <alignment horizontal="center" vertical="center"/>
    </xf>
    <xf numFmtId="168" fontId="181" fillId="28" borderId="86" xfId="40245" applyNumberFormat="true" applyFont="true" applyFill="true" applyBorder="true" applyAlignment="true">
      <alignment horizontal="center" vertical="center"/>
    </xf>
    <xf numFmtId="168" fontId="181" fillId="28" borderId="86" xfId="40257" applyNumberFormat="true" applyFont="true" applyFill="true" applyBorder="true" applyAlignment="true">
      <alignment horizontal="center" vertical="center"/>
    </xf>
    <xf numFmtId="168" fontId="181" fillId="28" borderId="85" xfId="40293" applyNumberFormat="true" applyFont="true" applyFill="true" applyBorder="true" applyAlignment="true">
      <alignment horizontal="center" vertical="center"/>
    </xf>
    <xf numFmtId="168" fontId="181" fillId="28" borderId="86" xfId="40305" applyNumberFormat="true" applyFont="true" applyFill="true" applyBorder="true" applyAlignment="true">
      <alignment horizontal="center" vertical="center"/>
    </xf>
    <xf numFmtId="168" fontId="181" fillId="28" borderId="85" xfId="40535" applyNumberFormat="true" applyFont="true" applyFill="true" applyBorder="true" applyAlignment="true">
      <alignment horizontal="center" vertical="center"/>
    </xf>
    <xf numFmtId="168" fontId="181" fillId="28" borderId="86" xfId="40541" applyNumberFormat="true" applyFont="true" applyFill="true" applyBorder="true" applyAlignment="true">
      <alignment horizontal="center" vertical="center"/>
    </xf>
    <xf numFmtId="168" fontId="181" fillId="28" borderId="93" xfId="40539" applyNumberFormat="true" applyFont="true" applyFill="true" applyBorder="true" applyAlignment="true">
      <alignment horizontal="center" vertical="center"/>
    </xf>
    <xf numFmtId="168" fontId="181" fillId="28" borderId="91" xfId="40547" applyNumberFormat="true" applyFont="true" applyFill="true" applyBorder="true" applyAlignment="true">
      <alignment horizontal="center" vertical="center"/>
    </xf>
    <xf numFmtId="168" fontId="181" fillId="28" borderId="85" xfId="40421" applyNumberFormat="true" applyFont="true" applyFill="true" applyBorder="true" applyAlignment="true">
      <alignment horizontal="center" vertical="center"/>
    </xf>
    <xf numFmtId="168" fontId="181" fillId="28" borderId="86" xfId="40433" applyNumberFormat="true" applyFont="true" applyFill="true" applyBorder="true" applyAlignment="true">
      <alignment horizontal="center" vertical="center"/>
    </xf>
    <xf numFmtId="168" fontId="181" fillId="28" borderId="91" xfId="40445" applyNumberFormat="true" applyFont="true" applyFill="true" applyBorder="true" applyAlignment="true">
      <alignment horizontal="center" vertical="center"/>
    </xf>
    <xf numFmtId="168" fontId="181" fillId="28" borderId="72" xfId="39992" applyNumberFormat="true" applyFont="true" applyFill="true" applyBorder="true" applyAlignment="true">
      <alignment horizontal="center" vertical="center"/>
    </xf>
    <xf numFmtId="168" fontId="181" fillId="28" borderId="73" xfId="40004" applyNumberFormat="true" applyFont="true" applyFill="true" applyBorder="true" applyAlignment="true">
      <alignment horizontal="center" vertical="center"/>
    </xf>
    <xf numFmtId="168" fontId="181" fillId="28" borderId="79" xfId="40016" applyNumberFormat="true" applyFont="true" applyFill="true" applyBorder="true" applyAlignment="true">
      <alignment horizontal="center" vertical="center"/>
    </xf>
    <xf numFmtId="168" fontId="181" fillId="28" borderId="72" xfId="40052" applyNumberFormat="true" applyFont="true" applyFill="true" applyBorder="true" applyAlignment="true">
      <alignment horizontal="center" vertical="center"/>
    </xf>
    <xf numFmtId="168" fontId="181" fillId="28" borderId="73" xfId="40064" applyNumberFormat="true" applyFont="true" applyFill="true" applyBorder="true" applyAlignment="true">
      <alignment horizontal="center" vertical="center"/>
    </xf>
    <xf numFmtId="168" fontId="181" fillId="28" borderId="74" xfId="40076" applyNumberFormat="true" applyFont="true" applyFill="true" applyBorder="true" applyAlignment="true">
      <alignment horizontal="center" vertical="center"/>
    </xf>
    <xf numFmtId="168" fontId="181" fillId="28" borderId="72" xfId="40172" applyNumberFormat="true" applyFont="true" applyFill="true" applyBorder="true" applyAlignment="true">
      <alignment horizontal="center" vertical="center"/>
    </xf>
    <xf numFmtId="168" fontId="181" fillId="28" borderId="73" xfId="40184" applyNumberFormat="true" applyFont="true" applyFill="true" applyBorder="true" applyAlignment="true">
      <alignment horizontal="center" vertical="center"/>
    </xf>
    <xf numFmtId="168" fontId="181" fillId="28" borderId="79" xfId="40196" applyNumberFormat="true" applyFont="true" applyFill="true" applyBorder="true" applyAlignment="true">
      <alignment horizontal="center" vertical="center"/>
    </xf>
    <xf numFmtId="168" fontId="181" fillId="28" borderId="72" xfId="40232" applyNumberFormat="true" applyFont="true" applyFill="true" applyBorder="true" applyAlignment="true">
      <alignment horizontal="center" vertical="center"/>
    </xf>
    <xf numFmtId="168" fontId="181" fillId="28" borderId="73" xfId="40244" applyNumberFormat="true" applyFont="true" applyFill="true" applyBorder="true" applyAlignment="true">
      <alignment horizontal="center" vertical="center"/>
    </xf>
    <xf numFmtId="168" fontId="181" fillId="28" borderId="73" xfId="40256" applyNumberFormat="true" applyFont="true" applyFill="true" applyBorder="true" applyAlignment="true">
      <alignment horizontal="center" vertical="center"/>
    </xf>
    <xf numFmtId="168" fontId="181" fillId="28" borderId="72" xfId="40292" applyNumberFormat="true" applyFont="true" applyFill="true" applyBorder="true" applyAlignment="true">
      <alignment horizontal="center" vertical="center"/>
    </xf>
    <xf numFmtId="168" fontId="181" fillId="28" borderId="73" xfId="40304" applyNumberFormat="true" applyFont="true" applyFill="true" applyBorder="true" applyAlignment="true">
      <alignment horizontal="center" vertical="center"/>
    </xf>
    <xf numFmtId="168" fontId="181" fillId="28" borderId="72" xfId="40534" applyNumberFormat="true" applyFont="true" applyFill="true" applyBorder="true" applyAlignment="true">
      <alignment horizontal="center" vertical="center"/>
    </xf>
    <xf numFmtId="168" fontId="181" fillId="28" borderId="73" xfId="40540" applyNumberFormat="true" applyFont="true" applyFill="true" applyBorder="true" applyAlignment="true">
      <alignment horizontal="center" vertical="center"/>
    </xf>
    <xf numFmtId="168" fontId="181" fillId="28" borderId="79" xfId="40546" applyNumberFormat="true" applyFont="true" applyFill="true" applyBorder="true" applyAlignment="true">
      <alignment horizontal="center" vertical="center"/>
    </xf>
    <xf numFmtId="168" fontId="181" fillId="28" borderId="72" xfId="40420" applyNumberFormat="true" applyFont="true" applyFill="true" applyBorder="true" applyAlignment="true">
      <alignment horizontal="center" vertical="center"/>
    </xf>
    <xf numFmtId="168" fontId="181" fillId="28" borderId="73" xfId="40432" applyNumberFormat="true" applyFont="true" applyFill="true" applyBorder="true" applyAlignment="true">
      <alignment horizontal="center" vertical="center"/>
    </xf>
    <xf numFmtId="168" fontId="181" fillId="28" borderId="79" xfId="40444" applyNumberFormat="true" applyFont="true" applyFill="true" applyBorder="true" applyAlignment="true">
      <alignment horizontal="center" vertical="center"/>
    </xf>
    <xf numFmtId="0" fontId="151" fillId="3" borderId="52" xfId="45142" applyFont="true" applyBorder="true" applyAlignment="true">
      <alignment horizontal="center" vertical="center" wrapText="true"/>
    </xf>
    <xf numFmtId="0" fontId="151" fillId="3" borderId="53" xfId="45143" applyFont="true" applyBorder="true" applyAlignment="true">
      <alignment horizontal="center" vertical="center" wrapText="true"/>
    </xf>
    <xf numFmtId="0" fontId="151" fillId="3" borderId="52" xfId="45167" applyFont="true" applyBorder="true" applyAlignment="true">
      <alignment horizontal="center" vertical="center" wrapText="true"/>
    </xf>
    <xf numFmtId="0" fontId="151" fillId="3" borderId="53" xfId="45168" applyFont="true" applyBorder="true" applyAlignment="true">
      <alignment horizontal="center" vertical="center" wrapText="true"/>
    </xf>
    <xf numFmtId="0" fontId="151" fillId="3" borderId="52" xfId="45189" applyFont="true" applyBorder="true" applyAlignment="true">
      <alignment horizontal="center" vertical="center" wrapText="true"/>
    </xf>
    <xf numFmtId="0" fontId="151" fillId="3" borderId="53" xfId="45190" applyFont="true" applyBorder="true" applyAlignment="true">
      <alignment horizontal="center" vertical="center" wrapText="true"/>
    </xf>
    <xf numFmtId="0" fontId="151" fillId="3" borderId="52" xfId="45214" applyFont="true" applyBorder="true" applyAlignment="true">
      <alignment horizontal="center" vertical="center" wrapText="true"/>
    </xf>
    <xf numFmtId="0" fontId="151" fillId="3" borderId="53" xfId="45215" applyFont="true" applyBorder="true" applyAlignment="true">
      <alignment horizontal="center" vertical="center" wrapText="true"/>
    </xf>
    <xf numFmtId="0" fontId="151" fillId="3" borderId="52" xfId="45239" applyFont="true" applyBorder="true" applyAlignment="true">
      <alignment horizontal="center" vertical="center" wrapText="true"/>
    </xf>
    <xf numFmtId="0" fontId="151" fillId="3" borderId="53" xfId="45240" applyFont="true" applyBorder="true" applyAlignment="true">
      <alignment horizontal="center" vertical="center" wrapText="true"/>
    </xf>
    <xf numFmtId="0" fontId="151" fillId="3" borderId="52" xfId="45274" applyFont="true" applyBorder="true" applyAlignment="true">
      <alignment horizontal="center" vertical="center" wrapText="true"/>
    </xf>
    <xf numFmtId="0" fontId="151" fillId="3" borderId="53" xfId="45275" applyFont="true" applyBorder="true" applyAlignment="true">
      <alignment horizontal="center" vertical="center" wrapText="true"/>
    </xf>
    <xf numFmtId="0" fontId="151" fillId="33" borderId="94" xfId="45233" applyFont="true" applyFill="true" applyBorder="true" applyAlignment="true">
      <alignment horizontal="center" vertical="center" wrapText="true"/>
    </xf>
    <xf numFmtId="0" fontId="151" fillId="33" borderId="118" xfId="45234" applyFont="true" applyFill="true" applyBorder="true" applyAlignment="true">
      <alignment horizontal="center" vertical="center" wrapText="true"/>
    </xf>
    <xf numFmtId="0" fontId="151" fillId="33" borderId="94" xfId="45238" applyFont="true" applyFill="true" applyBorder="true" applyAlignment="true">
      <alignment horizontal="center" vertical="center" wrapText="true"/>
    </xf>
    <xf numFmtId="0" fontId="151" fillId="33" borderId="118" xfId="45239" applyFont="true" applyFill="true" applyBorder="true" applyAlignment="true">
      <alignment horizontal="center" vertical="center" wrapText="true"/>
    </xf>
    <xf numFmtId="0" fontId="151" fillId="33" borderId="94" xfId="45268" applyFont="true" applyFill="true" applyBorder="true" applyAlignment="true">
      <alignment horizontal="center" vertical="center" wrapText="true"/>
    </xf>
    <xf numFmtId="0" fontId="151" fillId="33" borderId="118" xfId="45269" applyFont="true" applyFill="true" applyBorder="true" applyAlignment="true">
      <alignment horizontal="center" vertical="center" wrapText="true"/>
    </xf>
    <xf numFmtId="0" fontId="151" fillId="33" borderId="94" xfId="45273" applyFont="true" applyFill="true" applyBorder="true" applyAlignment="true">
      <alignment horizontal="center" vertical="center" wrapText="true"/>
    </xf>
    <xf numFmtId="0" fontId="151" fillId="33" borderId="118" xfId="45274" applyFont="true" applyFill="true" applyBorder="true" applyAlignment="true">
      <alignment horizontal="center" vertical="center" wrapText="true"/>
    </xf>
    <xf numFmtId="0" fontId="151" fillId="33" borderId="101" xfId="45235" applyFont="true" applyFill="true" applyBorder="true" applyAlignment="true">
      <alignment horizontal="center" vertical="center" wrapText="true"/>
    </xf>
    <xf numFmtId="0" fontId="151" fillId="33" borderId="101" xfId="45240" applyFont="true" applyFill="true" applyBorder="true" applyAlignment="true">
      <alignment horizontal="center" vertical="center" wrapText="true"/>
    </xf>
    <xf numFmtId="0" fontId="151" fillId="33" borderId="101" xfId="45270" applyFont="true" applyFill="true" applyBorder="true" applyAlignment="true">
      <alignment horizontal="center" vertical="center" wrapText="true"/>
    </xf>
    <xf numFmtId="0" fontId="151" fillId="33" borderId="101" xfId="45275" applyFont="true" applyFill="true" applyBorder="true" applyAlignment="true">
      <alignment horizontal="center" vertical="center" wrapText="true"/>
    </xf>
    <xf numFmtId="0" fontId="151" fillId="3" borderId="103" xfId="45142" applyFont="true" applyBorder="true" applyAlignment="true">
      <alignment horizontal="center" vertical="center" wrapText="true"/>
    </xf>
    <xf numFmtId="0" fontId="151" fillId="3" borderId="103" xfId="45167" applyFont="true" applyBorder="true" applyAlignment="true">
      <alignment horizontal="center" vertical="center" wrapText="true"/>
    </xf>
    <xf numFmtId="0" fontId="151" fillId="3" borderId="103" xfId="45189" applyFont="true" applyBorder="true" applyAlignment="true">
      <alignment horizontal="center" vertical="center" wrapText="true"/>
    </xf>
    <xf numFmtId="0" fontId="151" fillId="3" borderId="103" xfId="45214" applyFont="true" applyBorder="true" applyAlignment="true">
      <alignment horizontal="center" vertical="center" wrapText="true"/>
    </xf>
    <xf numFmtId="0" fontId="151" fillId="3" borderId="103" xfId="45239" applyFont="true" applyBorder="true" applyAlignment="true">
      <alignment horizontal="center" vertical="center" wrapText="true"/>
    </xf>
    <xf numFmtId="0" fontId="151" fillId="33" borderId="94" xfId="45235" applyFont="true" applyFill="true" applyBorder="true" applyAlignment="true">
      <alignment horizontal="center" vertical="center" wrapText="true"/>
    </xf>
    <xf numFmtId="0" fontId="151" fillId="33" borderId="94" xfId="45239" applyFont="true" applyFill="true" applyBorder="true" applyAlignment="true">
      <alignment horizontal="center" vertical="center" wrapText="true"/>
    </xf>
    <xf numFmtId="0" fontId="151" fillId="3" borderId="103" xfId="45274" applyFont="true" applyBorder="true" applyAlignment="true">
      <alignment horizontal="center" vertical="center" wrapText="true"/>
    </xf>
    <xf numFmtId="0" fontId="151" fillId="33" borderId="94" xfId="45270" applyFont="true" applyFill="true" applyBorder="true" applyAlignment="true">
      <alignment horizontal="center" vertical="center" wrapText="true"/>
    </xf>
    <xf numFmtId="0" fontId="151" fillId="33" borderId="94" xfId="45274" applyFont="true" applyFill="true" applyBorder="true" applyAlignment="true">
      <alignment horizontal="center" vertical="center" wrapText="true"/>
    </xf>
    <xf numFmtId="0" fontId="151" fillId="3" borderId="104" xfId="45142" applyFont="true" applyBorder="true" applyAlignment="true">
      <alignment horizontal="center" vertical="center" wrapText="true"/>
    </xf>
    <xf numFmtId="0" fontId="151" fillId="3" borderId="104" xfId="45167" applyFont="true" applyBorder="true" applyAlignment="true">
      <alignment horizontal="center" vertical="center" wrapText="true"/>
    </xf>
    <xf numFmtId="0" fontId="151" fillId="3" borderId="104" xfId="45189" applyFont="true" applyBorder="true" applyAlignment="true">
      <alignment horizontal="center" vertical="center" wrapText="true"/>
    </xf>
    <xf numFmtId="0" fontId="151" fillId="3" borderId="104" xfId="45214" applyFont="true" applyBorder="true" applyAlignment="true">
      <alignment horizontal="center" vertical="center" wrapText="true"/>
    </xf>
    <xf numFmtId="0" fontId="151" fillId="3" borderId="104" xfId="45239" applyFont="true" applyBorder="true" applyAlignment="true">
      <alignment horizontal="center" vertical="center" wrapText="true"/>
    </xf>
    <xf numFmtId="0" fontId="151" fillId="33" borderId="123" xfId="45235" applyFont="true" applyFill="true" applyBorder="true" applyAlignment="true">
      <alignment horizontal="center" vertical="center" wrapText="true"/>
    </xf>
    <xf numFmtId="0" fontId="151" fillId="33" borderId="123" xfId="45239" applyFont="true" applyFill="true" applyBorder="true" applyAlignment="true">
      <alignment horizontal="center" vertical="center" wrapText="true"/>
    </xf>
    <xf numFmtId="0" fontId="151" fillId="3" borderId="104" xfId="45274" applyFont="true" applyBorder="true" applyAlignment="true">
      <alignment horizontal="center" vertical="center" wrapText="true"/>
    </xf>
    <xf numFmtId="0" fontId="151" fillId="33" borderId="123" xfId="45270" applyFont="true" applyFill="true" applyBorder="true" applyAlignment="true">
      <alignment horizontal="center" vertical="center" wrapText="true"/>
    </xf>
    <xf numFmtId="0" fontId="151" fillId="33" borderId="123" xfId="45274" applyFont="true" applyFill="true" applyBorder="true" applyAlignment="true">
      <alignment horizontal="center" vertical="center" wrapText="true"/>
    </xf>
    <xf numFmtId="0" fontId="151" fillId="33" borderId="119" xfId="45235" applyFont="true" applyFill="true" applyBorder="true" applyAlignment="true">
      <alignment horizontal="center" vertical="center" wrapText="true"/>
    </xf>
    <xf numFmtId="0" fontId="151" fillId="33" borderId="119" xfId="45240" applyFont="true" applyFill="true" applyBorder="true" applyAlignment="true">
      <alignment horizontal="center" vertical="center" wrapText="true"/>
    </xf>
    <xf numFmtId="0" fontId="151" fillId="33" borderId="119" xfId="45270" applyFont="true" applyFill="true" applyBorder="true" applyAlignment="true">
      <alignment horizontal="center" vertical="center" wrapText="true"/>
    </xf>
    <xf numFmtId="0" fontId="151" fillId="33" borderId="119" xfId="45275" applyFont="true" applyFill="true" applyBorder="true" applyAlignment="true">
      <alignment horizontal="center" vertical="center" wrapText="true"/>
    </xf>
    <xf numFmtId="0" fontId="151" fillId="0" borderId="94" xfId="45196" applyFont="true" applyFill="true" applyBorder="true" applyAlignment="true">
      <alignment horizontal="left" vertical="center" wrapText="true"/>
    </xf>
    <xf numFmtId="0" fontId="151" fillId="0" borderId="94" xfId="45201" applyFont="true" applyFill="true" applyBorder="true" applyAlignment="true">
      <alignment horizontal="left" vertical="center" wrapText="true"/>
    </xf>
    <xf numFmtId="0" fontId="151" fillId="0" borderId="94" xfId="45231" applyFont="true" applyFill="true" applyBorder="true" applyAlignment="true">
      <alignment horizontal="left" vertical="center" wrapText="true"/>
    </xf>
    <xf numFmtId="0" fontId="151" fillId="0" borderId="94" xfId="45236" applyFont="true" applyFill="true" applyBorder="true" applyAlignment="true">
      <alignment horizontal="left" vertical="center" wrapText="true"/>
    </xf>
    <xf numFmtId="0" fontId="151" fillId="0" borderId="94" xfId="45241" applyFont="true" applyFill="true" applyBorder="true" applyAlignment="true">
      <alignment horizontal="left" vertical="center" wrapText="true"/>
    </xf>
    <xf numFmtId="0" fontId="151" fillId="0" borderId="94" xfId="45246" applyFont="true" applyFill="true" applyBorder="true" applyAlignment="true">
      <alignment horizontal="left" vertical="center" wrapText="true"/>
    </xf>
    <xf numFmtId="0" fontId="151" fillId="0" borderId="94" xfId="45251" applyFont="true" applyFill="true" applyBorder="true" applyAlignment="true">
      <alignment horizontal="left" vertical="center" wrapText="true"/>
    </xf>
    <xf numFmtId="0" fontId="151" fillId="0" borderId="94" xfId="19385" applyFont="true" applyFill="true" applyBorder="true" applyAlignment="true">
      <alignment horizontal="left" vertical="center" wrapText="true"/>
    </xf>
    <xf numFmtId="0" fontId="151" fillId="0" borderId="94" xfId="45266" applyFont="true" applyFill="true" applyBorder="true" applyAlignment="true">
      <alignment horizontal="left" vertical="center" wrapText="true"/>
    </xf>
    <xf numFmtId="0" fontId="151" fillId="0" borderId="94" xfId="45271" applyFont="true" applyFill="true" applyBorder="true" applyAlignment="true">
      <alignment horizontal="left" vertical="center" wrapText="true"/>
    </xf>
    <xf numFmtId="0" fontId="151" fillId="0" borderId="94" xfId="45276" applyFont="true" applyFill="true" applyBorder="true" applyAlignment="true">
      <alignment horizontal="left" vertical="center" wrapText="true"/>
    </xf>
    <xf numFmtId="0" fontId="151" fillId="0" borderId="94" xfId="45281" applyFont="true" applyFill="true" applyBorder="true" applyAlignment="true">
      <alignment horizontal="left" vertical="center" wrapText="true"/>
    </xf>
    <xf numFmtId="0" fontId="151" fillId="0" borderId="94" xfId="45286" applyFont="true" applyFill="true" applyBorder="true" applyAlignment="true">
      <alignment horizontal="left" vertical="center" wrapText="true"/>
    </xf>
    <xf numFmtId="0" fontId="24" fillId="3" borderId="125" xfId="19344" applyBorder="true" applyAlignment="true">
      <alignment vertical="center" wrapText="true"/>
    </xf>
    <xf numFmtId="0" fontId="151" fillId="0" borderId="99" xfId="45246" applyFont="true" applyFill="true" applyBorder="true" applyAlignment="true">
      <alignment horizontal="left" vertical="center" wrapText="true"/>
    </xf>
    <xf numFmtId="0" fontId="151" fillId="26" borderId="110" xfId="40248" applyFont="true" applyFill="true" applyBorder="true" applyAlignment="true">
      <alignment horizontal="left" vertical="center"/>
    </xf>
    <xf numFmtId="0" fontId="151" fillId="0" borderId="101" xfId="19386" applyFont="true" applyFill="true" applyBorder="true" applyAlignment="true">
      <alignment horizontal="left" vertical="center"/>
    </xf>
    <xf numFmtId="0" fontId="151" fillId="0" borderId="101" xfId="22904" applyFont="true" applyFill="true" applyBorder="true" applyAlignment="true">
      <alignment horizontal="left" vertical="center"/>
    </xf>
    <xf numFmtId="169" fontId="150" fillId="33" borderId="96" xfId="45146" applyNumberFormat="true" applyFont="true" applyFill="true" applyBorder="true" applyAlignment="true">
      <alignment horizontal="center" vertical="center"/>
    </xf>
    <xf numFmtId="169" fontId="150" fillId="33" borderId="116" xfId="45147" applyNumberFormat="true" applyFont="true" applyFill="true" applyBorder="true" applyAlignment="true">
      <alignment horizontal="center" vertical="center"/>
    </xf>
    <xf numFmtId="169" fontId="150" fillId="33" borderId="117" xfId="45148" applyNumberFormat="true" applyFont="true" applyFill="true" applyBorder="true" applyAlignment="true">
      <alignment horizontal="center" vertical="center"/>
    </xf>
    <xf numFmtId="169" fontId="150" fillId="33" borderId="122" xfId="45147" applyNumberFormat="true" applyFont="true" applyFill="true" applyBorder="true" applyAlignment="true">
      <alignment horizontal="center" vertical="center"/>
    </xf>
    <xf numFmtId="169" fontId="150" fillId="33" borderId="100" xfId="45148" applyNumberFormat="true" applyFont="true" applyFill="true" applyBorder="true" applyAlignment="true">
      <alignment horizontal="center" vertical="center"/>
    </xf>
    <xf numFmtId="169" fontId="150" fillId="33" borderId="96" xfId="45147" applyNumberFormat="true" applyFont="true" applyFill="true" applyBorder="true" applyAlignment="true">
      <alignment horizontal="center" vertical="center"/>
    </xf>
    <xf numFmtId="169" fontId="150" fillId="33" borderId="94" xfId="45151" applyNumberFormat="true" applyFont="true" applyFill="true" applyBorder="true" applyAlignment="true">
      <alignment horizontal="center" vertical="center"/>
    </xf>
    <xf numFmtId="169" fontId="150" fillId="33" borderId="118" xfId="45152" applyNumberFormat="true" applyFont="true" applyFill="true" applyBorder="true" applyAlignment="true">
      <alignment horizontal="center" vertical="center"/>
    </xf>
    <xf numFmtId="169" fontId="150" fillId="33" borderId="119" xfId="45153" applyNumberFormat="true" applyFont="true" applyFill="true" applyBorder="true" applyAlignment="true">
      <alignment horizontal="center" vertical="center"/>
    </xf>
    <xf numFmtId="169" fontId="150" fillId="33" borderId="123" xfId="45152" applyNumberFormat="true" applyFont="true" applyFill="true" applyBorder="true" applyAlignment="true">
      <alignment horizontal="center" vertical="center"/>
    </xf>
    <xf numFmtId="169" fontId="150" fillId="33" borderId="101" xfId="45153" applyNumberFormat="true" applyFont="true" applyFill="true" applyBorder="true" applyAlignment="true">
      <alignment horizontal="center" vertical="center"/>
    </xf>
    <xf numFmtId="169" fontId="150" fillId="33" borderId="94" xfId="45152" applyNumberFormat="true" applyFont="true" applyFill="true" applyBorder="true" applyAlignment="true">
      <alignment horizontal="center" vertical="center"/>
    </xf>
    <xf numFmtId="169" fontId="150" fillId="33" borderId="94" xfId="20220" applyNumberFormat="true" applyFont="true" applyFill="true" applyBorder="true" applyAlignment="true">
      <alignment horizontal="center" vertical="center"/>
    </xf>
    <xf numFmtId="169" fontId="150" fillId="33" borderId="118" xfId="20220" applyNumberFormat="true" applyFont="true" applyFill="true" applyBorder="true" applyAlignment="true">
      <alignment horizontal="center" vertical="center"/>
    </xf>
    <xf numFmtId="169" fontId="150" fillId="33" borderId="119" xfId="20220" applyNumberFormat="true" applyFont="true" applyFill="true" applyBorder="true" applyAlignment="true">
      <alignment horizontal="center" vertical="center"/>
    </xf>
    <xf numFmtId="169" fontId="150" fillId="33" borderId="123" xfId="20220" applyNumberFormat="true" applyFont="true" applyFill="true" applyBorder="true" applyAlignment="true">
      <alignment horizontal="center" vertical="center"/>
    </xf>
    <xf numFmtId="169" fontId="150" fillId="33" borderId="101" xfId="20220" applyNumberFormat="true" applyFont="true" applyFill="true" applyBorder="true" applyAlignment="true">
      <alignment horizontal="center" vertical="center"/>
    </xf>
    <xf numFmtId="169" fontId="150" fillId="33" borderId="99" xfId="45156" applyNumberFormat="true" applyFont="true" applyFill="true" applyBorder="true" applyAlignment="true">
      <alignment horizontal="center" vertical="center"/>
    </xf>
    <xf numFmtId="169" fontId="150" fillId="33" borderId="120" xfId="45157" applyNumberFormat="true" applyFont="true" applyFill="true" applyBorder="true" applyAlignment="true">
      <alignment horizontal="center" vertical="center"/>
    </xf>
    <xf numFmtId="169" fontId="150" fillId="33" borderId="121" xfId="45158" applyNumberFormat="true" applyFont="true" applyFill="true" applyBorder="true" applyAlignment="true">
      <alignment horizontal="center" vertical="center"/>
    </xf>
    <xf numFmtId="169" fontId="150" fillId="33" borderId="124" xfId="45157" applyNumberFormat="true" applyFont="true" applyFill="true" applyBorder="true" applyAlignment="true">
      <alignment horizontal="center" vertical="center"/>
    </xf>
    <xf numFmtId="169" fontId="150" fillId="33" borderId="102" xfId="45158" applyNumberFormat="true" applyFont="true" applyFill="true" applyBorder="true" applyAlignment="true">
      <alignment horizontal="center" vertical="center"/>
    </xf>
    <xf numFmtId="169" fontId="150" fillId="33" borderId="99" xfId="45157" applyNumberFormat="true" applyFont="true" applyFill="true" applyBorder="true" applyAlignment="true">
      <alignment horizontal="center" vertical="center"/>
    </xf>
    <xf numFmtId="170" fontId="179" fillId="27" borderId="106" xfId="19344" applyNumberFormat="true" applyFont="true" applyFill="true" applyBorder="true" applyAlignment="true">
      <alignment horizontal="center" vertical="center"/>
    </xf>
    <xf numFmtId="169" fontId="150" fillId="33" borderId="96" xfId="45176" applyNumberFormat="true" applyFont="true" applyFill="true" applyBorder="true" applyAlignment="true">
      <alignment horizontal="center" vertical="center"/>
    </xf>
    <xf numFmtId="169" fontId="150" fillId="33" borderId="116" xfId="45177" applyNumberFormat="true" applyFont="true" applyFill="true" applyBorder="true" applyAlignment="true">
      <alignment horizontal="center" vertical="center"/>
    </xf>
    <xf numFmtId="169" fontId="150" fillId="33" borderId="117" xfId="45178" applyNumberFormat="true" applyFont="true" applyFill="true" applyBorder="true" applyAlignment="true">
      <alignment horizontal="center" vertical="center"/>
    </xf>
    <xf numFmtId="169" fontId="150" fillId="33" borderId="122" xfId="45177" applyNumberFormat="true" applyFont="true" applyFill="true" applyBorder="true" applyAlignment="true">
      <alignment horizontal="center" vertical="center"/>
    </xf>
    <xf numFmtId="169" fontId="150" fillId="33" borderId="100" xfId="45178" applyNumberFormat="true" applyFont="true" applyFill="true" applyBorder="true" applyAlignment="true">
      <alignment horizontal="center" vertical="center"/>
    </xf>
    <xf numFmtId="169" fontId="150" fillId="33" borderId="96" xfId="45177" applyNumberFormat="true" applyFont="true" applyFill="true" applyBorder="true" applyAlignment="true">
      <alignment horizontal="center" vertical="center"/>
    </xf>
    <xf numFmtId="169" fontId="150" fillId="33" borderId="94" xfId="45176" applyNumberFormat="true" applyFont="true" applyFill="true" applyBorder="true" applyAlignment="true">
      <alignment horizontal="center" vertical="center"/>
    </xf>
    <xf numFmtId="169" fontId="150" fillId="33" borderId="118" xfId="45177" applyNumberFormat="true" applyFont="true" applyFill="true" applyBorder="true" applyAlignment="true">
      <alignment horizontal="center" vertical="center"/>
    </xf>
    <xf numFmtId="169" fontId="150" fillId="33" borderId="119" xfId="45178" applyNumberFormat="true" applyFont="true" applyFill="true" applyBorder="true" applyAlignment="true">
      <alignment horizontal="center" vertical="center"/>
    </xf>
    <xf numFmtId="169" fontId="150" fillId="33" borderId="123" xfId="45177" applyNumberFormat="true" applyFont="true" applyFill="true" applyBorder="true" applyAlignment="true">
      <alignment horizontal="center" vertical="center"/>
    </xf>
    <xf numFmtId="169" fontId="150" fillId="33" borderId="101" xfId="45178" applyNumberFormat="true" applyFont="true" applyFill="true" applyBorder="true" applyAlignment="true">
      <alignment horizontal="center" vertical="center"/>
    </xf>
    <xf numFmtId="169" fontId="150" fillId="33" borderId="94" xfId="45177" applyNumberFormat="true" applyFont="true" applyFill="true" applyBorder="true" applyAlignment="true">
      <alignment horizontal="center" vertical="center"/>
    </xf>
    <xf numFmtId="169" fontId="150" fillId="33" borderId="94" xfId="45171" applyNumberFormat="true" applyFont="true" applyFill="true" applyBorder="true" applyAlignment="true">
      <alignment horizontal="center" vertical="center"/>
    </xf>
    <xf numFmtId="169" fontId="150" fillId="33" borderId="118" xfId="45172" applyNumberFormat="true" applyFont="true" applyFill="true" applyBorder="true" applyAlignment="true">
      <alignment horizontal="center" vertical="center"/>
    </xf>
    <xf numFmtId="169" fontId="150" fillId="33" borderId="119" xfId="45173" applyNumberFormat="true" applyFont="true" applyFill="true" applyBorder="true" applyAlignment="true">
      <alignment horizontal="center" vertical="center"/>
    </xf>
    <xf numFmtId="169" fontId="150" fillId="33" borderId="123" xfId="45172" applyNumberFormat="true" applyFont="true" applyFill="true" applyBorder="true" applyAlignment="true">
      <alignment horizontal="center" vertical="center"/>
    </xf>
    <xf numFmtId="169" fontId="150" fillId="33" borderId="101" xfId="45173" applyNumberFormat="true" applyFont="true" applyFill="true" applyBorder="true" applyAlignment="true">
      <alignment horizontal="center" vertical="center"/>
    </xf>
    <xf numFmtId="169" fontId="150" fillId="33" borderId="94" xfId="45172" applyNumberFormat="true" applyFont="true" applyFill="true" applyBorder="true" applyAlignment="true">
      <alignment horizontal="center" vertical="center"/>
    </xf>
    <xf numFmtId="169" fontId="150" fillId="33" borderId="96" xfId="45193" applyNumberFormat="true" applyFont="true" applyFill="true" applyBorder="true" applyAlignment="true">
      <alignment horizontal="center" vertical="center"/>
    </xf>
    <xf numFmtId="169" fontId="150" fillId="33" borderId="116" xfId="45194" applyNumberFormat="true" applyFont="true" applyFill="true" applyBorder="true" applyAlignment="true">
      <alignment horizontal="center" vertical="center"/>
    </xf>
    <xf numFmtId="169" fontId="150" fillId="33" borderId="117" xfId="45195" applyNumberFormat="true" applyFont="true" applyFill="true" applyBorder="true" applyAlignment="true">
      <alignment horizontal="center" vertical="center"/>
    </xf>
    <xf numFmtId="169" fontId="150" fillId="33" borderId="122" xfId="45194" applyNumberFormat="true" applyFont="true" applyFill="true" applyBorder="true" applyAlignment="true">
      <alignment horizontal="center" vertical="center"/>
    </xf>
    <xf numFmtId="169" fontId="150" fillId="33" borderId="100" xfId="45195" applyNumberFormat="true" applyFont="true" applyFill="true" applyBorder="true" applyAlignment="true">
      <alignment horizontal="center" vertical="center"/>
    </xf>
    <xf numFmtId="169" fontId="150" fillId="33" borderId="96" xfId="45194" applyNumberFormat="true" applyFont="true" applyFill="true" applyBorder="true" applyAlignment="true">
      <alignment horizontal="center" vertical="center"/>
    </xf>
    <xf numFmtId="169" fontId="150" fillId="33" borderId="94" xfId="45198" applyNumberFormat="true" applyFont="true" applyFill="true" applyBorder="true" applyAlignment="true">
      <alignment horizontal="center" vertical="center"/>
    </xf>
    <xf numFmtId="169" fontId="150" fillId="33" borderId="118" xfId="45199" applyNumberFormat="true" applyFont="true" applyFill="true" applyBorder="true" applyAlignment="true">
      <alignment horizontal="center" vertical="center"/>
    </xf>
    <xf numFmtId="169" fontId="150" fillId="33" borderId="119" xfId="45200" applyNumberFormat="true" applyFont="true" applyFill="true" applyBorder="true" applyAlignment="true">
      <alignment horizontal="center" vertical="center"/>
    </xf>
    <xf numFmtId="169" fontId="150" fillId="33" borderId="123" xfId="45199" applyNumberFormat="true" applyFont="true" applyFill="true" applyBorder="true" applyAlignment="true">
      <alignment horizontal="center" vertical="center"/>
    </xf>
    <xf numFmtId="169" fontId="150" fillId="33" borderId="101" xfId="45200" applyNumberFormat="true" applyFont="true" applyFill="true" applyBorder="true" applyAlignment="true">
      <alignment horizontal="center" vertical="center"/>
    </xf>
    <xf numFmtId="169" fontId="150" fillId="33" borderId="94" xfId="45199" applyNumberFormat="true" applyFont="true" applyFill="true" applyBorder="true" applyAlignment="true">
      <alignment horizontal="center" vertical="center"/>
    </xf>
    <xf numFmtId="169" fontId="150" fillId="33" borderId="94" xfId="45203" applyNumberFormat="true" applyFont="true" applyFill="true" applyBorder="true" applyAlignment="true">
      <alignment horizontal="center" vertical="center"/>
    </xf>
    <xf numFmtId="169" fontId="150" fillId="33" borderId="118" xfId="45204" applyNumberFormat="true" applyFont="true" applyFill="true" applyBorder="true" applyAlignment="true">
      <alignment horizontal="center" vertical="center"/>
    </xf>
    <xf numFmtId="169" fontId="150" fillId="33" borderId="119" xfId="45205" applyNumberFormat="true" applyFont="true" applyFill="true" applyBorder="true" applyAlignment="true">
      <alignment horizontal="center" vertical="center"/>
    </xf>
    <xf numFmtId="169" fontId="150" fillId="33" borderId="123" xfId="45204" applyNumberFormat="true" applyFont="true" applyFill="true" applyBorder="true" applyAlignment="true">
      <alignment horizontal="center" vertical="center"/>
    </xf>
    <xf numFmtId="169" fontId="150" fillId="33" borderId="101" xfId="45205" applyNumberFormat="true" applyFont="true" applyFill="true" applyBorder="true" applyAlignment="true">
      <alignment horizontal="center" vertical="center"/>
    </xf>
    <xf numFmtId="169" fontId="150" fillId="33" borderId="94" xfId="45204" applyNumberFormat="true" applyFont="true" applyFill="true" applyBorder="true" applyAlignment="true">
      <alignment horizontal="center" vertical="center"/>
    </xf>
    <xf numFmtId="169" fontId="150" fillId="33" borderId="96" xfId="45218" applyNumberFormat="true" applyFont="true" applyFill="true" applyBorder="true" applyAlignment="true">
      <alignment horizontal="center" vertical="center"/>
    </xf>
    <xf numFmtId="169" fontId="150" fillId="33" borderId="116" xfId="45219" applyNumberFormat="true" applyFont="true" applyFill="true" applyBorder="true" applyAlignment="true">
      <alignment horizontal="center" vertical="center"/>
    </xf>
    <xf numFmtId="169" fontId="150" fillId="33" borderId="117" xfId="45220" applyNumberFormat="true" applyFont="true" applyFill="true" applyBorder="true" applyAlignment="true">
      <alignment horizontal="center" vertical="center"/>
    </xf>
    <xf numFmtId="169" fontId="150" fillId="33" borderId="122" xfId="45219" applyNumberFormat="true" applyFont="true" applyFill="true" applyBorder="true" applyAlignment="true">
      <alignment horizontal="center" vertical="center"/>
    </xf>
    <xf numFmtId="169" fontId="150" fillId="33" borderId="100" xfId="45220" applyNumberFormat="true" applyFont="true" applyFill="true" applyBorder="true" applyAlignment="true">
      <alignment horizontal="center" vertical="center"/>
    </xf>
    <xf numFmtId="169" fontId="150" fillId="33" borderId="96" xfId="45219" applyNumberFormat="true" applyFont="true" applyFill="true" applyBorder="true" applyAlignment="true">
      <alignment horizontal="center" vertical="center"/>
    </xf>
    <xf numFmtId="169" fontId="150" fillId="33" borderId="94" xfId="45223" applyNumberFormat="true" applyFont="true" applyFill="true" applyBorder="true" applyAlignment="true">
      <alignment horizontal="center" vertical="center"/>
    </xf>
    <xf numFmtId="169" fontId="150" fillId="33" borderId="118" xfId="45224" applyNumberFormat="true" applyFont="true" applyFill="true" applyBorder="true" applyAlignment="true">
      <alignment horizontal="center" vertical="center"/>
    </xf>
    <xf numFmtId="169" fontId="150" fillId="33" borderId="119" xfId="45225" applyNumberFormat="true" applyFont="true" applyFill="true" applyBorder="true" applyAlignment="true">
      <alignment horizontal="center" vertical="center"/>
    </xf>
    <xf numFmtId="169" fontId="150" fillId="33" borderId="123" xfId="45224" applyNumberFormat="true" applyFont="true" applyFill="true" applyBorder="true" applyAlignment="true">
      <alignment horizontal="center" vertical="center"/>
    </xf>
    <xf numFmtId="169" fontId="150" fillId="33" borderId="101" xfId="45225" applyNumberFormat="true" applyFont="true" applyFill="true" applyBorder="true" applyAlignment="true">
      <alignment horizontal="center" vertical="center"/>
    </xf>
    <xf numFmtId="169" fontId="150" fillId="33" borderId="94" xfId="45224" applyNumberFormat="true" applyFont="true" applyFill="true" applyBorder="true" applyAlignment="true">
      <alignment horizontal="center" vertical="center"/>
    </xf>
    <xf numFmtId="169" fontId="150" fillId="33" borderId="94" xfId="20296" applyNumberFormat="true" applyFont="true" applyFill="true" applyBorder="true" applyAlignment="true">
      <alignment horizontal="center" vertical="center"/>
    </xf>
    <xf numFmtId="169" fontId="150" fillId="33" borderId="118" xfId="20296" applyNumberFormat="true" applyFont="true" applyFill="true" applyBorder="true" applyAlignment="true">
      <alignment horizontal="center" vertical="center"/>
    </xf>
    <xf numFmtId="169" fontId="150" fillId="33" borderId="119" xfId="20296" applyNumberFormat="true" applyFont="true" applyFill="true" applyBorder="true" applyAlignment="true">
      <alignment horizontal="center" vertical="center"/>
    </xf>
    <xf numFmtId="169" fontId="150" fillId="33" borderId="123" xfId="20296" applyNumberFormat="true" applyFont="true" applyFill="true" applyBorder="true" applyAlignment="true">
      <alignment horizontal="center" vertical="center"/>
    </xf>
    <xf numFmtId="169" fontId="150" fillId="33" borderId="101" xfId="20296" applyNumberFormat="true" applyFont="true" applyFill="true" applyBorder="true" applyAlignment="true">
      <alignment horizontal="center" vertical="center"/>
    </xf>
    <xf numFmtId="169" fontId="150" fillId="33" borderId="99" xfId="45228" applyNumberFormat="true" applyFont="true" applyFill="true" applyBorder="true" applyAlignment="true">
      <alignment horizontal="center" vertical="center"/>
    </xf>
    <xf numFmtId="169" fontId="150" fillId="33" borderId="120" xfId="45229" applyNumberFormat="true" applyFont="true" applyFill="true" applyBorder="true" applyAlignment="true">
      <alignment horizontal="center" vertical="center"/>
    </xf>
    <xf numFmtId="169" fontId="150" fillId="33" borderId="121" xfId="45230" applyNumberFormat="true" applyFont="true" applyFill="true" applyBorder="true" applyAlignment="true">
      <alignment horizontal="center" vertical="center"/>
    </xf>
    <xf numFmtId="169" fontId="150" fillId="33" borderId="124" xfId="45229" applyNumberFormat="true" applyFont="true" applyFill="true" applyBorder="true" applyAlignment="true">
      <alignment horizontal="center" vertical="center"/>
    </xf>
    <xf numFmtId="169" fontId="150" fillId="33" borderId="102" xfId="45230" applyNumberFormat="true" applyFont="true" applyFill="true" applyBorder="true" applyAlignment="true">
      <alignment horizontal="center" vertical="center"/>
    </xf>
    <xf numFmtId="169" fontId="150" fillId="33" borderId="99" xfId="45229" applyNumberFormat="true" applyFont="true" applyFill="true" applyBorder="true" applyAlignment="true">
      <alignment horizontal="center" vertical="center"/>
    </xf>
    <xf numFmtId="170" fontId="179" fillId="27" borderId="107" xfId="19344" applyNumberFormat="true" applyFont="true" applyFill="true" applyBorder="true" applyAlignment="true">
      <alignment horizontal="center" vertical="center"/>
    </xf>
    <xf numFmtId="170" fontId="179" fillId="27" borderId="109" xfId="19344" applyNumberFormat="true" applyFont="true" applyFill="true" applyBorder="true" applyAlignment="true">
      <alignment horizontal="center" vertical="center"/>
    </xf>
    <xf numFmtId="169" fontId="150" fillId="33" borderId="96" xfId="45243" applyNumberFormat="true" applyFont="true" applyFill="true" applyBorder="true" applyAlignment="true">
      <alignment horizontal="center" vertical="center"/>
    </xf>
    <xf numFmtId="169" fontId="150" fillId="33" borderId="116" xfId="45244" applyNumberFormat="true" applyFont="true" applyFill="true" applyBorder="true" applyAlignment="true">
      <alignment horizontal="center" vertical="center"/>
    </xf>
    <xf numFmtId="169" fontId="150" fillId="33" borderId="117" xfId="45245" applyNumberFormat="true" applyFont="true" applyFill="true" applyBorder="true" applyAlignment="true">
      <alignment horizontal="center" vertical="center"/>
    </xf>
    <xf numFmtId="169" fontId="150" fillId="33" borderId="122" xfId="45244" applyNumberFormat="true" applyFont="true" applyFill="true" applyBorder="true" applyAlignment="true">
      <alignment horizontal="center" vertical="center"/>
    </xf>
    <xf numFmtId="169" fontId="150" fillId="33" borderId="100" xfId="45245" applyNumberFormat="true" applyFont="true" applyFill="true" applyBorder="true" applyAlignment="true">
      <alignment horizontal="center" vertical="center"/>
    </xf>
    <xf numFmtId="169" fontId="150" fillId="33" borderId="96" xfId="45244" applyNumberFormat="true" applyFont="true" applyFill="true" applyBorder="true" applyAlignment="true">
      <alignment horizontal="center" vertical="center"/>
    </xf>
    <xf numFmtId="169" fontId="150" fillId="33" borderId="94" xfId="45248" applyNumberFormat="true" applyFont="true" applyFill="true" applyBorder="true" applyAlignment="true">
      <alignment horizontal="center" vertical="center"/>
    </xf>
    <xf numFmtId="169" fontId="150" fillId="33" borderId="118" xfId="45249" applyNumberFormat="true" applyFont="true" applyFill="true" applyBorder="true" applyAlignment="true">
      <alignment horizontal="center" vertical="center"/>
    </xf>
    <xf numFmtId="169" fontId="150" fillId="33" borderId="119" xfId="45250" applyNumberFormat="true" applyFont="true" applyFill="true" applyBorder="true" applyAlignment="true">
      <alignment horizontal="center" vertical="center"/>
    </xf>
    <xf numFmtId="169" fontId="150" fillId="33" borderId="123" xfId="45249" applyNumberFormat="true" applyFont="true" applyFill="true" applyBorder="true" applyAlignment="true">
      <alignment horizontal="center" vertical="center"/>
    </xf>
    <xf numFmtId="169" fontId="150" fillId="33" borderId="101" xfId="45250" applyNumberFormat="true" applyFont="true" applyFill="true" applyBorder="true" applyAlignment="true">
      <alignment horizontal="center" vertical="center"/>
    </xf>
    <xf numFmtId="169" fontId="150" fillId="33" borderId="94" xfId="45249" applyNumberFormat="true" applyFont="true" applyFill="true" applyBorder="true" applyAlignment="true">
      <alignment horizontal="center" vertical="center"/>
    </xf>
    <xf numFmtId="168" fontId="150" fillId="33" borderId="94" xfId="45256" applyNumberFormat="true" applyFont="true" applyFill="true" applyBorder="true" applyAlignment="true">
      <alignment horizontal="center" vertical="center"/>
    </xf>
    <xf numFmtId="168" fontId="150" fillId="33" borderId="118" xfId="45257" applyNumberFormat="true" applyFont="true" applyFill="true" applyBorder="true" applyAlignment="true">
      <alignment horizontal="center" vertical="center"/>
    </xf>
    <xf numFmtId="168" fontId="150" fillId="33" borderId="119" xfId="45258" applyNumberFormat="true" applyFont="true" applyFill="true" applyBorder="true" applyAlignment="true">
      <alignment horizontal="center" vertical="center"/>
    </xf>
    <xf numFmtId="168" fontId="150" fillId="33" borderId="123" xfId="45257" applyNumberFormat="true" applyFont="true" applyFill="true" applyBorder="true" applyAlignment="true">
      <alignment horizontal="center" vertical="center"/>
    </xf>
    <xf numFmtId="168" fontId="150" fillId="33" borderId="101" xfId="45258" applyNumberFormat="true" applyFont="true" applyFill="true" applyBorder="true" applyAlignment="true">
      <alignment horizontal="center" vertical="center"/>
    </xf>
    <xf numFmtId="168" fontId="150" fillId="33" borderId="94" xfId="45257" applyNumberFormat="true" applyFont="true" applyFill="true" applyBorder="true" applyAlignment="true">
      <alignment horizontal="center" vertical="center"/>
    </xf>
    <xf numFmtId="168" fontId="150" fillId="33" borderId="94" xfId="45259" applyNumberFormat="true" applyFont="true" applyFill="true" applyBorder="true" applyAlignment="true">
      <alignment horizontal="center" vertical="center"/>
    </xf>
    <xf numFmtId="168" fontId="150" fillId="33" borderId="118" xfId="45260" applyNumberFormat="true" applyFont="true" applyFill="true" applyBorder="true" applyAlignment="true">
      <alignment horizontal="center" vertical="center"/>
    </xf>
    <xf numFmtId="168" fontId="150" fillId="33" borderId="119" xfId="45261" applyNumberFormat="true" applyFont="true" applyFill="true" applyBorder="true" applyAlignment="true">
      <alignment horizontal="center" vertical="center"/>
    </xf>
    <xf numFmtId="168" fontId="150" fillId="33" borderId="123" xfId="45260" applyNumberFormat="true" applyFont="true" applyFill="true" applyBorder="true" applyAlignment="true">
      <alignment horizontal="center" vertical="center"/>
    </xf>
    <xf numFmtId="168" fontId="150" fillId="33" borderId="101" xfId="45261" applyNumberFormat="true" applyFont="true" applyFill="true" applyBorder="true" applyAlignment="true">
      <alignment horizontal="center" vertical="center"/>
    </xf>
    <xf numFmtId="168" fontId="150" fillId="33" borderId="94" xfId="45260" applyNumberFormat="true" applyFont="true" applyFill="true" applyBorder="true" applyAlignment="true">
      <alignment horizontal="center" vertical="center"/>
    </xf>
    <xf numFmtId="168" fontId="150" fillId="33" borderId="94" xfId="45263" applyNumberFormat="true" applyFont="true" applyFill="true" applyBorder="true" applyAlignment="true">
      <alignment horizontal="center" vertical="center"/>
    </xf>
    <xf numFmtId="168" fontId="150" fillId="33" borderId="118" xfId="45264" applyNumberFormat="true" applyFont="true" applyFill="true" applyBorder="true" applyAlignment="true">
      <alignment horizontal="center" vertical="center"/>
    </xf>
    <xf numFmtId="168" fontId="150" fillId="33" borderId="119" xfId="45265" applyNumberFormat="true" applyFont="true" applyFill="true" applyBorder="true" applyAlignment="true">
      <alignment horizontal="center" vertical="center"/>
    </xf>
    <xf numFmtId="168" fontId="150" fillId="33" borderId="123" xfId="45264" applyNumberFormat="true" applyFont="true" applyFill="true" applyBorder="true" applyAlignment="true">
      <alignment horizontal="center" vertical="center"/>
    </xf>
    <xf numFmtId="168" fontId="150" fillId="33" borderId="101" xfId="45265" applyNumberFormat="true" applyFont="true" applyFill="true" applyBorder="true" applyAlignment="true">
      <alignment horizontal="center" vertical="center"/>
    </xf>
    <xf numFmtId="168" fontId="150" fillId="33" borderId="94" xfId="45264" applyNumberFormat="true" applyFont="true" applyFill="true" applyBorder="true" applyAlignment="true">
      <alignment horizontal="center" vertical="center"/>
    </xf>
    <xf numFmtId="169" fontId="150" fillId="33" borderId="99" xfId="45248" applyNumberFormat="true" applyFont="true" applyFill="true" applyBorder="true" applyAlignment="true">
      <alignment horizontal="center" vertical="center"/>
    </xf>
    <xf numFmtId="169" fontId="150" fillId="33" borderId="120" xfId="45249" applyNumberFormat="true" applyFont="true" applyFill="true" applyBorder="true" applyAlignment="true">
      <alignment horizontal="center" vertical="center"/>
    </xf>
    <xf numFmtId="169" fontId="150" fillId="33" borderId="121" xfId="45250" applyNumberFormat="true" applyFont="true" applyFill="true" applyBorder="true" applyAlignment="true">
      <alignment horizontal="center" vertical="center"/>
    </xf>
    <xf numFmtId="169" fontId="150" fillId="33" borderId="124" xfId="45249" applyNumberFormat="true" applyFont="true" applyFill="true" applyBorder="true" applyAlignment="true">
      <alignment horizontal="center" vertical="center"/>
    </xf>
    <xf numFmtId="169" fontId="150" fillId="33" borderId="102" xfId="45250" applyNumberFormat="true" applyFont="true" applyFill="true" applyBorder="true" applyAlignment="true">
      <alignment horizontal="center" vertical="center"/>
    </xf>
    <xf numFmtId="169" fontId="150" fillId="33" borderId="99" xfId="45249" applyNumberFormat="true" applyFont="true" applyFill="true" applyBorder="true" applyAlignment="true">
      <alignment horizontal="center" vertical="center"/>
    </xf>
    <xf numFmtId="169" fontId="150" fillId="33" borderId="96" xfId="45278" applyNumberFormat="true" applyFont="true" applyFill="true" applyBorder="true" applyAlignment="true">
      <alignment horizontal="center" vertical="center"/>
    </xf>
    <xf numFmtId="169" fontId="150" fillId="33" borderId="116" xfId="45279" applyNumberFormat="true" applyFont="true" applyFill="true" applyBorder="true" applyAlignment="true">
      <alignment horizontal="center" vertical="center"/>
    </xf>
    <xf numFmtId="169" fontId="150" fillId="33" borderId="117" xfId="45280" applyNumberFormat="true" applyFont="true" applyFill="true" applyBorder="true" applyAlignment="true">
      <alignment horizontal="center" vertical="center"/>
    </xf>
    <xf numFmtId="169" fontId="150" fillId="33" borderId="122" xfId="45279" applyNumberFormat="true" applyFont="true" applyFill="true" applyBorder="true" applyAlignment="true">
      <alignment horizontal="center" vertical="center"/>
    </xf>
    <xf numFmtId="169" fontId="150" fillId="33" borderId="100" xfId="45280" applyNumberFormat="true" applyFont="true" applyFill="true" applyBorder="true" applyAlignment="true">
      <alignment horizontal="center" vertical="center"/>
    </xf>
    <xf numFmtId="169" fontId="150" fillId="33" borderId="96" xfId="45279" applyNumberFormat="true" applyFont="true" applyFill="true" applyBorder="true" applyAlignment="true">
      <alignment horizontal="center" vertical="center"/>
    </xf>
    <xf numFmtId="169" fontId="150" fillId="33" borderId="94" xfId="45283" applyNumberFormat="true" applyFont="true" applyFill="true" applyBorder="true" applyAlignment="true">
      <alignment horizontal="center" vertical="center"/>
    </xf>
    <xf numFmtId="169" fontId="150" fillId="33" borderId="118" xfId="45284" applyNumberFormat="true" applyFont="true" applyFill="true" applyBorder="true" applyAlignment="true">
      <alignment horizontal="center" vertical="center"/>
    </xf>
    <xf numFmtId="169" fontId="150" fillId="33" borderId="119" xfId="45285" applyNumberFormat="true" applyFont="true" applyFill="true" applyBorder="true" applyAlignment="true">
      <alignment horizontal="center" vertical="center"/>
    </xf>
    <xf numFmtId="169" fontId="150" fillId="33" borderId="123" xfId="45284" applyNumberFormat="true" applyFont="true" applyFill="true" applyBorder="true" applyAlignment="true">
      <alignment horizontal="center" vertical="center"/>
    </xf>
    <xf numFmtId="169" fontId="150" fillId="33" borderId="101" xfId="45285" applyNumberFormat="true" applyFont="true" applyFill="true" applyBorder="true" applyAlignment="true">
      <alignment horizontal="center" vertical="center"/>
    </xf>
    <xf numFmtId="169" fontId="150" fillId="33" borderId="94" xfId="45284" applyNumberFormat="true" applyFont="true" applyFill="true" applyBorder="true" applyAlignment="true">
      <alignment horizontal="center" vertical="center"/>
    </xf>
    <xf numFmtId="169" fontId="150" fillId="33" borderId="94" xfId="45288" applyNumberFormat="true" applyFont="true" applyFill="true" applyBorder="true" applyAlignment="true">
      <alignment horizontal="center" vertical="center"/>
    </xf>
    <xf numFmtId="169" fontId="150" fillId="33" borderId="118" xfId="45289" applyNumberFormat="true" applyFont="true" applyFill="true" applyBorder="true" applyAlignment="true">
      <alignment horizontal="center" vertical="center"/>
    </xf>
    <xf numFmtId="169" fontId="150" fillId="33" borderId="119" xfId="45290" applyNumberFormat="true" applyFont="true" applyFill="true" applyBorder="true" applyAlignment="true">
      <alignment horizontal="center" vertical="center"/>
    </xf>
    <xf numFmtId="169" fontId="150" fillId="33" borderId="123" xfId="45289" applyNumberFormat="true" applyFont="true" applyFill="true" applyBorder="true" applyAlignment="true">
      <alignment horizontal="center" vertical="center"/>
    </xf>
    <xf numFmtId="169" fontId="150" fillId="33" borderId="101" xfId="45290" applyNumberFormat="true" applyFont="true" applyFill="true" applyBorder="true" applyAlignment="true">
      <alignment horizontal="center" vertical="center"/>
    </xf>
    <xf numFmtId="169" fontId="150" fillId="33" borderId="94" xfId="45289" applyNumberFormat="true" applyFont="true" applyFill="true" applyBorder="true" applyAlignment="true">
      <alignment horizontal="center" vertical="center"/>
    </xf>
    <xf numFmtId="169" fontId="150" fillId="33" borderId="94" xfId="22905" applyNumberFormat="true" applyFont="true" applyFill="true" applyBorder="true" applyAlignment="true">
      <alignment horizontal="center" vertical="center" wrapText="true"/>
    </xf>
    <xf numFmtId="169" fontId="150" fillId="33" borderId="118" xfId="22906" applyNumberFormat="true" applyFont="true" applyFill="true" applyBorder="true" applyAlignment="true">
      <alignment horizontal="center" vertical="center" wrapText="true"/>
    </xf>
    <xf numFmtId="169" fontId="150" fillId="33" borderId="119" xfId="22907" applyNumberFormat="true" applyFont="true" applyFill="true" applyBorder="true" applyAlignment="true">
      <alignment horizontal="center" vertical="center" wrapText="true"/>
    </xf>
    <xf numFmtId="169" fontId="150" fillId="33" borderId="123" xfId="22906" applyNumberFormat="true" applyFont="true" applyFill="true" applyBorder="true" applyAlignment="true">
      <alignment horizontal="center" vertical="center" wrapText="true"/>
    </xf>
    <xf numFmtId="169" fontId="150" fillId="33" borderId="101" xfId="22907" applyNumberFormat="true" applyFont="true" applyFill="true" applyBorder="true" applyAlignment="true">
      <alignment horizontal="center" vertical="center" wrapText="true"/>
    </xf>
    <xf numFmtId="169" fontId="150" fillId="33" borderId="94" xfId="22906" applyNumberFormat="true" applyFont="true" applyFill="true" applyBorder="true" applyAlignment="true">
      <alignment horizontal="center" vertical="center" wrapText="true"/>
    </xf>
    <xf numFmtId="168" fontId="150" fillId="33" borderId="94" xfId="45291" applyNumberFormat="true" applyFont="true" applyFill="true" applyBorder="true" applyAlignment="true">
      <alignment horizontal="center" vertical="center"/>
    </xf>
    <xf numFmtId="168" fontId="150" fillId="33" borderId="118" xfId="45292" applyNumberFormat="true" applyFont="true" applyFill="true" applyBorder="true" applyAlignment="true">
      <alignment horizontal="center" vertical="center"/>
    </xf>
    <xf numFmtId="168" fontId="150" fillId="33" borderId="119" xfId="45293" applyNumberFormat="true" applyFont="true" applyFill="true" applyBorder="true" applyAlignment="true">
      <alignment horizontal="center" vertical="center"/>
    </xf>
    <xf numFmtId="168" fontId="150" fillId="33" borderId="123" xfId="45292" applyNumberFormat="true" applyFont="true" applyFill="true" applyBorder="true" applyAlignment="true">
      <alignment horizontal="center" vertical="center"/>
    </xf>
    <xf numFmtId="168" fontId="150" fillId="33" borderId="101" xfId="45293" applyNumberFormat="true" applyFont="true" applyFill="true" applyBorder="true" applyAlignment="true">
      <alignment horizontal="center" vertical="center"/>
    </xf>
    <xf numFmtId="168" fontId="150" fillId="33" borderId="94" xfId="45292" applyNumberFormat="true" applyFont="true" applyFill="true" applyBorder="true" applyAlignment="true">
      <alignment horizontal="center" vertical="center"/>
    </xf>
    <xf numFmtId="168" fontId="150" fillId="33" borderId="94" xfId="45294" applyNumberFormat="true" applyFont="true" applyFill="true" applyBorder="true" applyAlignment="true">
      <alignment horizontal="center" vertical="center"/>
    </xf>
    <xf numFmtId="168" fontId="150" fillId="33" borderId="118" xfId="45295" applyNumberFormat="true" applyFont="true" applyFill="true" applyBorder="true" applyAlignment="true">
      <alignment horizontal="center" vertical="center"/>
    </xf>
    <xf numFmtId="168" fontId="150" fillId="33" borderId="119" xfId="45296" applyNumberFormat="true" applyFont="true" applyFill="true" applyBorder="true" applyAlignment="true">
      <alignment horizontal="center" vertical="center"/>
    </xf>
    <xf numFmtId="168" fontId="150" fillId="33" borderId="123" xfId="45295" applyNumberFormat="true" applyFont="true" applyFill="true" applyBorder="true" applyAlignment="true">
      <alignment horizontal="center" vertical="center"/>
    </xf>
    <xf numFmtId="168" fontId="150" fillId="33" borderId="101" xfId="45296" applyNumberFormat="true" applyFont="true" applyFill="true" applyBorder="true" applyAlignment="true">
      <alignment horizontal="center" vertical="center"/>
    </xf>
    <xf numFmtId="168" fontId="150" fillId="33" borderId="94" xfId="45295" applyNumberFormat="true" applyFont="true" applyFill="true" applyBorder="true" applyAlignment="true">
      <alignment horizontal="center" vertical="center"/>
    </xf>
    <xf numFmtId="168" fontId="150" fillId="33" borderId="94" xfId="45297" applyNumberFormat="true" applyFont="true" applyFill="true" applyBorder="true" applyAlignment="true">
      <alignment horizontal="center" vertical="center"/>
    </xf>
    <xf numFmtId="168" fontId="150" fillId="33" borderId="118" xfId="45298" applyNumberFormat="true" applyFont="true" applyFill="true" applyBorder="true" applyAlignment="true">
      <alignment horizontal="center" vertical="center"/>
    </xf>
    <xf numFmtId="168" fontId="150" fillId="33" borderId="119" xfId="45299" applyNumberFormat="true" applyFont="true" applyFill="true" applyBorder="true" applyAlignment="true">
      <alignment horizontal="center" vertical="center"/>
    </xf>
    <xf numFmtId="168" fontId="150" fillId="33" borderId="123" xfId="45298" applyNumberFormat="true" applyFont="true" applyFill="true" applyBorder="true" applyAlignment="true">
      <alignment horizontal="center" vertical="center"/>
    </xf>
    <xf numFmtId="168" fontId="150" fillId="33" borderId="101" xfId="45299" applyNumberFormat="true" applyFont="true" applyFill="true" applyBorder="true" applyAlignment="true">
      <alignment horizontal="center" vertical="center"/>
    </xf>
    <xf numFmtId="168" fontId="150" fillId="33" borderId="94" xfId="45298" applyNumberFormat="true" applyFont="true" applyFill="true" applyBorder="true" applyAlignment="true">
      <alignment horizontal="center" vertical="center"/>
    </xf>
    <xf numFmtId="0" fontId="151" fillId="26" borderId="100" xfId="45145" applyFont="true" applyFill="true" applyBorder="true" applyAlignment="true">
      <alignment horizontal="left" vertical="center"/>
    </xf>
    <xf numFmtId="0" fontId="151" fillId="26" borderId="101" xfId="45150" applyFont="true" applyFill="true" applyBorder="true" applyAlignment="true">
      <alignment horizontal="left" vertical="center"/>
    </xf>
    <xf numFmtId="0" fontId="151" fillId="26" borderId="102" xfId="45155" applyFont="true" applyFill="true" applyBorder="true" applyAlignment="true">
      <alignment horizontal="left" vertical="center"/>
    </xf>
    <xf numFmtId="0" fontId="151" fillId="26" borderId="100" xfId="45175" applyFont="true" applyFill="true" applyBorder="true" applyAlignment="true">
      <alignment horizontal="left" vertical="center"/>
    </xf>
    <xf numFmtId="0" fontId="151" fillId="26" borderId="101" xfId="45175" applyFont="true" applyFill="true" applyBorder="true" applyAlignment="true">
      <alignment horizontal="left" vertical="center"/>
    </xf>
    <xf numFmtId="0" fontId="151" fillId="26" borderId="100" xfId="45192" applyFont="true" applyFill="true" applyBorder="true" applyAlignment="true">
      <alignment horizontal="left" vertical="center"/>
    </xf>
    <xf numFmtId="0" fontId="151" fillId="26" borderId="101" xfId="45197" applyFont="true" applyFill="true" applyBorder="true" applyAlignment="true">
      <alignment horizontal="left" vertical="center"/>
    </xf>
    <xf numFmtId="0" fontId="151" fillId="0" borderId="101" xfId="45197" applyFont="true" applyFill="true" applyBorder="true" applyAlignment="true">
      <alignment horizontal="left" vertical="center"/>
    </xf>
    <xf numFmtId="0" fontId="151" fillId="0" borderId="101" xfId="45202" applyFont="true" applyFill="true" applyBorder="true" applyAlignment="true">
      <alignment horizontal="left" vertical="center"/>
    </xf>
    <xf numFmtId="0" fontId="151" fillId="26" borderId="100" xfId="45217" applyFont="true" applyFill="true" applyBorder="true" applyAlignment="true">
      <alignment horizontal="left" vertical="center"/>
    </xf>
    <xf numFmtId="0" fontId="151" fillId="26" borderId="101" xfId="45222" applyFont="true" applyFill="true" applyBorder="true" applyAlignment="true">
      <alignment horizontal="left" vertical="center"/>
    </xf>
    <xf numFmtId="0" fontId="151" fillId="26" borderId="102" xfId="45227" applyFont="true" applyFill="true" applyBorder="true" applyAlignment="true">
      <alignment horizontal="left" vertical="center"/>
    </xf>
    <xf numFmtId="0" fontId="151" fillId="26" borderId="100" xfId="45242" applyFont="true" applyFill="true" applyBorder="true" applyAlignment="true">
      <alignment horizontal="left" vertical="center"/>
    </xf>
    <xf numFmtId="0" fontId="151" fillId="26" borderId="101" xfId="45247" applyFont="true" applyFill="true" applyBorder="true" applyAlignment="true">
      <alignment horizontal="left" vertical="center"/>
    </xf>
    <xf numFmtId="0" fontId="151" fillId="26" borderId="100" xfId="45247" applyFont="true" applyFill="true" applyBorder="true" applyAlignment="true">
      <alignment horizontal="left" vertical="center"/>
    </xf>
    <xf numFmtId="0" fontId="151" fillId="26" borderId="102" xfId="45247" applyFont="true" applyFill="true" applyBorder="true" applyAlignment="true">
      <alignment horizontal="left" vertical="center"/>
    </xf>
    <xf numFmtId="0" fontId="24" fillId="3" borderId="126" xfId="19344" applyBorder="true" applyAlignment="true">
      <alignment vertical="center"/>
    </xf>
    <xf numFmtId="0" fontId="24" fillId="3" borderId="101" xfId="19344" applyBorder="true" applyAlignment="true">
      <alignment vertical="center"/>
    </xf>
    <xf numFmtId="0" fontId="151" fillId="0" borderId="101" xfId="45232" applyFont="true" applyFill="true" applyBorder="true" applyAlignment="true">
      <alignment horizontal="left" vertical="center"/>
    </xf>
    <xf numFmtId="0" fontId="151" fillId="0" borderId="101" xfId="45237" applyFont="true" applyFill="true" applyBorder="true" applyAlignment="true">
      <alignment horizontal="left" vertical="center"/>
    </xf>
    <xf numFmtId="0" fontId="151" fillId="0" borderId="101" xfId="45242" applyFont="true" applyFill="true" applyBorder="true" applyAlignment="true">
      <alignment horizontal="left" vertical="center"/>
    </xf>
    <xf numFmtId="0" fontId="151" fillId="0" borderId="101" xfId="45247" applyFont="true" applyFill="true" applyBorder="true" applyAlignment="true">
      <alignment horizontal="left" vertical="center"/>
    </xf>
    <xf numFmtId="0" fontId="151" fillId="0" borderId="101" xfId="45262" applyFont="true" applyFill="true" applyBorder="true" applyAlignment="true">
      <alignment horizontal="left" vertical="center"/>
    </xf>
    <xf numFmtId="0" fontId="151" fillId="0" borderId="102" xfId="45247" applyFont="true" applyFill="true" applyBorder="true" applyAlignment="true">
      <alignment horizontal="left" vertical="center"/>
    </xf>
    <xf numFmtId="0" fontId="151" fillId="26" borderId="100" xfId="45277" applyFont="true" applyFill="true" applyBorder="true" applyAlignment="true">
      <alignment horizontal="left" vertical="center"/>
    </xf>
    <xf numFmtId="0" fontId="151" fillId="26" borderId="101" xfId="45282" applyFont="true" applyFill="true" applyBorder="true" applyAlignment="true">
      <alignment horizontal="left" vertical="center"/>
    </xf>
    <xf numFmtId="0" fontId="151" fillId="26" borderId="102" xfId="45282" applyFont="true" applyFill="true" applyBorder="true" applyAlignment="true">
      <alignment horizontal="left" vertical="center"/>
    </xf>
    <xf numFmtId="0" fontId="151" fillId="26" borderId="100" xfId="45282" applyFont="true" applyFill="true" applyBorder="true" applyAlignment="true">
      <alignment horizontal="left" vertical="center"/>
    </xf>
    <xf numFmtId="0" fontId="151" fillId="26" borderId="101" xfId="45287" applyFont="true" applyFill="true" applyBorder="true" applyAlignment="true">
      <alignment horizontal="left" vertical="center"/>
    </xf>
    <xf numFmtId="0" fontId="151" fillId="0" borderId="101" xfId="45267" applyFont="true" applyFill="true" applyBorder="true" applyAlignment="true">
      <alignment horizontal="left" vertical="center"/>
    </xf>
    <xf numFmtId="0" fontId="151" fillId="0" borderId="101" xfId="45272" applyFont="true" applyFill="true" applyBorder="true" applyAlignment="true">
      <alignment horizontal="left" vertical="center"/>
    </xf>
    <xf numFmtId="0" fontId="151" fillId="0" borderId="101" xfId="45277" applyFont="true" applyFill="true" applyBorder="true" applyAlignment="true">
      <alignment horizontal="left" vertical="center"/>
    </xf>
    <xf numFmtId="0" fontId="151" fillId="0" borderId="101" xfId="45282" applyFont="true" applyFill="true" applyBorder="true" applyAlignment="true">
      <alignment horizontal="left" vertical="center"/>
    </xf>
    <xf numFmtId="0" fontId="151" fillId="0" borderId="101" xfId="45287" applyFont="true" applyFill="true" applyBorder="true" applyAlignment="true">
      <alignment horizontal="left" vertical="center"/>
    </xf>
    <xf numFmtId="169" fontId="181" fillId="33" borderId="94" xfId="33366" applyNumberFormat="true" applyFont="true" applyFill="true" applyBorder="true" applyAlignment="true">
      <alignment horizontal="center" vertical="center"/>
    </xf>
    <xf numFmtId="169" fontId="181" fillId="33" borderId="118" xfId="33366" applyNumberFormat="true" applyFont="true" applyFill="true" applyBorder="true" applyAlignment="true">
      <alignment horizontal="center" vertical="center"/>
    </xf>
    <xf numFmtId="169" fontId="181" fillId="33" borderId="119" xfId="33366" applyNumberFormat="true" applyFont="true" applyFill="true" applyBorder="true" applyAlignment="true">
      <alignment horizontal="center" vertical="center"/>
    </xf>
    <xf numFmtId="169" fontId="181" fillId="33" borderId="123" xfId="33366" applyNumberFormat="true" applyFont="true" applyFill="true" applyBorder="true" applyAlignment="true">
      <alignment horizontal="center" vertical="center"/>
    </xf>
    <xf numFmtId="169" fontId="181" fillId="33" borderId="101" xfId="33366"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0"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0" fillId="27" borderId="10" xfId="19344" applyFont="true" applyFill="true" applyBorder="true" applyAlignment="true">
      <alignment wrapText="true"/>
    </xf>
    <xf numFmtId="0" fontId="160"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2" fillId="2" borderId="1" xfId="19344" applyFont="true" applyFill="true" applyBorder="true" applyAlignment="true" applyProtection="true">
      <alignment horizontal="center" vertical="center" wrapText="true"/>
      <protection locked="false"/>
    </xf>
    <xf numFmtId="0" fontId="173" fillId="2" borderId="11" xfId="19344" applyFont="true" applyFill="true" applyBorder="true" applyAlignment="true" applyProtection="true">
      <alignment horizontal="center" vertical="center" wrapText="true"/>
      <protection locked="false"/>
    </xf>
    <xf numFmtId="0" fontId="173" fillId="2" borderId="2" xfId="19344" applyFont="true" applyFill="true" applyBorder="true" applyAlignment="true" applyProtection="true">
      <alignment horizontal="center" vertical="center" wrapText="true"/>
      <protection locked="false"/>
    </xf>
    <xf numFmtId="0" fontId="173" fillId="2" borderId="5" xfId="19344" applyFont="true" applyFill="true" applyBorder="true" applyAlignment="true" applyProtection="true">
      <alignment horizontal="center" vertical="center" wrapText="true"/>
      <protection locked="false"/>
    </xf>
    <xf numFmtId="0" fontId="173" fillId="2" borderId="12" xfId="19344" applyFont="true" applyFill="true" applyBorder="true" applyAlignment="true" applyProtection="true">
      <alignment horizontal="center" vertical="center" wrapText="true"/>
      <protection locked="false"/>
    </xf>
    <xf numFmtId="0" fontId="173"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2" fillId="13" borderId="19" xfId="19344" applyNumberFormat="true" applyFont="true" applyFill="true" applyBorder="true" applyAlignment="true" applyProtection="true">
      <alignment horizontal="center" vertical="center"/>
      <protection locked="false"/>
    </xf>
    <xf numFmtId="164" fontId="162"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16" applyFont="true" applyAlignment="true">
      <alignment horizontal="right" vertical="top" wrapText="true"/>
    </xf>
    <xf numFmtId="0" fontId="151" fillId="3" borderId="52" xfId="45117" applyFont="true" applyBorder="true" applyAlignment="true">
      <alignment horizontal="right" vertical="top" wrapText="true"/>
    </xf>
    <xf numFmtId="0" fontId="151" fillId="3" borderId="53" xfId="45118" applyFont="true" applyBorder="true" applyAlignment="true">
      <alignment horizontal="right" vertical="top" wrapText="true"/>
    </xf>
    <xf numFmtId="0" fontId="151" fillId="3" borderId="10" xfId="45110" applyFont="true" applyAlignment="true">
      <alignment horizontal="right" vertical="top" wrapText="true"/>
    </xf>
    <xf numFmtId="0" fontId="151" fillId="3" borderId="52" xfId="45111" applyFont="true" applyBorder="true" applyAlignment="true">
      <alignment horizontal="right" vertical="top" wrapText="true"/>
    </xf>
    <xf numFmtId="0" fontId="151" fillId="3" borderId="53" xfId="45112" applyFont="true" applyBorder="true" applyAlignment="true">
      <alignment horizontal="right" vertical="top" wrapText="true"/>
    </xf>
    <xf numFmtId="0" fontId="151" fillId="3" borderId="10" xfId="45101" applyFont="true" applyAlignment="true">
      <alignment horizontal="right" vertical="top" wrapText="true"/>
    </xf>
    <xf numFmtId="0" fontId="151" fillId="3" borderId="52" xfId="45102" applyFont="true" applyBorder="true" applyAlignment="true">
      <alignment horizontal="right" vertical="top" wrapText="true"/>
    </xf>
    <xf numFmtId="0" fontId="151" fillId="3" borderId="53" xfId="45103" applyFont="true" applyBorder="true" applyAlignment="true">
      <alignment horizontal="right" vertical="top" wrapText="true"/>
    </xf>
    <xf numFmtId="0" fontId="151" fillId="3" borderId="10" xfId="45053" applyFont="true" applyBorder="true" applyAlignment="true">
      <alignment horizontal="center" vertical="center" wrapText="true"/>
    </xf>
    <xf numFmtId="0" fontId="151" fillId="3" borderId="52" xfId="45052" applyFont="true" applyBorder="true" applyAlignment="true">
      <alignment horizontal="center" vertical="center" wrapText="true"/>
    </xf>
    <xf numFmtId="0" fontId="151" fillId="3" borderId="53" xfId="45053" applyFont="true" applyBorder="true" applyAlignment="true">
      <alignment horizontal="center" vertical="center" wrapText="true"/>
    </xf>
    <xf numFmtId="0" fontId="151" fillId="3" borderId="1" xfId="45053" applyFont="true" applyBorder="true" applyAlignment="true">
      <alignment horizontal="center" vertical="center" wrapText="true"/>
    </xf>
    <xf numFmtId="0" fontId="151" fillId="3" borderId="78" xfId="45052" applyFont="true" applyBorder="true" applyAlignment="true">
      <alignment horizontal="center" vertical="center" wrapText="true"/>
    </xf>
    <xf numFmtId="0" fontId="151" fillId="3" borderId="83" xfId="45053" applyFont="true" applyBorder="true" applyAlignment="true">
      <alignment horizontal="center" vertical="center" wrapText="true"/>
    </xf>
    <xf numFmtId="0" fontId="151" fillId="26" borderId="96" xfId="45059" applyFont="true" applyFill="true" applyBorder="true" applyAlignment="true">
      <alignment horizontal="left" vertical="center" wrapText="true"/>
    </xf>
    <xf numFmtId="0" fontId="151" fillId="26" borderId="94" xfId="45064" applyFont="true" applyFill="true" applyBorder="true" applyAlignment="true">
      <alignment horizontal="left" vertical="center" wrapText="true"/>
    </xf>
    <xf numFmtId="0" fontId="151" fillId="26" borderId="99" xfId="45069" applyFont="true" applyFill="true" applyBorder="true" applyAlignment="true">
      <alignment horizontal="left" vertical="center" wrapText="true"/>
    </xf>
    <xf numFmtId="0" fontId="163"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78" xfId="40262" applyFont="true" applyBorder="true" applyAlignment="true">
      <alignment horizontal="center" vertical="center"/>
    </xf>
    <xf numFmtId="0" fontId="151" fillId="3" borderId="83" xfId="40263" applyFont="true" applyBorder="true" applyAlignment="true">
      <alignment horizontal="center" vertical="center"/>
    </xf>
    <xf numFmtId="0" fontId="151" fillId="3" borderId="10" xfId="45019" applyFont="true" applyBorder="true" applyAlignment="true">
      <alignment horizontal="center" vertical="center" wrapText="true"/>
    </xf>
    <xf numFmtId="0" fontId="151" fillId="3" borderId="52" xfId="45018" applyFont="true" applyBorder="true" applyAlignment="true">
      <alignment horizontal="center" vertical="center" wrapText="true"/>
    </xf>
    <xf numFmtId="0" fontId="151" fillId="3" borderId="53" xfId="45019" applyFont="true" applyBorder="true" applyAlignment="true">
      <alignment horizontal="center" vertical="center" wrapText="true"/>
    </xf>
    <xf numFmtId="0" fontId="151" fillId="3" borderId="3" xfId="45019" applyFont="true" applyBorder="true" applyAlignment="true">
      <alignment horizontal="center" vertical="center" wrapText="true"/>
    </xf>
    <xf numFmtId="0" fontId="151" fillId="3" borderId="90" xfId="45019" applyFont="true" applyBorder="true" applyAlignment="true">
      <alignment horizontal="center" vertical="center" wrapText="true"/>
    </xf>
    <xf numFmtId="0" fontId="151" fillId="26" borderId="96" xfId="45025" applyFont="true" applyFill="true" applyBorder="true" applyAlignment="true">
      <alignment horizontal="left" vertical="center" wrapText="true"/>
    </xf>
    <xf numFmtId="0" fontId="151" fillId="26" borderId="94" xfId="45030" applyFont="true" applyFill="true" applyBorder="true" applyAlignment="true">
      <alignment horizontal="left" vertical="center" wrapText="true"/>
    </xf>
    <xf numFmtId="0" fontId="151" fillId="26" borderId="99" xfId="45030" applyFont="true" applyFill="true" applyBorder="true" applyAlignment="true">
      <alignment horizontal="left" vertical="center" wrapText="true"/>
    </xf>
    <xf numFmtId="0" fontId="151" fillId="15" borderId="94" xfId="45030" applyFont="true" applyFill="true" applyBorder="true" applyAlignment="true">
      <alignment horizontal="left" vertical="center" wrapText="true"/>
    </xf>
    <xf numFmtId="0" fontId="151" fillId="15" borderId="94" xfId="45035" applyFont="true" applyFill="true" applyBorder="true" applyAlignment="true">
      <alignment horizontal="left" vertical="center" wrapText="true"/>
    </xf>
    <xf numFmtId="0" fontId="24" fillId="15" borderId="10" xfId="19344" applyFill="true" applyAlignment="true">
      <alignment wrapText="true"/>
    </xf>
    <xf numFmtId="0" fontId="24" fillId="3" borderId="10" xfId="19344" applyAlignment="true">
      <alignment wrapText="true"/>
    </xf>
    <xf numFmtId="0" fontId="24" fillId="3" borderId="10" xfId="19344"/>
    <xf numFmtId="0" fontId="24" fillId="15" borderId="10" xfId="19344" applyFill="true" applyAlignment="true">
      <alignment vertical="top"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51" fillId="3" borderId="1" xfId="44931" applyFont="true" applyBorder="true" applyAlignment="true">
      <alignment horizontal="center" vertical="center" wrapText="true"/>
    </xf>
    <xf numFmtId="0" fontId="151" fillId="3" borderId="78" xfId="44930" applyFont="true" applyBorder="true" applyAlignment="true">
      <alignment horizontal="center" vertical="center" wrapText="true"/>
    </xf>
    <xf numFmtId="0" fontId="151" fillId="3" borderId="83" xfId="44931" applyFont="true" applyBorder="true" applyAlignment="true">
      <alignment horizontal="center" vertical="center" wrapText="true"/>
    </xf>
    <xf numFmtId="0" fontId="151" fillId="26" borderId="96" xfId="44937" applyFont="true" applyFill="true" applyBorder="true" applyAlignment="true">
      <alignment horizontal="left" vertical="center" wrapText="true"/>
    </xf>
    <xf numFmtId="0" fontId="151" fillId="26" borderId="94" xfId="44940" applyFont="true" applyFill="true" applyBorder="true" applyAlignment="true">
      <alignment horizontal="left" vertical="center" wrapText="true"/>
    </xf>
    <xf numFmtId="0" fontId="151" fillId="26" borderId="99" xfId="44943" applyFont="true" applyFill="true" applyBorder="true" applyAlignment="true">
      <alignment horizontal="left" vertical="center" wrapText="true"/>
    </xf>
    <xf numFmtId="170" fontId="156" fillId="2" borderId="97"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0" xfId="40023" applyFont="true" applyBorder="true" applyAlignment="true">
      <alignment horizontal="center" vertical="center"/>
    </xf>
    <xf numFmtId="0" fontId="151" fillId="3" borderId="10" xfId="44950" applyFont="true" applyBorder="true" applyAlignment="true">
      <alignment horizontal="center" vertical="center" wrapText="true"/>
    </xf>
    <xf numFmtId="0" fontId="151" fillId="3" borderId="52" xfId="44949" applyFont="true" applyBorder="true" applyAlignment="true">
      <alignment horizontal="center" vertical="center" wrapText="true"/>
    </xf>
    <xf numFmtId="0" fontId="151" fillId="3" borderId="53" xfId="44950" applyFont="true" applyBorder="true" applyAlignment="true">
      <alignment horizontal="center" vertical="center" wrapText="true"/>
    </xf>
    <xf numFmtId="0" fontId="151" fillId="3" borderId="3" xfId="44950" applyFont="true" applyBorder="true" applyAlignment="true">
      <alignment horizontal="center" vertical="center" wrapText="true"/>
    </xf>
    <xf numFmtId="0" fontId="151" fillId="3" borderId="90" xfId="44950" applyFont="true" applyBorder="true" applyAlignment="true">
      <alignment horizontal="center" vertical="center" wrapText="true"/>
    </xf>
    <xf numFmtId="0" fontId="151" fillId="3" borderId="1" xfId="39961" applyFont="true" applyBorder="true" applyAlignment="true">
      <alignment horizontal="center" vertical="center"/>
    </xf>
    <xf numFmtId="0" fontId="151" fillId="3" borderId="78" xfId="39962" applyFont="true" applyBorder="true" applyAlignment="true">
      <alignment horizontal="center" vertical="center"/>
    </xf>
    <xf numFmtId="0" fontId="151" fillId="3" borderId="83"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94" xfId="40055" applyFont="true" applyFill="true" applyBorder="true" applyAlignment="true">
      <alignment horizontal="left" vertical="center" wrapText="true"/>
    </xf>
    <xf numFmtId="0" fontId="151" fillId="26" borderId="96" xfId="45006" applyFont="true" applyFill="true" applyBorder="true" applyAlignment="true">
      <alignment horizontal="left" vertical="center" wrapText="true"/>
    </xf>
    <xf numFmtId="0" fontId="151" fillId="26" borderId="94" xfId="45009" applyFont="true" applyFill="true" applyBorder="true" applyAlignment="true">
      <alignment horizontal="left" vertical="center" wrapText="true"/>
    </xf>
    <xf numFmtId="0" fontId="151" fillId="26" borderId="99" xfId="45012"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0" xfId="40203" applyFont="true" applyBorder="true" applyAlignment="true">
      <alignment horizontal="center" vertical="center"/>
    </xf>
    <xf numFmtId="0" fontId="151" fillId="3" borderId="3" xfId="44975" applyFont="true" applyBorder="true" applyAlignment="true">
      <alignment horizontal="center" vertical="center" wrapText="true"/>
    </xf>
    <xf numFmtId="0" fontId="151" fillId="3" borderId="52" xfId="44974" applyFont="true" applyBorder="true" applyAlignment="true">
      <alignment horizontal="center" vertical="center" wrapText="true"/>
    </xf>
    <xf numFmtId="0" fontId="151" fillId="3" borderId="90" xfId="44975" applyFont="true" applyBorder="true" applyAlignment="true">
      <alignment horizontal="center" vertical="center" wrapText="true"/>
    </xf>
    <xf numFmtId="0" fontId="151" fillId="26" borderId="96" xfId="44981" applyFont="true" applyFill="true" applyBorder="true" applyAlignment="true">
      <alignment horizontal="left" vertical="center" wrapText="true"/>
    </xf>
    <xf numFmtId="0" fontId="151" fillId="26" borderId="94" xfId="44986"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78" xfId="40142" applyFont="true" applyBorder="true" applyAlignment="true">
      <alignment horizontal="center" vertical="center"/>
    </xf>
    <xf numFmtId="0" fontId="151" fillId="3" borderId="83" xfId="40143" applyFont="true" applyBorder="true" applyAlignment="true">
      <alignment horizontal="center" vertical="center"/>
    </xf>
    <xf numFmtId="0" fontId="151" fillId="3" borderId="10" xfId="45000" applyFont="true" applyBorder="true" applyAlignment="true">
      <alignment horizontal="center" vertical="center" wrapText="true"/>
    </xf>
    <xf numFmtId="0" fontId="151" fillId="3" borderId="52" xfId="44999" applyFont="true" applyBorder="true" applyAlignment="true">
      <alignment horizontal="center" vertical="center" wrapText="true"/>
    </xf>
    <xf numFmtId="0" fontId="151" fillId="3" borderId="53" xfId="45000" applyFont="true" applyBorder="true" applyAlignment="true">
      <alignment horizontal="center" vertical="center" wrapText="true"/>
    </xf>
    <xf numFmtId="0" fontId="151" fillId="3" borderId="1" xfId="45000" applyFont="true" applyBorder="true" applyAlignment="true">
      <alignment horizontal="center" vertical="center" wrapText="true"/>
    </xf>
    <xf numFmtId="0" fontId="151" fillId="3" borderId="78" xfId="44999" applyFont="true" applyBorder="true" applyAlignment="true">
      <alignment horizontal="center" vertical="center" wrapText="true"/>
    </xf>
    <xf numFmtId="0" fontId="151" fillId="3" borderId="83" xfId="45000" applyFont="true" applyBorder="true" applyAlignment="true">
      <alignment horizontal="center" vertical="center" wrapText="true"/>
    </xf>
    <xf numFmtId="0" fontId="151" fillId="26" borderId="94" xfId="44961"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0" xfId="40083" applyFont="true" applyBorder="true" applyAlignment="true">
      <alignment horizontal="center" vertical="center"/>
    </xf>
    <xf numFmtId="0" fontId="151" fillId="3" borderId="10" xfId="44975" applyFont="true" applyBorder="true" applyAlignment="true">
      <alignment horizontal="center" vertical="center" wrapText="true"/>
    </xf>
    <xf numFmtId="0" fontId="151" fillId="3" borderId="53" xfId="44975"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96" xfId="44961" applyFont="true" applyFill="true" applyBorder="true" applyAlignment="true">
      <alignment horizontal="left" vertical="center" wrapText="true"/>
    </xf>
    <xf numFmtId="0" fontId="151" fillId="26" borderId="99"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94"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94"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78" xfId="39968"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78" xfId="40028"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0"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78" xfId="40148"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78" xfId="40208"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78" xfId="40396"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74"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4"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25" applyFont="true" applyFill="true" applyBorder="true" applyAlignment="true">
      <alignment horizontal="left" vertical="center" wrapText="true"/>
    </xf>
    <xf numFmtId="0" fontId="151" fillId="26" borderId="59" xfId="45030" applyFont="true" applyFill="true" applyBorder="true" applyAlignment="true">
      <alignment horizontal="left" vertical="center" wrapText="true"/>
    </xf>
    <xf numFmtId="0" fontId="151" fillId="26" borderId="60" xfId="45035" applyFont="true" applyFill="true" applyBorder="true" applyAlignment="true">
      <alignment horizontal="left" vertical="center" wrapText="true"/>
    </xf>
    <xf numFmtId="0" fontId="151" fillId="3" borderId="1"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78" xfId="40268"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78" xfId="40328"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10" xfId="45372" applyFont="true" applyFill="true" applyAlignment="true">
      <alignment horizontal="right" vertical="top" wrapText="true"/>
    </xf>
    <xf numFmtId="0" fontId="151" fillId="26" borderId="10" xfId="45376" applyFont="true" applyFill="true" applyAlignment="true">
      <alignment horizontal="right" vertical="top" wrapText="true"/>
    </xf>
    <xf numFmtId="0" fontId="151" fillId="26" borderId="10" xfId="45380" applyFont="true" applyFill="true" applyAlignment="true">
      <alignment horizontal="right" vertical="top" wrapText="true"/>
    </xf>
    <xf numFmtId="0" fontId="177" fillId="3" borderId="10" xfId="45318" applyFont="true" applyAlignment="true">
      <alignment horizontal="right" vertical="top" wrapText="true"/>
    </xf>
    <xf numFmtId="0" fontId="177" fillId="3" borderId="10" xfId="45319" applyFont="true" applyAlignment="true">
      <alignment horizontal="right" vertical="top" wrapText="true"/>
    </xf>
    <xf numFmtId="0" fontId="177" fillId="3" borderId="10" xfId="45320" applyFont="true" applyAlignment="true">
      <alignment horizontal="right" vertical="top" wrapText="true"/>
    </xf>
    <xf numFmtId="0" fontId="151" fillId="3" borderId="10" xfId="45384" applyFont="true" applyAlignment="true">
      <alignment horizontal="right" vertical="top" wrapText="true"/>
    </xf>
    <xf numFmtId="0" fontId="151" fillId="3" borderId="10" xfId="45386" applyFont="true" applyAlignment="true">
      <alignment horizontal="right" vertical="top" wrapText="true"/>
    </xf>
    <xf numFmtId="0" fontId="151" fillId="3" borderId="10" xfId="45388" applyFont="true" applyAlignment="true">
      <alignment horizontal="right" vertical="top" wrapText="true"/>
    </xf>
    <xf numFmtId="0" fontId="151" fillId="26" borderId="10" xfId="45333" applyFont="true" applyFill="true" applyAlignment="true">
      <alignment horizontal="right" vertical="top" wrapText="true"/>
    </xf>
    <xf numFmtId="0" fontId="151" fillId="26" borderId="10" xfId="45335" applyFont="true" applyFill="true" applyAlignment="true">
      <alignment horizontal="right" vertical="top" wrapText="true"/>
    </xf>
    <xf numFmtId="0" fontId="151" fillId="26" borderId="10" xfId="45337" applyFont="true" applyFill="true" applyAlignment="true">
      <alignment horizontal="right" vertical="top" wrapText="true"/>
    </xf>
    <xf numFmtId="0" fontId="151" fillId="26" borderId="10" xfId="45339" applyFont="true" applyFill="true" applyAlignment="true">
      <alignment horizontal="right" vertical="top" wrapText="true"/>
    </xf>
    <xf numFmtId="0" fontId="151" fillId="26" borderId="10" xfId="45341" applyFont="true" applyFill="true" applyAlignment="true">
      <alignment horizontal="right" vertical="top" wrapText="true"/>
    </xf>
    <xf numFmtId="0" fontId="151" fillId="26" borderId="10" xfId="45343" applyFont="true" applyFill="true" applyAlignment="true">
      <alignment horizontal="right" vertical="top" wrapText="true"/>
    </xf>
    <xf numFmtId="0" fontId="151" fillId="26" borderId="10" xfId="45327" applyFont="true" applyFill="true" applyAlignment="true">
      <alignment horizontal="right" vertical="top" wrapText="true"/>
    </xf>
    <xf numFmtId="0" fontId="151" fillId="26" borderId="10" xfId="45329" applyFont="true" applyFill="true" applyAlignment="true">
      <alignment horizontal="right" vertical="top" wrapText="true"/>
    </xf>
    <xf numFmtId="0" fontId="151" fillId="26" borderId="10" xfId="45331" applyFont="true" applyFill="true" applyAlignment="true">
      <alignment horizontal="right" vertical="top" wrapText="true"/>
    </xf>
    <xf numFmtId="0" fontId="151" fillId="3" borderId="10" xfId="45351" applyFont="true" applyAlignment="true">
      <alignment horizontal="right" vertical="top" wrapText="true"/>
    </xf>
    <xf numFmtId="0" fontId="151" fillId="3" borderId="10" xfId="45352" applyFont="true" applyAlignment="true">
      <alignment horizontal="right" vertical="top" wrapText="true"/>
    </xf>
    <xf numFmtId="0" fontId="151" fillId="3" borderId="52" xfId="45353" applyFont="true" applyBorder="true" applyAlignment="true">
      <alignment horizontal="right" vertical="top" wrapText="true"/>
    </xf>
    <xf numFmtId="0" fontId="151" fillId="3" borderId="53" xfId="45354" applyFont="true" applyBorder="true" applyAlignment="true">
      <alignment horizontal="right" vertical="top" wrapText="true"/>
    </xf>
    <xf numFmtId="0" fontId="151" fillId="3" borderId="10" xfId="45355" applyFont="true" applyAlignment="true">
      <alignment horizontal="right" vertical="top" wrapText="true"/>
    </xf>
    <xf numFmtId="0" fontId="151" fillId="3" borderId="10" xfId="45356" applyFont="true" applyAlignment="true">
      <alignment horizontal="right" vertical="top" wrapText="true"/>
    </xf>
    <xf numFmtId="0" fontId="151" fillId="3" borderId="52" xfId="45357" applyFont="true" applyBorder="true" applyAlignment="true">
      <alignment horizontal="right" vertical="top" wrapText="true"/>
    </xf>
    <xf numFmtId="0" fontId="151" fillId="3" borderId="53" xfId="45358" applyFont="true" applyBorder="true" applyAlignment="true">
      <alignment horizontal="right" vertical="top" wrapText="true"/>
    </xf>
    <xf numFmtId="0" fontId="151" fillId="3" borderId="10" xfId="45359" applyFont="true" applyAlignment="true">
      <alignment horizontal="right" vertical="top" wrapText="true"/>
    </xf>
    <xf numFmtId="0" fontId="151" fillId="3" borderId="10" xfId="45360" applyFont="true" applyAlignment="true">
      <alignment horizontal="right" vertical="top" wrapText="true"/>
    </xf>
    <xf numFmtId="0" fontId="151" fillId="3" borderId="52" xfId="45361" applyFont="true" applyBorder="true" applyAlignment="true">
      <alignment horizontal="right" vertical="top" wrapText="true"/>
    </xf>
    <xf numFmtId="0" fontId="151" fillId="3" borderId="53" xfId="45362" applyFont="true" applyBorder="true" applyAlignment="true">
      <alignment horizontal="right" vertical="top" wrapText="true"/>
    </xf>
    <xf numFmtId="0" fontId="151" fillId="3" borderId="10" xfId="45270" applyFont="true" applyBorder="true" applyAlignment="true">
      <alignment horizontal="center" vertical="center" wrapText="true"/>
    </xf>
    <xf numFmtId="0" fontId="151" fillId="3" borderId="52" xfId="45269" applyFont="true" applyBorder="true" applyAlignment="true">
      <alignment horizontal="center" vertical="center" wrapText="true"/>
    </xf>
    <xf numFmtId="0" fontId="151" fillId="3" borderId="53" xfId="45270" applyFont="true" applyBorder="true" applyAlignment="true">
      <alignment horizontal="center" vertical="center" wrapText="true"/>
    </xf>
    <xf numFmtId="0" fontId="151" fillId="3" borderId="1" xfId="45270" applyFont="true" applyBorder="true" applyAlignment="true">
      <alignment horizontal="center" vertical="center" wrapText="true"/>
    </xf>
    <xf numFmtId="0" fontId="151" fillId="3" borderId="78" xfId="45269" applyFont="true" applyBorder="true" applyAlignment="true">
      <alignment horizontal="center" vertical="center" wrapText="true"/>
    </xf>
    <xf numFmtId="0" fontId="151" fillId="3" borderId="83" xfId="45270" applyFont="true" applyBorder="true" applyAlignment="true">
      <alignment horizontal="center" vertical="center" wrapText="true"/>
    </xf>
    <xf numFmtId="0" fontId="178" fillId="3" borderId="57" xfId="45303" applyFont="true" applyBorder="true" applyAlignment="true">
      <alignment horizontal="left" wrapText="true"/>
    </xf>
    <xf numFmtId="0" fontId="178" fillId="3" borderId="57" xfId="45304" applyFont="true" applyBorder="true" applyAlignment="true">
      <alignment horizontal="left" wrapText="true"/>
    </xf>
    <xf numFmtId="0" fontId="151" fillId="26" borderId="59" xfId="45309" applyFont="true" applyFill="true" applyBorder="true" applyAlignment="true">
      <alignment horizontal="left" vertical="top" wrapText="true"/>
    </xf>
    <xf numFmtId="0" fontId="151" fillId="26" borderId="60" xfId="45312" applyFont="true" applyFill="true" applyBorder="true" applyAlignment="true">
      <alignment horizontal="left" vertical="top" wrapText="true"/>
    </xf>
    <xf numFmtId="0" fontId="150" fillId="3" borderId="10" xfId="45315" applyFont="true" applyAlignment="true">
      <alignment horizontal="left" vertical="top" wrapText="true"/>
    </xf>
    <xf numFmtId="0" fontId="150" fillId="3" borderId="10" xfId="45316" applyFont="true" applyAlignment="true">
      <alignment horizontal="left" vertical="top" wrapText="true"/>
    </xf>
    <xf numFmtId="0" fontId="150" fillId="3" borderId="10" xfId="45317" applyFont="true" applyAlignment="true">
      <alignment horizontal="left" vertical="top" wrapText="true"/>
    </xf>
    <xf numFmtId="0" fontId="151" fillId="26" borderId="96" xfId="45276" applyFont="true" applyFill="true" applyBorder="true" applyAlignment="true">
      <alignment horizontal="left" vertical="center" wrapText="true"/>
    </xf>
    <xf numFmtId="0" fontId="151" fillId="26" borderId="94" xfId="45281" applyFont="true" applyFill="true" applyBorder="true" applyAlignment="true">
      <alignment horizontal="left" vertical="center" wrapText="true"/>
    </xf>
    <xf numFmtId="0" fontId="151" fillId="26" borderId="99" xfId="45281" applyFont="true" applyFill="true" applyBorder="true" applyAlignment="true">
      <alignment horizontal="left" vertical="center" wrapText="true"/>
    </xf>
    <xf numFmtId="0" fontId="151" fillId="26" borderId="96" xfId="45281" applyFont="true" applyFill="true" applyBorder="true" applyAlignment="true">
      <alignment horizontal="left" vertical="center" wrapText="true"/>
    </xf>
    <xf numFmtId="0" fontId="151" fillId="26" borderId="94" xfId="45286" applyFont="true" applyFill="true" applyBorder="true" applyAlignment="true">
      <alignment horizontal="left" vertical="center" wrapText="true"/>
    </xf>
    <xf numFmtId="0" fontId="177" fillId="3" borderId="10" xfId="45318" applyFont="true" applyAlignment="true">
      <alignment horizontal="center" vertical="center" wrapText="true"/>
    </xf>
    <xf numFmtId="0" fontId="177" fillId="3" borderId="10" xfId="45319" applyFont="true" applyAlignment="true">
      <alignment horizontal="center" vertical="center" wrapText="true"/>
    </xf>
    <xf numFmtId="0" fontId="177" fillId="3" borderId="10" xfId="45320" applyFont="true" applyAlignment="true">
      <alignment horizontal="center" vertical="center" wrapText="true"/>
    </xf>
    <xf numFmtId="0" fontId="177" fillId="3" borderId="10" xfId="45300" applyFont="true" applyAlignment="true">
      <alignment horizontal="center" vertical="center" wrapText="true"/>
    </xf>
    <xf numFmtId="0" fontId="177" fillId="3" borderId="10" xfId="45301" applyFont="true" applyAlignment="true">
      <alignment horizontal="center" vertical="center" wrapText="true"/>
    </xf>
    <xf numFmtId="0" fontId="177" fillId="3" borderId="10" xfId="45302" applyFont="true" applyAlignment="true">
      <alignment horizontal="center" vertical="center" wrapText="true"/>
    </xf>
    <xf numFmtId="0" fontId="151" fillId="3" borderId="10" xfId="45210" applyFont="true" applyBorder="true" applyAlignment="true">
      <alignment horizontal="center" vertical="center" wrapText="true"/>
    </xf>
    <xf numFmtId="0" fontId="151" fillId="3" borderId="52" xfId="45209" applyFont="true" applyBorder="true" applyAlignment="true">
      <alignment horizontal="center" vertical="center" wrapText="true"/>
    </xf>
    <xf numFmtId="0" fontId="151" fillId="3" borderId="53" xfId="45210" applyFont="true" applyBorder="true" applyAlignment="true">
      <alignment horizontal="center" vertical="center" wrapText="true"/>
    </xf>
    <xf numFmtId="0" fontId="151" fillId="3" borderId="3" xfId="45185" applyFont="true" applyBorder="true" applyAlignment="true">
      <alignment horizontal="center" vertical="center" wrapText="true"/>
    </xf>
    <xf numFmtId="0" fontId="151" fillId="3" borderId="52" xfId="45184" applyFont="true" applyBorder="true" applyAlignment="true">
      <alignment horizontal="center" vertical="center" wrapText="true"/>
    </xf>
    <xf numFmtId="0" fontId="151" fillId="3" borderId="90" xfId="45185" applyFont="true" applyBorder="true" applyAlignment="true">
      <alignment horizontal="center" vertical="center" wrapText="true"/>
    </xf>
    <xf numFmtId="0" fontId="151" fillId="26" borderId="96" xfId="45191" applyFont="true" applyFill="true" applyBorder="true" applyAlignment="true">
      <alignment horizontal="left" vertical="center" wrapText="true"/>
    </xf>
    <xf numFmtId="0" fontId="151" fillId="26" borderId="94" xfId="45196" applyFont="true" applyFill="true" applyBorder="true" applyAlignment="true">
      <alignment horizontal="left" vertical="center" wrapText="true"/>
    </xf>
    <xf numFmtId="0" fontId="151" fillId="26" borderId="96" xfId="45241" applyFont="true" applyFill="true" applyBorder="true" applyAlignment="true">
      <alignment horizontal="left" vertical="center" wrapText="true"/>
    </xf>
    <xf numFmtId="0" fontId="151" fillId="26" borderId="94" xfId="45246" applyFont="true" applyFill="true" applyBorder="true" applyAlignment="true">
      <alignment horizontal="left" vertical="center" wrapText="true"/>
    </xf>
    <xf numFmtId="0" fontId="151" fillId="26" borderId="96" xfId="45246" applyFont="true" applyFill="true" applyBorder="true" applyAlignment="true">
      <alignment horizontal="left" vertical="center" wrapText="true"/>
    </xf>
    <xf numFmtId="0" fontId="151" fillId="26" borderId="99" xfId="45246" applyFont="true" applyFill="true" applyBorder="true" applyAlignment="true">
      <alignment horizontal="left" vertical="center" wrapText="true"/>
    </xf>
    <xf numFmtId="0" fontId="151" fillId="3" borderId="1" xfId="45210" applyFont="true" applyBorder="true" applyAlignment="true">
      <alignment horizontal="center" vertical="center" wrapText="true"/>
    </xf>
    <xf numFmtId="0" fontId="151" fillId="3" borderId="78" xfId="45209" applyFont="true" applyBorder="true" applyAlignment="true">
      <alignment horizontal="center" vertical="center" wrapText="true"/>
    </xf>
    <xf numFmtId="0" fontId="151" fillId="3" borderId="83" xfId="45210" applyFont="true" applyBorder="true" applyAlignment="true">
      <alignment horizontal="center" vertical="center" wrapText="true"/>
    </xf>
    <xf numFmtId="0" fontId="151" fillId="26" borderId="96" xfId="45216" applyFont="true" applyFill="true" applyBorder="true" applyAlignment="true">
      <alignment horizontal="left" vertical="center" wrapText="true"/>
    </xf>
    <xf numFmtId="0" fontId="151" fillId="26" borderId="94" xfId="45221" applyFont="true" applyFill="true" applyBorder="true" applyAlignment="true">
      <alignment horizontal="left" vertical="center" wrapText="true"/>
    </xf>
    <xf numFmtId="0" fontId="151" fillId="26" borderId="99" xfId="45226" applyFont="true" applyFill="true" applyBorder="true" applyAlignment="true">
      <alignment horizontal="left" vertical="center" wrapText="true"/>
    </xf>
    <xf numFmtId="0" fontId="151" fillId="3" borderId="10" xfId="45235" applyFont="true" applyBorder="true" applyAlignment="true">
      <alignment horizontal="center" vertical="center" wrapText="true"/>
    </xf>
    <xf numFmtId="0" fontId="151" fillId="3" borderId="52"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3" xfId="45235" applyFont="true" applyBorder="true" applyAlignment="true">
      <alignment horizontal="center" vertical="center" wrapText="true"/>
    </xf>
    <xf numFmtId="0" fontId="151" fillId="3" borderId="90" xfId="45235" applyFont="true" applyBorder="true" applyAlignment="true">
      <alignment horizontal="center" vertical="center" wrapText="true"/>
    </xf>
    <xf numFmtId="0" fontId="151" fillId="26" borderId="94" xfId="45174" applyFont="true" applyFill="true" applyBorder="true" applyAlignment="true">
      <alignment horizontal="left" vertical="center" wrapText="true"/>
    </xf>
    <xf numFmtId="0" fontId="151" fillId="3" borderId="10" xfId="45185" applyFont="true" applyBorder="true" applyAlignment="true">
      <alignment horizontal="center" vertical="center" wrapText="true"/>
    </xf>
    <xf numFmtId="0" fontId="151" fillId="3" borderId="53" xfId="45185" applyFont="true" applyBorder="true" applyAlignment="true">
      <alignment horizontal="center" vertical="center" wrapText="true"/>
    </xf>
    <xf numFmtId="0" fontId="151" fillId="26" borderId="96" xfId="45174" applyFont="true" applyFill="true" applyBorder="true" applyAlignment="true">
      <alignment horizontal="left" vertical="center" wrapText="true"/>
    </xf>
    <xf numFmtId="0" fontId="151" fillId="3" borderId="10" xfId="45138" applyFont="true" applyBorder="true" applyAlignment="true">
      <alignment horizontal="center" vertical="center" wrapText="true"/>
    </xf>
    <xf numFmtId="0" fontId="151" fillId="3" borderId="52" xfId="45137" applyFont="true" applyBorder="true" applyAlignment="true">
      <alignment horizontal="center" vertical="center" wrapText="true"/>
    </xf>
    <xf numFmtId="0" fontId="151" fillId="3" borderId="53" xfId="45138" applyFont="true" applyBorder="true" applyAlignment="true">
      <alignment horizontal="center" vertical="center" wrapText="true"/>
    </xf>
    <xf numFmtId="0" fontId="151" fillId="3" borderId="1" xfId="45138" applyFont="true" applyBorder="true" applyAlignment="true">
      <alignment horizontal="center" vertical="center" wrapText="true"/>
    </xf>
    <xf numFmtId="0" fontId="151" fillId="3" borderId="78" xfId="45137" applyFont="true" applyBorder="true" applyAlignment="true">
      <alignment horizontal="center" vertical="center" wrapText="true"/>
    </xf>
    <xf numFmtId="0" fontId="151" fillId="3" borderId="83" xfId="45138" applyFont="true" applyBorder="true" applyAlignment="true">
      <alignment horizontal="center" vertical="center" wrapText="true"/>
    </xf>
    <xf numFmtId="0" fontId="151" fillId="26" borderId="96" xfId="45144" applyFont="true" applyFill="true" applyBorder="true" applyAlignment="true">
      <alignment horizontal="left" vertical="center" wrapText="true"/>
    </xf>
    <xf numFmtId="0" fontId="151" fillId="26" borderId="94" xfId="45149" applyFont="true" applyFill="true" applyBorder="true" applyAlignment="true">
      <alignment horizontal="left" vertical="center" wrapText="true"/>
    </xf>
    <xf numFmtId="0" fontId="151" fillId="26" borderId="99" xfId="45154" applyFont="true" applyFill="true" applyBorder="true" applyAlignment="true">
      <alignment horizontal="left" vertical="center" wrapText="true"/>
    </xf>
    <xf numFmtId="0" fontId="151" fillId="3" borderId="10" xfId="45163" applyFont="true" applyBorder="true" applyAlignment="true">
      <alignment horizontal="center" vertical="center" wrapText="true"/>
    </xf>
    <xf numFmtId="0" fontId="151" fillId="3" borderId="52" xfId="45162" applyFont="true" applyBorder="true" applyAlignment="true">
      <alignment horizontal="center" vertical="center" wrapText="true"/>
    </xf>
    <xf numFmtId="0" fontId="151" fillId="3" borderId="53" xfId="45163" applyFont="true" applyBorder="true" applyAlignment="true">
      <alignment horizontal="center" vertical="center" wrapText="true"/>
    </xf>
    <xf numFmtId="0" fontId="151" fillId="3" borderId="3" xfId="45163" applyFont="true" applyBorder="true" applyAlignment="true">
      <alignment horizontal="center" vertical="center" wrapText="true"/>
    </xf>
    <xf numFmtId="0" fontId="151" fillId="3" borderId="90" xfId="45163" applyFont="true" applyBorder="true" applyAlignment="true">
      <alignment horizontal="center" vertical="center" wrapText="true"/>
    </xf>
    <xf numFmtId="0" fontId="151" fillId="26" borderId="95" xfId="40247" applyFont="true" applyFill="true" applyBorder="true" applyAlignment="true">
      <alignment horizontal="left" vertical="center" wrapText="true"/>
    </xf>
    <xf numFmtId="0" fontId="151" fillId="26" borderId="59" xfId="45246" applyFont="true" applyFill="true" applyBorder="true" applyAlignment="true">
      <alignment horizontal="left" vertical="center" wrapText="true"/>
    </xf>
    <xf numFmtId="0" fontId="151" fillId="26" borderId="60" xfId="45251" applyFont="true" applyFill="true" applyBorder="true" applyAlignment="true">
      <alignment horizontal="left" vertical="center" wrapText="true"/>
    </xf>
    <xf numFmtId="0" fontId="151" fillId="26" borderId="59" xfId="45281" applyFont="true" applyFill="true" applyBorder="true" applyAlignment="true">
      <alignment horizontal="left" vertical="center" wrapText="true"/>
    </xf>
    <xf numFmtId="0" fontId="151" fillId="26" borderId="60" xfId="45286" applyFont="true" applyFill="true" applyBorder="true" applyAlignment="true">
      <alignment horizontal="left" vertical="center" wrapText="true"/>
    </xf>
  </cellXfs>
  <cellStyles count="4539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240895358" xfId="45318" xr:uid="{AE0C2A4B-5768-4521-A843-4E4EB1AB91DD}"/>
    <cellStyle name="style1506240895467" xfId="45351" xr:uid="{D405CDDF-EA0F-434F-8B6D-D5192CD4594A}"/>
    <cellStyle name="style1506240895686" xfId="45321" xr:uid="{10B0FE10-4156-4D39-B9FB-15D8F9670202}"/>
    <cellStyle name="style1506240895889" xfId="45324" xr:uid="{5D3C2270-B7FB-40CD-9EDD-787C32FEB420}"/>
    <cellStyle name="style1506240895983" xfId="45327" xr:uid="{A1710300-E1C4-4915-9044-83C4236C0B13}"/>
    <cellStyle name="style1506240896093" xfId="45333" xr:uid="{5E949D62-B36A-4B2C-9396-677248562D08}"/>
    <cellStyle name="style1506240896218" xfId="45339" xr:uid="{16AF9A5B-7195-42C0-87D0-7AD6C78E9670}"/>
    <cellStyle name="style1506240896343" xfId="45328" xr:uid="{66096766-CD92-4342-A6B7-99C59FCB3F58}"/>
    <cellStyle name="style1506240896405" xfId="45334" xr:uid="{27E457C7-A43D-4678-B876-AA7200CDAFF0}"/>
    <cellStyle name="style1506240896499" xfId="45340" xr:uid="{B263A830-731B-4A8B-AA10-784A23462428}"/>
    <cellStyle name="style1506240896577" xfId="45384" xr:uid="{183AB389-6AC1-4E08-8CC5-474F04FDBC6F}"/>
    <cellStyle name="style1506240896686" xfId="45345" xr:uid="{E6D1EDCD-59FD-448E-ABAF-4C62B4A535A4}"/>
    <cellStyle name="style1506240896917" xfId="45348" xr:uid="{AE89C1B6-0B48-4D0F-831F-8370E6352DC5}"/>
    <cellStyle name="style1506240897277" xfId="45353" xr:uid="{F9F25525-0D9F-4E2A-A99D-930C21C6FF74}"/>
    <cellStyle name="style1506240897386" xfId="45354" xr:uid="{F824923E-85F2-4FE0-8363-747055E4D13F}"/>
    <cellStyle name="style1506240897496" xfId="45352" xr:uid="{C41206F2-5090-4965-8C65-12403D22DDAC}"/>
    <cellStyle name="style1506240897589" xfId="45363" xr:uid="{628D0E38-7AF4-4818-A0E9-C541B3EE048C}"/>
    <cellStyle name="style1506240897699" xfId="45364" xr:uid="{1A993563-42FC-4EC3-ABAB-A43EFF5035D6}"/>
    <cellStyle name="style1506240897824" xfId="45365" xr:uid="{2E6E352A-10D6-4DC3-82E6-6DC692B7F834}"/>
    <cellStyle name="style1506240898074" xfId="45372" xr:uid="{E37A1703-B35D-40B8-A494-0613261913EF}"/>
    <cellStyle name="style1506240898152" xfId="45373" xr:uid="{4D78F0E9-8421-47A3-81CE-4AEAC5CC892E}"/>
    <cellStyle name="style1506240898261" xfId="45374" xr:uid="{AD230AF4-B997-4666-8DD4-CD9668DDFA36}"/>
    <cellStyle name="style1506240898371" xfId="45375" xr:uid="{5465F3E9-29DE-487C-8E2A-0A6C9ECE6463}"/>
    <cellStyle name="style1506240898496" xfId="45385" xr:uid="{2679E8A7-ABEB-4BFF-B810-FE4A45C75546}"/>
    <cellStyle name="style1506240898574" xfId="45390" xr:uid="{9E4C0E3E-06B2-4B6F-B95C-3834CF1EC9F5}"/>
    <cellStyle name="style1506240938676" xfId="45319" xr:uid="{116A373B-C37C-4EF1-B234-E6EE2AFF3C47}"/>
    <cellStyle name="style1506240938770" xfId="45355" xr:uid="{E145A353-3434-47B0-AB73-985B74B44521}"/>
    <cellStyle name="style1506240938958" xfId="45322" xr:uid="{CC83D191-1174-4BEE-9EB3-657F5BDEB51B}"/>
    <cellStyle name="style1506240939145" xfId="45325" xr:uid="{98CABEFD-0E40-4DEF-9A02-45F087A5692A}"/>
    <cellStyle name="style1506240939223" xfId="45329" xr:uid="{025720B9-C577-4451-92E6-ADEF8D96B8BA}"/>
    <cellStyle name="style1506240939317" xfId="45335" xr:uid="{ACBDFC8C-1530-4A71-9999-FC2C2BC053A5}"/>
    <cellStyle name="style1506240939426" xfId="45341" xr:uid="{FEF83C65-EFF8-4FD5-8DD3-CEE99A6E4829}"/>
    <cellStyle name="style1506240939520" xfId="45330" xr:uid="{DB7259E4-08FE-4193-BE50-BC268EF10DAF}"/>
    <cellStyle name="style1506240939598" xfId="45336" xr:uid="{06764768-1455-44DA-A68C-898EDB819FFE}"/>
    <cellStyle name="style1506240939676" xfId="45342" xr:uid="{57A03593-4FCA-4ABE-9B84-D74D84DC3473}"/>
    <cellStyle name="style1506240939770" xfId="45386" xr:uid="{2F01F2C6-77AA-4873-B62F-1C3D81559297}"/>
    <cellStyle name="style1506240939864" xfId="45346" xr:uid="{4D97CC7D-D481-46F7-9FC8-A3C21F8BF12F}"/>
    <cellStyle name="style1506240939958" xfId="45349" xr:uid="{6BBD9D6D-538C-494E-A627-992D17CC6D72}"/>
    <cellStyle name="style1506240940223" xfId="45357" xr:uid="{11770917-C7B9-43B6-A72A-EA4EB7D06448}"/>
    <cellStyle name="style1506240940317" xfId="45358" xr:uid="{CCB2366E-03A8-42E6-BE16-E762B850D33D}"/>
    <cellStyle name="style1506240940411" xfId="45356" xr:uid="{BD2F98C9-DAEA-4CC1-BB42-C0A71066C893}"/>
    <cellStyle name="style1506240940489" xfId="45366" xr:uid="{9191E8E6-58BC-4CB1-9F24-B99AC61EE18A}"/>
    <cellStyle name="style1506240940583" xfId="45367" xr:uid="{DED674E6-2704-4A8D-9393-3339AD5DF4DC}"/>
    <cellStyle name="style1506240940676" xfId="45368" xr:uid="{709FCBBD-423B-4EF7-B7CA-36DDB2CBE175}"/>
    <cellStyle name="style1506240940864" xfId="45376" xr:uid="{D0F7CBD6-9BD0-45CF-9FC8-3C85656CE7B7}"/>
    <cellStyle name="style1506240940942" xfId="45377" xr:uid="{B7FA4EBE-4479-49F4-8AA7-8D309095B3B4}"/>
    <cellStyle name="style1506240941036" xfId="45378" xr:uid="{2005BFC5-17E4-46AF-8110-4CD2F3174E69}"/>
    <cellStyle name="style1506240941114" xfId="45379" xr:uid="{F172D024-DE8B-4F10-AA87-EE5ECC0916B2}"/>
    <cellStyle name="style1506240941239" xfId="45387" xr:uid="{16C69AD0-CB51-482B-B363-94A9CEF5E19C}"/>
    <cellStyle name="style1506240941333" xfId="45391" xr:uid="{AC309E90-8F4D-4BE9-892F-3D84826C41F3}"/>
    <cellStyle name="style1506240979176" xfId="45320" xr:uid="{2C8FE086-75B2-49B7-BE4E-98FD6FB57488}"/>
    <cellStyle name="style1506240979270" xfId="45359" xr:uid="{598DD54E-EC62-4F0D-9582-AD988FE63EF0}"/>
    <cellStyle name="style1506240979457" xfId="45323" xr:uid="{5AF73AFB-4A5C-4308-96EE-30467229A8E3}"/>
    <cellStyle name="style1506240979661" xfId="45326" xr:uid="{D5FB3605-685A-4EAC-9258-00703460849D}"/>
    <cellStyle name="style1506240979739" xfId="45331" xr:uid="{46C85EB9-9B88-45B5-A4B4-144CD264EC00}"/>
    <cellStyle name="style1506240979848" xfId="45337" xr:uid="{31CF83BC-966F-4700-A5A4-D583350F29C4}"/>
    <cellStyle name="style1506240979942" xfId="45343" xr:uid="{E5D7B74B-728E-4C40-BDC9-CA40574D3A47}"/>
    <cellStyle name="style1506240980036" xfId="45332" xr:uid="{09EEA07C-E6CF-4D4B-A56F-3C82554F3582}"/>
    <cellStyle name="style1506240980114" xfId="45338" xr:uid="{2EF1DACA-D7E3-4C0F-A4DE-353900741B00}"/>
    <cellStyle name="style1506240980192" xfId="45344" xr:uid="{6048C8BF-15AD-4853-BCF8-12A862EF3394}"/>
    <cellStyle name="style1506240980286" xfId="45388" xr:uid="{39B68EED-D32B-474D-BA06-DC593C80BD3E}"/>
    <cellStyle name="style1506240980364" xfId="45347" xr:uid="{C693AC88-EA94-4692-8E70-0F7945BBD589}"/>
    <cellStyle name="style1506240980457" xfId="45350" xr:uid="{3F8F1F02-F046-4577-8C6C-3CEFE3A94BFE}"/>
    <cellStyle name="style1506240980723" xfId="45361" xr:uid="{55EE6D8C-ABC6-47F2-A806-BD4A2D97F534}"/>
    <cellStyle name="style1506240980817" xfId="45362" xr:uid="{2DED621E-A058-4789-AF97-6BD58EA0892D}"/>
    <cellStyle name="style1506240980895" xfId="45360" xr:uid="{6BBC314D-12BC-418B-923C-52E2E3B1D2F0}"/>
    <cellStyle name="style1506240980989" xfId="45369" xr:uid="{9C8716F0-2716-4A38-8597-6CBBD25CEF8F}"/>
    <cellStyle name="style1506240981083" xfId="45370" xr:uid="{70D44709-9192-4AF5-B785-54598414802D}"/>
    <cellStyle name="style1506240981176" xfId="45371" xr:uid="{A15DF44D-5CF8-44B9-985F-EDF9A0FBAF97}"/>
    <cellStyle name="style1506240981348" xfId="45380" xr:uid="{A2F1D838-52FA-47D4-9A51-A9ABA984D0B7}"/>
    <cellStyle name="style1506240981426" xfId="45381" xr:uid="{673FE583-54C0-4C9E-B5AB-F7CB0F3024E2}"/>
    <cellStyle name="style1506240981520" xfId="45382" xr:uid="{E9183AE9-573A-4D15-9C76-B799A45A8C61}"/>
    <cellStyle name="style1506240981614" xfId="45383" xr:uid="{816A250B-FD2B-4076-AD30-0913873B46CE}"/>
    <cellStyle name="style1506240981723" xfId="45389" xr:uid="{4A184FF1-9512-4709-8DF9-8FC0833C4943}"/>
    <cellStyle name="style1506240981801" xfId="45392" xr:uid="{33DC680D-F584-4493-86AA-08D86729DED6}"/>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708876244" xfId="45134" xr:uid="{9B40B0A3-D06B-4D9D-8E25-4D8E93700958}"/>
    <cellStyle name="style1525708876369" xfId="45135" xr:uid="{7F21F36C-41DA-4AF1-8EAF-1B28A851A375}"/>
    <cellStyle name="style1525708876494" xfId="45139" xr:uid="{B7C2AC3C-0644-4A43-8007-895A8DC637DF}"/>
    <cellStyle name="style1525708876603" xfId="45140" xr:uid="{746029E1-D4BF-411C-9D4C-A8E61E645D95}"/>
    <cellStyle name="style1525708876837" xfId="45137" xr:uid="{54D5A230-1732-4C1B-98F1-757F500EEF2C}"/>
    <cellStyle name="style1525708876947" xfId="45138" xr:uid="{1A8B54A8-51A9-4C20-8377-9FB9457478FC}"/>
    <cellStyle name="style1525708877056" xfId="45136" xr:uid="{F9BFACE1-6117-4623-A9BF-B62CEA993013}"/>
    <cellStyle name="style1525708877291" xfId="45141" xr:uid="{A9D5557A-5B8F-41E6-97A7-D0BB162DA8FB}"/>
    <cellStyle name="style1525708877400" xfId="45142" xr:uid="{12F0945F-84AA-4B08-8A38-9290C5A65296}"/>
    <cellStyle name="style1525708877525" xfId="45143" xr:uid="{39762894-DA45-4B49-8756-8C4226E61A54}"/>
    <cellStyle name="style1525708877744" xfId="45144" xr:uid="{CFA0D2FD-8D2F-463B-9278-CC830779D720}"/>
    <cellStyle name="style1525708877884" xfId="45149" xr:uid="{3FE93DB5-ABE4-45FB-ACDC-BD6A97557981}"/>
    <cellStyle name="style1525708877994" xfId="45145" xr:uid="{BA32926F-C352-4242-B789-84DFB27C70AE}"/>
    <cellStyle name="style1525708878103" xfId="45150" xr:uid="{1AA7EEA5-C163-4992-A237-22FEA59FC43E}"/>
    <cellStyle name="style1525708878213" xfId="45154" xr:uid="{70F61D88-3180-4208-AF83-62A9C500C144}"/>
    <cellStyle name="style1525708878322" xfId="45155" xr:uid="{CA69D532-D88B-4F34-9138-3EEF9728A94D}"/>
    <cellStyle name="style1525708878447" xfId="45146" xr:uid="{F9B032DD-831C-4D4C-875E-085CB6023436}"/>
    <cellStyle name="style1525708878556" xfId="45147" xr:uid="{F49B74E2-93A3-4F1E-8C00-B2F83110DAEA}"/>
    <cellStyle name="style1525708878681" xfId="45148" xr:uid="{62D47A1B-E220-4D64-8B23-73D8AA0CA7E7}"/>
    <cellStyle name="style1525708878916" xfId="45151" xr:uid="{3F893641-FF0C-4771-AEE4-EEC96F8AB241}"/>
    <cellStyle name="style1525708879025" xfId="45152" xr:uid="{2BED0FAE-60F3-44E0-A04D-DAAB537A2129}"/>
    <cellStyle name="style1525708879135" xfId="45153" xr:uid="{A2AD3657-1B16-4EC7-B735-B6C27B613563}"/>
    <cellStyle name="style1525708879385" xfId="45156" xr:uid="{DC650B98-C71F-4299-9A2E-6C3ED9F63E1A}"/>
    <cellStyle name="style1525708879494" xfId="45157" xr:uid="{8008F062-BCCA-4E8B-A6D6-9DBB9CE38B23}"/>
    <cellStyle name="style1525708879650" xfId="45158" xr:uid="{6752AFCA-B092-4CB5-8083-CF5F4F853BDB}"/>
    <cellStyle name="style1525708920097" xfId="45159" xr:uid="{550394E1-D2A5-4A33-A319-34D939D6823C}"/>
    <cellStyle name="style1525708920191" xfId="45160" xr:uid="{59613BB9-2D78-4A4E-9183-E017C4CE8AAE}"/>
    <cellStyle name="style1525708920300" xfId="45164" xr:uid="{ECC4E362-0283-4897-97C1-71639390327F}"/>
    <cellStyle name="style1525708920394" xfId="45165" xr:uid="{210F2BBA-4616-4F5D-8AFA-0A9323FFE4A2}"/>
    <cellStyle name="style1525708920597" xfId="45162" xr:uid="{15DA7E9B-83DC-4FEB-9081-BBFB6EA03359}"/>
    <cellStyle name="style1525708920691" xfId="45163" xr:uid="{30D0F0F7-1829-40D5-98CB-D0CAFA9B322F}"/>
    <cellStyle name="style1525708920784" xfId="45161" xr:uid="{508EFF0F-53FB-4D65-97BF-7FE025EB0F25}"/>
    <cellStyle name="style1525708920988" xfId="45166" xr:uid="{BF72C7F4-4652-405B-B35C-27CBA9FCBEBF}"/>
    <cellStyle name="style1525708921082" xfId="45167" xr:uid="{037EDEAA-ACBE-48A9-9197-F1D051CA352A}"/>
    <cellStyle name="style1525708921175" xfId="45168" xr:uid="{66A50817-E860-4D24-AFE3-CFCEC7905386}"/>
    <cellStyle name="style1525708921379" xfId="45169" xr:uid="{2760E547-2BD5-4220-9C30-D25F483FCBA7}"/>
    <cellStyle name="style1525708921488" xfId="45174" xr:uid="{B9AC124A-224E-4EFE-BE07-8DC01C5226D1}"/>
    <cellStyle name="style1525708921582" xfId="45170" xr:uid="{5D0B676E-3C80-45DB-A436-D0D7319C9E16}"/>
    <cellStyle name="style1525708921675" xfId="45175" xr:uid="{FBA60534-9EE5-4E6B-915F-579383C9DEBA}"/>
    <cellStyle name="style1525708921785" xfId="45179" xr:uid="{9188B96E-91CB-4340-A16E-CA35F060DB97}"/>
    <cellStyle name="style1525708921894" xfId="45180" xr:uid="{616F54DC-D8FE-4F95-BC1A-C968D0ABE2A2}"/>
    <cellStyle name="style1525708921988" xfId="45171" xr:uid="{E3E17D7A-FE0E-4CD5-92C6-094F9D0D7896}"/>
    <cellStyle name="style1525708922097" xfId="45172" xr:uid="{78F8903F-F24D-4FCE-93D1-B5B5CF5A7D6D}"/>
    <cellStyle name="style1525708922191" xfId="45173" xr:uid="{E1CB9701-2771-4084-8777-AE062EE4B305}"/>
    <cellStyle name="style1525708922394" xfId="45176" xr:uid="{BA05A3A0-5631-4CFF-B5D6-17757A559278}"/>
    <cellStyle name="style1525708922488" xfId="45177" xr:uid="{B101B1A7-E394-4C11-9B62-B84DA0ADDA2E}"/>
    <cellStyle name="style1525708922582" xfId="45178" xr:uid="{5E338034-F794-490F-854C-FA387286E497}"/>
    <cellStyle name="style1525708963265" xfId="45181" xr:uid="{47BDEFD7-87C4-477F-A0D1-30CA63506DD0}"/>
    <cellStyle name="style1525708963375" xfId="45182" xr:uid="{F3F2252B-8AA9-414D-A1E2-0CD2ACBF2ADB}"/>
    <cellStyle name="style1525708963469" xfId="45186" xr:uid="{5948009F-F2A4-468A-B5C7-38C5EBDB5B6D}"/>
    <cellStyle name="style1525708963578" xfId="45187" xr:uid="{723C04C8-8D83-4395-BE72-091EE41E2E47}"/>
    <cellStyle name="style1525708963781" xfId="45184" xr:uid="{CC544707-ECBE-43B0-B908-F7EC64DA4085}"/>
    <cellStyle name="style1525708963875" xfId="45185" xr:uid="{4BDEE526-B26D-4478-80AA-A26E13CF501C}"/>
    <cellStyle name="style1525708963969" xfId="45183" xr:uid="{F5E73868-60ED-4102-A621-63D81D5B6AEE}"/>
    <cellStyle name="style1525708964156" xfId="45188" xr:uid="{C71CAD22-12AA-4FF7-9B0C-BA9A6B737A7C}"/>
    <cellStyle name="style1525708964265" xfId="45189" xr:uid="{C7827CFA-EA36-4742-817A-6F438A3065CF}"/>
    <cellStyle name="style1525708964359" xfId="45190" xr:uid="{0E4FEB33-A06D-43E7-B303-8B73566B0E15}"/>
    <cellStyle name="style1525708964562" xfId="45191" xr:uid="{7C3498D1-A4A2-4D5E-AEBB-F07553C77E49}"/>
    <cellStyle name="style1525708964672" xfId="45196" xr:uid="{B7ADC021-0D54-4909-841C-F1DD91D7E984}"/>
    <cellStyle name="style1525708964765" xfId="45192" xr:uid="{70DCE2F9-D0D9-4847-AB6A-0B240B73440B}"/>
    <cellStyle name="style1525708964859" xfId="45197" xr:uid="{8ED377A0-0D79-4E56-B629-F0C26AF84508}"/>
    <cellStyle name="style1525708964969" xfId="45201" xr:uid="{2038A622-52F7-4911-8DA0-F2840C05C527}"/>
    <cellStyle name="style1525708965062" xfId="45202" xr:uid="{11805DDE-AF23-42F3-978F-0CF64C3A4EAB}"/>
    <cellStyle name="style1525708965156" xfId="45193" xr:uid="{FBDB4B60-BB0A-4B30-8126-E3A578CA4D7B}"/>
    <cellStyle name="style1525708965266" xfId="45194" xr:uid="{96725D6C-F93F-4111-A320-E383CA6F57E9}"/>
    <cellStyle name="style1525708965375" xfId="45195" xr:uid="{43CD35E0-5204-4140-A7B9-8F18AE343B6D}"/>
    <cellStyle name="style1525708965578" xfId="45198" xr:uid="{63C8432E-B21F-4B9B-9229-E6199EFDC245}"/>
    <cellStyle name="style1525708965672" xfId="45199" xr:uid="{A5313893-9E4F-4FD1-9B5A-346EDC45AB05}"/>
    <cellStyle name="style1525708965766" xfId="45200" xr:uid="{DC272764-4CD1-4C45-B7B6-7BEED9770B11}"/>
    <cellStyle name="style1525708966000" xfId="45203" xr:uid="{3AD5CA66-3673-4A2B-97AA-1EACB231D14B}"/>
    <cellStyle name="style1525708966110" xfId="45204" xr:uid="{2FECEE5A-6000-4C29-B20E-4697FA4563D6}"/>
    <cellStyle name="style1525708966204" xfId="45205" xr:uid="{187B6055-CFF9-48EE-BB1C-40A3E2747FD7}"/>
    <cellStyle name="style1525709006887" xfId="45206" xr:uid="{FA9DC0F8-2DB7-4139-B4CA-28BAC391AF9A}"/>
    <cellStyle name="style1525709006981" xfId="45207" xr:uid="{2FF3B988-ABC4-4242-8622-377666931D6F}"/>
    <cellStyle name="style1525709007074" xfId="45211" xr:uid="{8B65D814-B4B7-4186-AAD0-861D2537F75D}"/>
    <cellStyle name="style1525709007184" xfId="45212" xr:uid="{82CFA171-5AEA-4BEF-B025-7E298E61F299}"/>
    <cellStyle name="style1525709007371" xfId="45209" xr:uid="{B0922F6F-E48D-4C85-9363-8C85AEB0DDF4}"/>
    <cellStyle name="style1525709007465" xfId="45210" xr:uid="{78E29D22-3E34-4386-B029-D4C9438A957C}"/>
    <cellStyle name="style1525709007574" xfId="45208" xr:uid="{4A109330-6A2C-4DB8-A2C8-C701095C1E67}"/>
    <cellStyle name="style1525709007762" xfId="45213" xr:uid="{C2C8645C-98E7-4894-9856-1C302B29E7FE}"/>
    <cellStyle name="style1525709007856" xfId="45214" xr:uid="{0A60545D-059D-4940-8470-1FC717035EE7}"/>
    <cellStyle name="style1525709007965" xfId="45215" xr:uid="{E109F5C6-9B1B-482F-BF3C-EEB2BE480617}"/>
    <cellStyle name="style1525709008153" xfId="45216" xr:uid="{A834E5C6-975B-4C0B-B6EC-28FABB368178}"/>
    <cellStyle name="style1525709008262" xfId="45221" xr:uid="{8D8A9B0A-1AA4-44F4-A755-5FF1937ECA58}"/>
    <cellStyle name="style1525709008356" xfId="45217" xr:uid="{B6D02F50-3C28-435D-B7FD-16A0A0A9F969}"/>
    <cellStyle name="style1525709008450" xfId="45222" xr:uid="{42502C19-0416-4671-90A3-1BC31E3BBDAF}"/>
    <cellStyle name="style1525709008559" xfId="45226" xr:uid="{5D6AF9D2-950C-4EC6-8FD0-2F18AAE98986}"/>
    <cellStyle name="style1525709008653" xfId="45227" xr:uid="{D2DE8FA3-72C1-4778-893A-07EC58C9A89C}"/>
    <cellStyle name="style1525709008747" xfId="45218" xr:uid="{037101A4-F721-4BDE-8B9A-09FE0DFAAEAA}"/>
    <cellStyle name="style1525709008840" xfId="45219" xr:uid="{10E983C6-760F-4AEB-BBD6-A5205F51E000}"/>
    <cellStyle name="style1525709008934" xfId="45220" xr:uid="{308C37BE-A0C6-4FA0-A511-DD35DF4DD3B9}"/>
    <cellStyle name="style1525709009137" xfId="45223" xr:uid="{571D4EC6-9A02-4DB0-A75C-044E141F0B55}"/>
    <cellStyle name="style1525709009231" xfId="45224" xr:uid="{DBCB1F8E-8E03-4425-8DDF-A37F9B6C27F9}"/>
    <cellStyle name="style1525709009325" xfId="45225" xr:uid="{7547CA59-98FD-4359-BE34-139F816B5FFC}"/>
    <cellStyle name="style1525709009544" xfId="45228" xr:uid="{511DA9C8-D6FE-497E-B40B-7AEDD44BC698}"/>
    <cellStyle name="style1525709009637" xfId="45229" xr:uid="{92475527-74F1-4B23-A7D9-72591F6F8BF9}"/>
    <cellStyle name="style1525709009731" xfId="45230" xr:uid="{94FB08C8-4400-4BB3-BB2D-63DDCB9DB1E0}"/>
    <cellStyle name="style1525709050473" xfId="45231" xr:uid="{7F9E5880-F49A-4078-894E-1C727228BEA8}"/>
    <cellStyle name="style1525709050582" xfId="45232" xr:uid="{D1769AED-4C7A-4683-AB07-14FC866CAC34}"/>
    <cellStyle name="style1525709050676" xfId="45236" xr:uid="{CA299FEE-18E5-44EE-A059-136F8AFB6F2A}"/>
    <cellStyle name="style1525709050770" xfId="45237" xr:uid="{9B42DCB0-366D-46F5-9B6F-496478538197}"/>
    <cellStyle name="style1525709051004" xfId="45234" xr:uid="{F35FE5CD-FF62-4124-B6A1-32977F16F2F2}"/>
    <cellStyle name="style1525709051098" xfId="45235" xr:uid="{6A5BEF81-7E48-4F21-A7EF-7C12D2BAE011}"/>
    <cellStyle name="style1525709051207" xfId="45233" xr:uid="{6D1B2BC3-748D-468A-AAE7-F95644DE7A60}"/>
    <cellStyle name="style1525709051395" xfId="45238" xr:uid="{CE1B3DCF-C2C1-4984-810D-7B44184F1CD6}"/>
    <cellStyle name="style1525709051504" xfId="45239" xr:uid="{A244F404-0459-4F94-91BC-9B1C1D74D57D}"/>
    <cellStyle name="style1525709051598" xfId="45240" xr:uid="{C3BC0DE5-6F35-4AC7-BA1C-901E42253DB9}"/>
    <cellStyle name="style1525709051801" xfId="45241" xr:uid="{9929520F-3199-4902-A97A-21B6A9E326DC}"/>
    <cellStyle name="style1525709051910" xfId="45246" xr:uid="{2B85C4A8-7DB6-43E5-8477-EFCF7E499705}"/>
    <cellStyle name="style1525709052004" xfId="45242" xr:uid="{0395C02E-6423-4AA5-82C5-2B5034275893}"/>
    <cellStyle name="style1525709052098" xfId="45247" xr:uid="{5A51F57D-BFF8-4DDD-8931-244F5EBACAEC}"/>
    <cellStyle name="style1525709052207" xfId="45251" xr:uid="{28DA9665-4496-47A4-ADC3-3BBE454927CA}"/>
    <cellStyle name="style1525709052301" xfId="45262" xr:uid="{FA4BA748-BBEA-458E-B729-BB0CF5431C70}"/>
    <cellStyle name="style1525709052411" xfId="45252" xr:uid="{EB80064F-41AF-4C2A-B078-296861E3F80C}"/>
    <cellStyle name="style1525709052489" xfId="45243" xr:uid="{BD8ACF49-02D6-4BAF-921D-8644AB0EC8BB}"/>
    <cellStyle name="style1525709052598" xfId="45244" xr:uid="{4746DDD3-D00D-471A-9AEF-03AD4975ED31}"/>
    <cellStyle name="style1525709052692" xfId="45245" xr:uid="{B12A3207-6289-4F6B-A5E7-572F5B8881DE}"/>
    <cellStyle name="style1525709052895" xfId="45248" xr:uid="{8793E59D-353F-4643-B3B1-11297F0FE077}"/>
    <cellStyle name="style1525709052989" xfId="45249" xr:uid="{11697B74-D998-410C-8B47-A614D8945AB7}"/>
    <cellStyle name="style1525709053082" xfId="45250" xr:uid="{375B0CF5-F7A6-4C07-A726-A8B5BEBC20AB}"/>
    <cellStyle name="style1525709053317" xfId="45253" xr:uid="{31417B56-1993-4102-B7B5-F2BDD9F32A63}"/>
    <cellStyle name="style1525709053426" xfId="45254" xr:uid="{A31CCE50-F6ED-4E29-9950-014F32AFE52C}"/>
    <cellStyle name="style1525709053536" xfId="45255" xr:uid="{0171D4FD-0A12-41C1-83A4-E687E396FA8B}"/>
    <cellStyle name="style1525709053754" xfId="45256" xr:uid="{D8BD058D-C775-40C2-8B27-A1C8406B79D0}"/>
    <cellStyle name="style1525709053848" xfId="45257" xr:uid="{663F4791-EDE7-49DD-9A49-580E4853D916}"/>
    <cellStyle name="style1525709053926" xfId="45258" xr:uid="{D9E40070-0C20-4227-BE88-EF50E708EA9E}"/>
    <cellStyle name="style1525709054098" xfId="45259" xr:uid="{DC53F101-89A4-4769-9DFF-D51AD78B6D26}"/>
    <cellStyle name="style1525709054176" xfId="45260" xr:uid="{5369E120-3A22-4DDB-AC3C-0D8B9D7E5487}"/>
    <cellStyle name="style1525709054255" xfId="45261" xr:uid="{948EE0FA-164F-4CA6-92A2-2F9A51EBEC24}"/>
    <cellStyle name="style1525709054458" xfId="45263" xr:uid="{C9025AA5-6E0A-47C4-B346-5023FCDE2AF3}"/>
    <cellStyle name="style1525709054536" xfId="45264" xr:uid="{FCD32B30-0739-4A10-BBBE-89D9649A24D2}"/>
    <cellStyle name="style1525709054630" xfId="45265" xr:uid="{0E784D7A-BBC1-496A-A72C-C404E8D3D524}"/>
    <cellStyle name="style1525709095063" xfId="45266" xr:uid="{2E1F83B9-C075-42C1-871B-5F6B3A0D2BE0}"/>
    <cellStyle name="style1525709095173" xfId="45267" xr:uid="{7769DE7A-531D-4877-A32F-7F3B5368EB0B}"/>
    <cellStyle name="style1525709095267" xfId="45271" xr:uid="{E1BB9A2C-2144-4C8B-812F-EB247AD04524}"/>
    <cellStyle name="style1525709095360" xfId="45272" xr:uid="{738CA5AB-1586-4C2A-9BFD-44E619F74ADC}"/>
    <cellStyle name="style1525709095563" xfId="45269" xr:uid="{6D9D384F-3032-4E97-9841-9FB397ED1096}"/>
    <cellStyle name="style1525709095657" xfId="45270" xr:uid="{EC17862C-4A7A-4F71-97FE-8C3803D1A2A6}"/>
    <cellStyle name="style1525709095751" xfId="45268" xr:uid="{6379B2C6-D62A-4880-9659-55AEF54DCF49}"/>
    <cellStyle name="style1525709095954" xfId="45273" xr:uid="{EB33C134-DA32-4A6C-A615-F90B9954980A}"/>
    <cellStyle name="style1525709096048" xfId="45274" xr:uid="{D14E6D44-B192-4296-9BA5-94F08FF396C7}"/>
    <cellStyle name="style1525709096142" xfId="45275" xr:uid="{523D7245-170A-4B8C-A373-D0290BAEC5C8}"/>
    <cellStyle name="style1525709096345" xfId="45276" xr:uid="{ED5849EB-5B9F-453F-A323-3727A27C595B}"/>
    <cellStyle name="style1525709096454" xfId="45281" xr:uid="{7C9DE117-A656-4933-A63B-2295B2D27B36}"/>
    <cellStyle name="style1525709096548" xfId="45277" xr:uid="{FA184340-04AD-4467-8BCC-BF0AA2D13BAE}"/>
    <cellStyle name="style1525709096642" xfId="45282" xr:uid="{CFB64CC2-E878-48C9-AAB9-31EB3673B07E}"/>
    <cellStyle name="style1525709096735" xfId="45286" xr:uid="{7CD99465-7D47-49DF-93DE-9CD0E281CE68}"/>
    <cellStyle name="style1525709096829" xfId="45287" xr:uid="{87C3CE6B-4130-48ED-B124-548CE111DED4}"/>
    <cellStyle name="style1525709096938" xfId="45278" xr:uid="{BBA93DD2-16A3-4773-861C-D33A5D79F70C}"/>
    <cellStyle name="style1525709097032" xfId="45279" xr:uid="{992B9F9C-274D-42A4-AFE6-8BB198D2A2AC}"/>
    <cellStyle name="style1525709097126" xfId="45280" xr:uid="{42372876-B508-46B6-82AA-C60ADF1F2F84}"/>
    <cellStyle name="style1525709097314" xfId="45283" xr:uid="{9181F759-1B41-444E-9BB3-34B69D5157FC}"/>
    <cellStyle name="style1525709097423" xfId="45284" xr:uid="{98085B9F-8156-4B25-A8BE-D12379A3766B}"/>
    <cellStyle name="style1525709097517" xfId="45285" xr:uid="{49D83A91-278F-4689-A285-180D051C8639}"/>
    <cellStyle name="style1525709097720" xfId="45288" xr:uid="{483BDBD8-055F-4F62-A8DB-EEF0EB95C96B}"/>
    <cellStyle name="style1525709097814" xfId="45289" xr:uid="{419B6196-24E9-448E-9805-2557257B338D}"/>
    <cellStyle name="style1525709097908" xfId="45290" xr:uid="{41CCBFCB-B465-4869-80F6-8E4A81032EF5}"/>
    <cellStyle name="style1525709098111" xfId="45291" xr:uid="{43D35C70-55EB-4782-8309-A61DEC80D75A}"/>
    <cellStyle name="style1525709098189" xfId="45292" xr:uid="{E3E01B61-F5D2-4B39-93ED-86E46A28FBC0}"/>
    <cellStyle name="style1525709098283" xfId="45293" xr:uid="{64D5242E-14CD-4248-9103-B9DCF4A89F37}"/>
    <cellStyle name="style1525709098439" xfId="45294" xr:uid="{DF9C1FEB-E14B-4882-AFCE-DB2C14F0691B}"/>
    <cellStyle name="style1525709098533" xfId="45295" xr:uid="{E48521AD-3015-4D70-8049-4D1A2733F2F6}"/>
    <cellStyle name="style1525709098611" xfId="45296" xr:uid="{4B254E0C-C0EE-46A6-B315-335E7E81023F}"/>
    <cellStyle name="style1525709098783" xfId="45297" xr:uid="{E1845065-9DB1-475D-A8EF-8C1436C10C57}"/>
    <cellStyle name="style1525709098861" xfId="45298" xr:uid="{58E581E2-67CD-44F7-8469-34707B4ED11B}"/>
    <cellStyle name="style1525709098954" xfId="45299" xr:uid="{73EFCD1D-DD13-46C3-BF62-F809E6E5C241}"/>
    <cellStyle name="style1525709139650" xfId="45301" xr:uid="{10271019-1612-4CF8-AEE6-443AEEFB95B2}"/>
    <cellStyle name="style1525709139775" xfId="45302" xr:uid="{059A6798-141B-4513-AD73-2E195D20701C}"/>
    <cellStyle name="style1525709139868" xfId="45300" xr:uid="{659FD830-CCC2-4D1D-8B7A-92F6877266D4}"/>
    <cellStyle name="style1525709139978" xfId="45303" xr:uid="{A814567A-54B9-4298-9931-8A5CC723059D}"/>
    <cellStyle name="style1525709140087" xfId="45304" xr:uid="{7C2330C2-D6C4-4ED6-90C9-3FDA27620B2F}"/>
    <cellStyle name="style1525709140197" xfId="45305" xr:uid="{A2D808CE-C967-43AA-B0C4-6D7DE4958972}"/>
    <cellStyle name="style1525709140306" xfId="45306" xr:uid="{717A12BA-DDB1-411B-8847-69449B6422F6}"/>
    <cellStyle name="style1525709140416" xfId="45307" xr:uid="{93B9EE7A-794A-4811-8744-0B9ED09F6843}"/>
    <cellStyle name="style1525709140510" xfId="45309" xr:uid="{1DD48E20-CCB7-41D0-AF2A-A7C2895F9584}"/>
    <cellStyle name="style1525709140619" xfId="45310" xr:uid="{CB01C9EF-E299-4EE6-B73E-8F2C740A12B8}"/>
    <cellStyle name="style1525709140713" xfId="45312" xr:uid="{22099E14-A028-4229-AF62-2675967EB1D4}"/>
    <cellStyle name="style1525709140822" xfId="45313" xr:uid="{A5173F6C-3552-4495-BB38-11B3D6CDA14A}"/>
    <cellStyle name="style1525709140916" xfId="45308" xr:uid="{7D503C37-4BE0-4420-960D-33D7CA8B38FB}"/>
    <cellStyle name="style1525709141025" xfId="45311" xr:uid="{88375309-B2A2-4F82-A533-12B31C0C5EAA}"/>
    <cellStyle name="style1525709141135" xfId="45314" xr:uid="{1744A2FF-5466-4B6D-93DD-59E56D885C1B}"/>
    <cellStyle name="style1525709141353" xfId="45316" xr:uid="{550F2683-5A97-4E60-B2A8-728810B8B280}"/>
    <cellStyle name="style1525709141478" xfId="45317" xr:uid="{92EF0E03-B715-41CD-8A1A-84C22B8D1148}"/>
    <cellStyle name="style1525709141588" xfId="45315" xr:uid="{5E398C37-4E1F-4CFC-9151-C7E14B6C57D9}"/>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554913079" xfId="45083" xr:uid="{41BA366C-67B2-4D5E-8A97-47C3810E9FA5}"/>
    <cellStyle name="style1544554913371" xfId="45086" xr:uid="{6EB7D04F-C1EA-431B-831C-6F177F7B909E}"/>
    <cellStyle name="style1544554913912" xfId="45089" xr:uid="{7F932920-166D-4112-A512-21ED00FFDB4D}"/>
    <cellStyle name="style1544554914016" xfId="45092" xr:uid="{5D158545-347D-4EAD-9AAC-5DB445C6C4FF}"/>
    <cellStyle name="style1544554914125" xfId="45097" xr:uid="{A5EC92BF-A4AC-43B4-A3C0-979C1E6B7F72}"/>
    <cellStyle name="style1544554914392" xfId="45100" xr:uid="{5A20AA22-560A-4FBB-8972-2FDD3A1BCB35}"/>
    <cellStyle name="style1544554914794" xfId="45117" xr:uid="{F42CBB8D-E1CF-41A0-ABFA-BCD422D8CC88}"/>
    <cellStyle name="style1544554914934" xfId="45118" xr:uid="{D5F3A797-B178-4BCA-BC4D-6D6865386DF0}"/>
    <cellStyle name="style1544554915068" xfId="45116" xr:uid="{235238C8-2807-4386-B6F6-CB8F741DBD7B}"/>
    <cellStyle name="style1544554915200" xfId="45122" xr:uid="{5FF79818-4C60-436E-9445-203FA8A24DAE}"/>
    <cellStyle name="style1544554915335" xfId="45123" xr:uid="{0A332D8A-F2CB-469D-95F2-CFB3F5E38EE1}"/>
    <cellStyle name="style1544554915470" xfId="45124" xr:uid="{7047DF6E-08BE-41F0-AA30-A8E0F36B48A1}"/>
    <cellStyle name="style1544554915848" xfId="45125" xr:uid="{A2A4AEF5-8690-46DF-A5E3-9E62C5821028}"/>
    <cellStyle name="style1544554915981" xfId="45126" xr:uid="{7EF0B661-7902-46F9-ABDC-84DDD64397AA}"/>
    <cellStyle name="style1544554916113" xfId="45127" xr:uid="{7739D38D-263D-4750-AC20-734BDED01964}"/>
    <cellStyle name="style1544554916287" xfId="45132" xr:uid="{7AD2CE71-4929-4C35-ACD6-0AC30FF06A37}"/>
    <cellStyle name="style1544554916390" xfId="45133" xr:uid="{1F7C963F-39EC-480E-AA62-31893B86717E}"/>
    <cellStyle name="style1544554918870" xfId="45084" xr:uid="{64DBD50C-0BA6-47E1-9F30-C8A817FC04B2}"/>
    <cellStyle name="style1544554919109" xfId="45087" xr:uid="{3170C53D-D4E4-4286-8A65-FC102E42C3A2}"/>
    <cellStyle name="style1544554919679" xfId="45090" xr:uid="{717E7252-0328-4666-92DC-E9ADEB5EF3AD}"/>
    <cellStyle name="style1544554919804" xfId="45093" xr:uid="{7B05889E-4B08-4F70-B4FB-22B9F53562F9}"/>
    <cellStyle name="style1544554919920" xfId="45095" xr:uid="{85016642-B166-4D03-B628-8340A78ABC43}"/>
    <cellStyle name="style1544554920156" xfId="45098" xr:uid="{1D80776E-109C-4D44-B34A-58305020DC0F}"/>
    <cellStyle name="style1544554920545" xfId="45102" xr:uid="{7F291E7D-3ABD-440E-9C1E-201A9C79DBCC}"/>
    <cellStyle name="style1544554920657" xfId="45103" xr:uid="{14E5566B-9FA7-428E-BBD2-21B2C29C1D8E}"/>
    <cellStyle name="style1544554920770" xfId="45101" xr:uid="{8C7C3A3B-AEE4-49C9-AC35-CD11C012947C}"/>
    <cellStyle name="style1544554920915" xfId="45104" xr:uid="{F476DA1A-45DA-41E9-8CA2-D6CC14300F2F}"/>
    <cellStyle name="style1544554921029" xfId="45105" xr:uid="{3F0E85C5-F7EF-4D2F-8D79-48FAE710A1A1}"/>
    <cellStyle name="style1544554921148" xfId="45106" xr:uid="{18E53C25-BA5C-42AC-9F74-C1A1B955A707}"/>
    <cellStyle name="style1544554921478" xfId="45107" xr:uid="{251CE05F-D8BD-4F02-804F-0E673295B9A3}"/>
    <cellStyle name="style1544554921594" xfId="45108" xr:uid="{4F5595CF-C68D-4AF4-B8FD-0DD2814FC2D6}"/>
    <cellStyle name="style1544554921710" xfId="45109" xr:uid="{5716EFFC-5E97-466D-90DE-4967E71E2198}"/>
    <cellStyle name="style1544554921867" xfId="45128" xr:uid="{970213E7-2ADD-422B-93F5-6E8E3DB0E9F9}"/>
    <cellStyle name="style1544554921974" xfId="45129" xr:uid="{5FCAE85A-7705-4B51-8964-68EFA2EC7A2A}"/>
    <cellStyle name="style1544554924379" xfId="45085" xr:uid="{5477C920-D01E-468F-ACEE-837648DDA54E}"/>
    <cellStyle name="style1544554924618" xfId="45088" xr:uid="{453507A0-8110-429B-A870-BDCC6E45E047}"/>
    <cellStyle name="style1544554925139" xfId="45091" xr:uid="{DE09B0B7-4DD4-4F40-96DA-E29B0B10D0D5}"/>
    <cellStyle name="style1544554925238" xfId="45094" xr:uid="{889BA052-EAFD-4442-B79C-194EF7F473B6}"/>
    <cellStyle name="style1544554925351" xfId="45096" xr:uid="{F5B9B79B-2282-4AF0-AD11-D4FE76595C7C}"/>
    <cellStyle name="style1544554925581" xfId="45099" xr:uid="{DB60CA37-BF78-4D19-88B8-9F3E8B3226A6}"/>
    <cellStyle name="style1544554925952" xfId="45111" xr:uid="{23A679F8-AFB6-4D58-881D-8E53A6D6C526}"/>
    <cellStyle name="style1544554926066" xfId="45112" xr:uid="{4D506596-D4B8-4095-8367-174D32D7B724}"/>
    <cellStyle name="style1544554926180" xfId="45110" xr:uid="{DC2EB408-1120-4365-91F9-30F8D672DB1A}"/>
    <cellStyle name="style1544554926296" xfId="45113" xr:uid="{DC95AF71-E7BF-4889-AF89-FF67B9C1EF37}"/>
    <cellStyle name="style1544554926410" xfId="45114" xr:uid="{3E0FC035-FFBA-4E64-B7D1-F65A70A95ED4}"/>
    <cellStyle name="style1544554926527" xfId="45115" xr:uid="{075411AB-716F-4B36-9CA6-AEA22DFCF30E}"/>
    <cellStyle name="style1544554926920" xfId="45119" xr:uid="{D48CFEC3-4AA7-451C-ABCD-A8DAB3032659}"/>
    <cellStyle name="style1544554927069" xfId="45120" xr:uid="{AA1F9200-BCFB-48DF-9BDE-FFC7F9DED16D}"/>
    <cellStyle name="style1544554927209" xfId="45121" xr:uid="{56660988-7385-46C5-8EFA-ADB926D8DA5E}"/>
    <cellStyle name="style1544554927349" xfId="45130" xr:uid="{5897EC84-9199-47A2-94F7-5CAA669B1034}"/>
    <cellStyle name="style1544554927449" xfId="45131" xr:uid="{B9D9FD31-C6FA-467E-8622-5A7A1AF66BC0}"/>
    <cellStyle name="style1544554950861" xfId="44927" xr:uid="{0CE0E66E-6113-4EF6-92A7-4DC9E174DB14}"/>
    <cellStyle name="style1544554951015" xfId="44928" xr:uid="{A6257F94-532D-4EC6-8E34-CE390B39E3BE}"/>
    <cellStyle name="style1544554951151" xfId="44932" xr:uid="{B62128AA-F050-4702-BD8C-A10EE4F20032}"/>
    <cellStyle name="style1544554951291" xfId="44933" xr:uid="{2F1A498D-7482-427D-B2E4-10E5CA3C6F7F}"/>
    <cellStyle name="style1544554951584" xfId="44930" xr:uid="{90034741-1C0D-4F4A-9840-E2ACDFC6A9A2}"/>
    <cellStyle name="style1544554951719" xfId="44931" xr:uid="{3035B200-B92A-4946-B543-12D3CAD10761}"/>
    <cellStyle name="style1544554951904" xfId="44929" xr:uid="{E532170F-CF3A-44E4-912E-92E7189EBF3D}"/>
    <cellStyle name="style1544554952196" xfId="44934" xr:uid="{54EA0011-AA05-499C-B065-35A5BB3CFE20}"/>
    <cellStyle name="style1544554952327" xfId="44935" xr:uid="{CC3ED430-4B97-4718-B57F-CADC6170ECE8}"/>
    <cellStyle name="style1544554952459" xfId="44936" xr:uid="{C67D3D22-821E-4A97-9DF0-CDE1D86A4ECB}"/>
    <cellStyle name="style1544554952724" xfId="44937" xr:uid="{91CC2DCD-3485-44E0-AE80-9DB30C88D430}"/>
    <cellStyle name="style1544554952881" xfId="44940" xr:uid="{B9D47209-04D4-4F0D-9EAD-DC25CCA020CB}"/>
    <cellStyle name="style1544554953017" xfId="44938" xr:uid="{E50BA361-77C2-4B18-9BC6-D57D0190EFB8}"/>
    <cellStyle name="style1544554953153" xfId="44941" xr:uid="{4EB09970-B780-4AE3-AF49-06DCB437D14F}"/>
    <cellStyle name="style1544554953286" xfId="44943" xr:uid="{C27A38F1-5A1D-45B6-9BFF-132934CED619}"/>
    <cellStyle name="style1544554953418" xfId="44944" xr:uid="{B55B72CB-3191-48C9-8379-7C3FE68C51AC}"/>
    <cellStyle name="style1544554953552" xfId="44939" xr:uid="{7AAAE5A6-5ACF-4CD0-A443-B73470ED3892}"/>
    <cellStyle name="style1544554954093" xfId="44942" xr:uid="{B827D2B8-0B67-4A64-AA5D-47C927425353}"/>
    <cellStyle name="style1544554954626" xfId="44945" xr:uid="{06F22550-0D33-4796-97A3-EBAE337EB064}"/>
    <cellStyle name="style1544554956813" xfId="44946" xr:uid="{06924F06-0E26-4892-87A4-D740BCD36CD1}"/>
    <cellStyle name="style1544554956983" xfId="44947" xr:uid="{A022E283-5D82-4E27-A463-500B3972051A}"/>
    <cellStyle name="style1544554957097" xfId="44951" xr:uid="{428EFAA0-FABC-44C9-9190-22672CAE3646}"/>
    <cellStyle name="style1544554957217" xfId="44952" xr:uid="{52520822-637A-46B9-92EB-6E765DA9C266}"/>
    <cellStyle name="style1544554957452" xfId="44949" xr:uid="{F46C4BB3-B592-4F55-A18C-0CFFC85A9860}"/>
    <cellStyle name="style1544554957571" xfId="44950" xr:uid="{08EFC6DF-46DE-4E82-97FB-FDBEAA484FAE}"/>
    <cellStyle name="style1544554957693" xfId="44948" xr:uid="{F4A53DDF-2764-4B4D-ABAA-955A9B92713E}"/>
    <cellStyle name="style1544554957989" xfId="44953" xr:uid="{AB36B822-2C87-410A-8B44-356A7AA6A5B3}"/>
    <cellStyle name="style1544554958113" xfId="44954" xr:uid="{77CC5FA9-06E7-493E-A2AC-D475C2C76C0A}"/>
    <cellStyle name="style1544554958228" xfId="44955" xr:uid="{4BFFF67F-AB05-40CC-94A4-6BA9210FA756}"/>
    <cellStyle name="style1544554958468" xfId="44956" xr:uid="{36CCA36A-A104-4998-AA18-4CCC553B11F8}"/>
    <cellStyle name="style1544554958599" xfId="44961" xr:uid="{ED61EBF4-A145-4C95-AB70-CA2270B75A6A}"/>
    <cellStyle name="style1544554958713" xfId="44957" xr:uid="{BBF19EC3-820E-4E63-B4BE-3DCE82C96772}"/>
    <cellStyle name="style1544554958835" xfId="44962" xr:uid="{F2D5F0DA-A5C4-4CC5-B30A-5F5F07DD34A4}"/>
    <cellStyle name="style1544554958955" xfId="44966" xr:uid="{5AA8AD54-6B4C-4E02-ACAE-04942005280F}"/>
    <cellStyle name="style1544554959075" xfId="44967" xr:uid="{D360E093-5183-4F8A-92A5-C35BC788802C}"/>
    <cellStyle name="style1544554959189" xfId="44958" xr:uid="{27A1A843-336A-473B-BF0B-521CD01E9326}"/>
    <cellStyle name="style1544554959302" xfId="44959" xr:uid="{848305E3-BA5F-4255-BBBD-60A7EC871EF8}"/>
    <cellStyle name="style1544554959418" xfId="44960" xr:uid="{D857A9AB-8BC3-4CD0-B113-A1135E2AE18B}"/>
    <cellStyle name="style1544554959651" xfId="44963" xr:uid="{160AEA6D-5668-46A8-BCFC-B9932D8C4742}"/>
    <cellStyle name="style1544554959766" xfId="44964" xr:uid="{10EFCD89-A341-4280-86D9-535158876112}"/>
    <cellStyle name="style1544554959887" xfId="44965" xr:uid="{CC9CF0A5-D41F-4F9D-9BD0-5D43F2D7963A}"/>
    <cellStyle name="style1544554960162" xfId="44968" xr:uid="{26BAED8D-F66B-4F28-AE26-054D3463D60C}"/>
    <cellStyle name="style1544554960284" xfId="44969" xr:uid="{D2D47F09-83B9-4129-A5C6-319ED354BA37}"/>
    <cellStyle name="style1544554960408" xfId="44970" xr:uid="{4E9B1635-8BD4-41EB-BFFA-75259A72FD72}"/>
    <cellStyle name="style1544554962411" xfId="44971" xr:uid="{CD9A67B4-52B4-4999-9C45-C770C60D1B0D}"/>
    <cellStyle name="style1544554962562" xfId="44972" xr:uid="{89E318D3-0BB9-4490-8309-39C65A108E51}"/>
    <cellStyle name="style1544554962673" xfId="44976" xr:uid="{DB6CF4EB-4B19-419D-877C-626287346365}"/>
    <cellStyle name="style1544554962792" xfId="44977" xr:uid="{508380D0-3497-47A6-ABAD-F93CA6C77AB4}"/>
    <cellStyle name="style1544554963033" xfId="44974" xr:uid="{C1514423-69D3-4FD3-AF32-FF0C69FDC3E6}"/>
    <cellStyle name="style1544554963148" xfId="44975" xr:uid="{8AC96D3E-0B79-4046-A28C-098FF889217D}"/>
    <cellStyle name="style1544554963266" xfId="44973" xr:uid="{AC5C7D51-BF51-4019-A8BF-669AC8B6899B}"/>
    <cellStyle name="style1544554963550" xfId="44978" xr:uid="{97EABB1F-9E56-453F-AC6B-2983B2AFE884}"/>
    <cellStyle name="style1544554963670" xfId="44979" xr:uid="{E3A7C0D2-4433-49C6-82DB-7CD91E30DCDB}"/>
    <cellStyle name="style1544554963786" xfId="44980" xr:uid="{78508DB1-01F6-47D7-9BB6-E96332DB8671}"/>
    <cellStyle name="style1544554964036" xfId="44981" xr:uid="{66954EC8-CC48-4E67-953D-E5AB7714698D}"/>
    <cellStyle name="style1544554964159" xfId="44986" xr:uid="{F287D6F4-C56F-4A47-8963-1B97BA22E7C6}"/>
    <cellStyle name="style1544554964273" xfId="44982" xr:uid="{8D6AD6CE-0E61-4FFA-8A57-288C1913D212}"/>
    <cellStyle name="style1544554964391" xfId="44987" xr:uid="{61867FD6-E83D-45D9-96DE-4EDEBE3E2285}"/>
    <cellStyle name="style1544554964509" xfId="44991" xr:uid="{E1DE1D46-0169-4710-9B38-29735472A5CC}"/>
    <cellStyle name="style1544554964627" xfId="44992" xr:uid="{8702C14A-D05E-4873-8DA8-32D8E09E76CC}"/>
    <cellStyle name="style1544554964840" xfId="44983" xr:uid="{AF0CAAB1-DC18-4094-BEAA-8D047DFCC673}"/>
    <cellStyle name="style1544554964964" xfId="44984" xr:uid="{D9457140-1916-4A74-A4A0-841A7E35410D}"/>
    <cellStyle name="style1544554965076" xfId="44985" xr:uid="{65649A38-44ED-48E1-BC1C-B22E45C78754}"/>
    <cellStyle name="style1544554965362" xfId="44988" xr:uid="{B4B9049A-8019-4F52-8AB5-D97E9F9E81C4}"/>
    <cellStyle name="style1544554965481" xfId="44989" xr:uid="{246B8215-92F3-4107-97FE-AD08878E5E65}"/>
    <cellStyle name="style1544554965618" xfId="44990" xr:uid="{0EC12ECF-3453-4216-B00D-D2FA8A12B887}"/>
    <cellStyle name="style1544554965870" xfId="44993" xr:uid="{EC7B4DF8-F654-413A-90C9-BB38207EF679}"/>
    <cellStyle name="style1544554966003" xfId="44994" xr:uid="{D8558E72-495E-4CAA-877D-04E7845163F3}"/>
    <cellStyle name="style1544554966116" xfId="44995" xr:uid="{B20B737F-99AD-45B9-BB25-1A20D5D0A053}"/>
    <cellStyle name="style1544554968544" xfId="44996" xr:uid="{B8AAF6BB-FF47-419D-A03A-099AD0B11D89}"/>
    <cellStyle name="style1544554968667" xfId="44997" xr:uid="{20691CF8-FFA3-4DDB-BD53-F4467C443EF5}"/>
    <cellStyle name="style1544554968780" xfId="45001" xr:uid="{57DD412F-EFD4-4408-807D-350EE8FD297B}"/>
    <cellStyle name="style1544554968900" xfId="45002" xr:uid="{2498B670-AB89-408D-8EC1-C292B8587C6A}"/>
    <cellStyle name="style1544554969135" xfId="44999" xr:uid="{D9884061-BB35-41FD-B6BE-FA5591BC7618}"/>
    <cellStyle name="style1544554969250" xfId="45000" xr:uid="{E72A6EA0-2294-4B89-8734-50A42B98F4C6}"/>
    <cellStyle name="style1544554969362" xfId="44998" xr:uid="{C18767AB-20DF-4BA0-811E-83BF3350417E}"/>
    <cellStyle name="style1544554969596" xfId="45003" xr:uid="{AA94BE0A-BEEE-4A35-8F3B-831C3C0BDD39}"/>
    <cellStyle name="style1544554969712" xfId="45004" xr:uid="{3B2D0F3F-631C-4B2E-8811-3A071D47B691}"/>
    <cellStyle name="style1544554969837" xfId="45005" xr:uid="{EFE24FB0-453D-4772-87B5-E3CB203605F2}"/>
    <cellStyle name="style1544554970068" xfId="45006" xr:uid="{6407ACEE-6CE7-4F5E-9F9E-1A45983AA435}"/>
    <cellStyle name="style1544554970196" xfId="45009" xr:uid="{89944EBF-E088-4F91-8536-2377B28F89E0}"/>
    <cellStyle name="style1544554970309" xfId="45007" xr:uid="{25340906-81CC-4435-9E26-AABDBEB5B665}"/>
    <cellStyle name="style1544554970423" xfId="45010" xr:uid="{9040F030-F5AA-4A02-BBF7-1015F2DEE855}"/>
    <cellStyle name="style1544554970539" xfId="45012" xr:uid="{2E2FA711-53B3-458F-A6A6-AEC4EE16A70D}"/>
    <cellStyle name="style1544554970667" xfId="45013" xr:uid="{CE64DF0A-5960-4151-8EAF-B99E244634E8}"/>
    <cellStyle name="style1544554970784" xfId="45008" xr:uid="{57702146-F464-433B-BB8B-E47FA3211B21}"/>
    <cellStyle name="style1544554971281" xfId="45011" xr:uid="{974E9E1D-7663-4766-9F1C-7C27793EF71C}"/>
    <cellStyle name="style1544554971750" xfId="45014" xr:uid="{F8CEF8A8-839F-4C92-876A-1792582495CD}"/>
    <cellStyle name="style1544554973956" xfId="45015" xr:uid="{85EF527F-1011-4E7C-9F3F-160A63BF7EC8}"/>
    <cellStyle name="style1544554974103" xfId="45016" xr:uid="{69161F98-6D8F-4CC9-889F-C19C43195DC8}"/>
    <cellStyle name="style1544554974218" xfId="45020" xr:uid="{65E8C887-B02E-46DE-A263-E0B07E56D504}"/>
    <cellStyle name="style1544554974331" xfId="45021" xr:uid="{D10A4D7E-5BDD-4138-B8EB-8454E6D5A162}"/>
    <cellStyle name="style1544554974563" xfId="45018" xr:uid="{F72DDFBC-7045-48A9-8678-65C6CC802A98}"/>
    <cellStyle name="style1544554974679" xfId="45019" xr:uid="{78AFE445-73B4-43DD-96BB-8773604DAAA8}"/>
    <cellStyle name="style1544554974798" xfId="45017" xr:uid="{69C0F569-CFCD-49B3-B943-9B8A8D953B7D}"/>
    <cellStyle name="style1544554975087" xfId="45022" xr:uid="{580CD6E9-3986-4C5D-831E-B062E43CD557}"/>
    <cellStyle name="style1544554975204" xfId="45023" xr:uid="{465C23E2-9801-412E-BE96-93B43D6141CC}"/>
    <cellStyle name="style1544554975318" xfId="45024" xr:uid="{E9ABB902-9A39-463D-809F-3AC76CB758C4}"/>
    <cellStyle name="style1544554975566" xfId="45025" xr:uid="{3858350E-22C6-49FC-A029-CB5BDC45E850}"/>
    <cellStyle name="style1544554975691" xfId="45030" xr:uid="{183428A3-2A35-4278-9204-3644CBE0DA26}"/>
    <cellStyle name="style1544554975814" xfId="45026" xr:uid="{02172C0A-C2C8-4220-AAB1-65EA6D578047}"/>
    <cellStyle name="style1544554975929" xfId="45031" xr:uid="{F8A0E7A6-12BD-4A7E-A15C-7ABC6395910D}"/>
    <cellStyle name="style1544554976051" xfId="45035" xr:uid="{1F8DB8F4-E0EA-4F49-B5CB-7EF204213B4C}"/>
    <cellStyle name="style1544554976166" xfId="45036" xr:uid="{11310960-5C15-4C36-A215-235D4C2CFFAC}"/>
    <cellStyle name="style1544554976282" xfId="45027" xr:uid="{E624454D-80A7-40E8-9396-21B20D8A853C}"/>
    <cellStyle name="style1544554976397" xfId="45028" xr:uid="{AA9B5449-8242-4A01-BE54-DE25EA26512A}"/>
    <cellStyle name="style1544554976514" xfId="45029" xr:uid="{0DF9D694-2516-45A7-8DE8-6901BBD66BDE}"/>
    <cellStyle name="style1544554976760" xfId="45032" xr:uid="{B299956F-DCE5-48D2-952B-E8841CE0D0A9}"/>
    <cellStyle name="style1544554976890" xfId="45033" xr:uid="{EE1F1885-3D00-4AC9-BF1F-043EA7A47E73}"/>
    <cellStyle name="style1544554977015" xfId="45034" xr:uid="{BCF9B637-C558-4B5A-AFF2-8BAEB4C33900}"/>
    <cellStyle name="style1544554977297" xfId="45037" xr:uid="{EB84DE62-D6FC-4FD1-8F20-5B6CD31F9D70}"/>
    <cellStyle name="style1544554977511" xfId="45038" xr:uid="{7D15722B-5FAA-420C-A5C7-8894B03691E8}"/>
    <cellStyle name="style1544554977636" xfId="45039" xr:uid="{53E881C1-D2A4-4084-AA4B-76B0676C09C2}"/>
    <cellStyle name="style1544554977910" xfId="45040" xr:uid="{C923D83E-C4E5-4F48-94FC-023DF596F263}"/>
    <cellStyle name="style1544554978015" xfId="45041" xr:uid="{B400D22C-D184-4021-BB79-E3BFD21839A0}"/>
    <cellStyle name="style1544554978112" xfId="45042" xr:uid="{CCE281E5-5041-4F25-AECA-0B3A540C491C}"/>
    <cellStyle name="style1544554978322" xfId="45043" xr:uid="{93BD6F1C-AF50-4E68-8F00-153E8637C951}"/>
    <cellStyle name="style1544554978495" xfId="45044" xr:uid="{A04EAD65-6BA3-4CE7-9E14-C54A0DEE0905}"/>
    <cellStyle name="style1544554978660" xfId="45045" xr:uid="{181EFD7C-326E-4315-B2AF-C03C9DB75309}"/>
    <cellStyle name="style1544554978891" xfId="45046" xr:uid="{2B28285A-F4A6-4F54-B8BE-96CD6AE9F94A}"/>
    <cellStyle name="style1544554979004" xfId="45047" xr:uid="{E63E4A23-0A6C-4169-AE1F-812F34B5AFBC}"/>
    <cellStyle name="style1544554979109" xfId="45048" xr:uid="{7B1BAAA5-DEAA-4AAB-B444-FC8F30A21FB7}"/>
    <cellStyle name="style1544554982363" xfId="45049" xr:uid="{8C02ACA3-9AA6-40D9-8075-50EDB7404B64}"/>
    <cellStyle name="style1544554982524" xfId="45050" xr:uid="{089312CA-5C4E-4AD7-9B90-968E944A67EE}"/>
    <cellStyle name="style1544554982752" xfId="45054" xr:uid="{3E14F6E7-34B3-4E76-9316-6A659D9C233F}"/>
    <cellStyle name="style1544554982907" xfId="45055" xr:uid="{7D988F93-CEB9-4B69-8FA9-12382ADD60B3}"/>
    <cellStyle name="style1544554983145" xfId="45052" xr:uid="{BA7E1AAF-6A1F-4C56-B9C3-9B0FAA846422}"/>
    <cellStyle name="style1544554983262" xfId="45053" xr:uid="{F69A0B1F-B66B-4E23-954F-E4AD93BAF282}"/>
    <cellStyle name="style1544554983382" xfId="45051" xr:uid="{A6F170BB-EB9C-4F8A-B443-65EEE4A061CF}"/>
    <cellStyle name="style1544554983709" xfId="45056" xr:uid="{A39B3C87-BD26-4518-8E8C-3E0D57B20F52}"/>
    <cellStyle name="style1544554983839" xfId="45057" xr:uid="{84B0F802-CBF7-45B6-9A48-5E0CA758F3E5}"/>
    <cellStyle name="style1544554983969" xfId="45058" xr:uid="{5746561C-30E3-414F-978C-C564F223C9F8}"/>
    <cellStyle name="style1544554984256" xfId="45059" xr:uid="{678CA5A4-C964-4151-8EC5-97A6433B53EB}"/>
    <cellStyle name="style1544554984405" xfId="45064" xr:uid="{D3A9CDF3-AA7E-467B-A97A-9BB3F5A94F3F}"/>
    <cellStyle name="style1544554984549" xfId="45069" xr:uid="{EF2AB6D8-DE35-4D54-9DA3-C0FD6878DFD3}"/>
    <cellStyle name="style1544554984684" xfId="45060" xr:uid="{16A52F8F-DBD3-4891-A9E7-5462B067E00B}"/>
    <cellStyle name="style1544554984826" xfId="45065" xr:uid="{C508F869-AB87-4ED0-8F0C-DD7718017640}"/>
    <cellStyle name="style1544554984966" xfId="45070" xr:uid="{E4A0B337-4D9A-4187-B579-10EF1E890B71}"/>
    <cellStyle name="style1544554985102" xfId="45061" xr:uid="{54A988A3-FEA2-4ABE-B512-35C4FEEC8A10}"/>
    <cellStyle name="style1544554985233" xfId="45062" xr:uid="{604316CE-0850-4ED7-922F-7DD9BBAF9F14}"/>
    <cellStyle name="style1544554985369" xfId="45063" xr:uid="{2DDD1CDD-2BD6-49C0-B3E7-60D9E94F59C7}"/>
    <cellStyle name="style1544554985626" xfId="45066" xr:uid="{9265C360-58A5-4AE8-8FA5-27BD441FDFB0}"/>
    <cellStyle name="style1544554985744" xfId="45067" xr:uid="{83D4DEA6-B49C-499D-87E3-585E26535997}"/>
    <cellStyle name="style1544554985877" xfId="45068" xr:uid="{4816705C-CFA6-41C8-856C-F99B657433AB}"/>
    <cellStyle name="style1544554986207" xfId="45071" xr:uid="{675FC74B-EF02-42B7-ACCF-41C8B380CF6B}"/>
    <cellStyle name="style1544554986327" xfId="45072" xr:uid="{EC995815-6DD9-45FE-A68F-C27EDC852BFA}"/>
    <cellStyle name="style1544554986453" xfId="45073" xr:uid="{961B5086-229F-47DE-A027-D6BE3CDD776C}"/>
    <cellStyle name="style1544554986712" xfId="45074" xr:uid="{33F03E9F-C530-4C84-BCC4-F61F5791E47B}"/>
    <cellStyle name="style1544554986835" xfId="45075" xr:uid="{A4B8B4C5-861B-4F14-BE0D-86FE1C829D94}"/>
    <cellStyle name="style1544554986942" xfId="45076" xr:uid="{BA705FA0-098E-4F73-91C8-590839CAE004}"/>
    <cellStyle name="style1544554987155" xfId="45077" xr:uid="{EE72258B-D516-465A-8DE6-43A87BD358D3}"/>
    <cellStyle name="style1544554987261" xfId="45078" xr:uid="{2CC8C784-D1AE-4CD8-9993-793F4319A70C}"/>
    <cellStyle name="style1544554987362" xfId="45079" xr:uid="{276E396B-CBFF-459D-B65D-764C8B74C964}"/>
    <cellStyle name="style1544554987583" xfId="45080" xr:uid="{2CCDFDE8-7CD3-413C-AD24-863E34915FDB}"/>
    <cellStyle name="style1544554987686" xfId="45081" xr:uid="{2AB58C9F-4CA9-45B7-A7A3-402FB1C6CE62}"/>
    <cellStyle name="style1544554987794" xfId="45082" xr:uid="{142FA82D-E5CB-4E7F-923E-7FD25B07D8F7}"/>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Water!$X$105:$X$116</c:f>
              <c:numCache>
                <c:formatCode>0.0</c:formatCode>
                <c:ptCount val="12"/>
                <c:pt idx="0">
                  <c:v>100</c:v>
                </c:pt>
                <c:pt idx="1">
                  <c:v>99.456188851385804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Water!$S$105:$S$116</c:f>
              <c:numCache>
                <c:formatCode>0.0</c:formatCode>
                <c:ptCount val="12"/>
                <c:pt idx="0">
                  <c:v>99.098470377030424</c:v>
                </c:pt>
                <c:pt idx="1">
                  <c:v>99.952030159075051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Water!$N$105:$N$116</c:f>
              <c:numCache>
                <c:formatCode>0.0</c:formatCode>
                <c:ptCount val="12"/>
                <c:pt idx="0">
                  <c:v>96.202519091540239</c:v>
                </c:pt>
                <c:pt idx="1">
                  <c:v>99.708513014589613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Water!$I$105:$I$116</c:f>
              <c:numCache>
                <c:formatCode>0.0</c:formatCode>
                <c:ptCount val="12"/>
                <c:pt idx="0">
                  <c:v>96.666666666666671</c:v>
                </c:pt>
                <c:pt idx="1">
                  <c:v>99.616429305313815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Water!$D$105:$D$116</c:f>
              <c:numCache>
                <c:formatCode>0.0</c:formatCode>
                <c:ptCount val="12"/>
                <c:pt idx="0">
                  <c:v>87.343199124750683</c:v>
                </c:pt>
                <c:pt idx="1">
                  <c:v>97.646398815005796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84.11188600655089</c:v>
                </c:pt>
                <c:pt idx="1">
                  <c:v>99.659308379601811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0.28754177812641674</c:v>
                </c:pt>
                <c:pt idx="1">
                  <c:v>0.34069162039818934</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15.6005722153227</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95.823877341338843</c:v>
                </c:pt>
                <c:pt idx="1">
                  <c:v>100</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4.1761226586611571</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95.200806542097567</c:v>
                </c:pt>
                <c:pt idx="1">
                  <c:v>100</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4.7991934579024331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98.854596153589085</c:v>
                </c:pt>
                <c:pt idx="1">
                  <c:v>100</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1.1454038464109146</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99.854325464002287</c:v>
                </c:pt>
                <c:pt idx="1">
                  <c:v>99.156158237113601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0.14567453599771341</c:v>
                </c:pt>
                <c:pt idx="1">
                  <c:v>0.14465600038242366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0</c:v>
                </c:pt>
                <c:pt idx="1">
                  <c:v>0.6991857625039728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Water!$X$205:$X$216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Water!$S$205:$S$216</c:f>
              <c:numCache>
                <c:formatCode>0.0</c:formatCode>
                <c:ptCount val="12"/>
                <c:pt idx="0">
                  <c:v>100</c:v>
                </c:pt>
                <c:pt idx="1">
                  <c:v>99.746837939900914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Water!$N$205:$N$216</c:f>
              <c:numCache>
                <c:formatCode>0.0</c:formatCode>
                <c:ptCount val="12"/>
                <c:pt idx="0">
                  <c:v>99.999999999999986</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Water!$I$205:$I$216</c:f>
              <c:numCache>
                <c:formatCode>0.0</c:formatCode>
                <c:ptCount val="12"/>
                <c:pt idx="0">
                  <c:v>95.348837209302332</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Water!$D$205:$D$216</c:f>
              <c:numCache>
                <c:formatCode>0.0</c:formatCode>
                <c:ptCount val="12"/>
                <c:pt idx="0">
                  <c:v>92.857142857142847</c:v>
                </c:pt>
                <c:pt idx="1">
                  <c:v>99.462234562805321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90.666579596855442</c:v>
                </c:pt>
                <c:pt idx="1">
                  <c:v>99.666489734075427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0.30339420152649837</c:v>
                </c:pt>
                <c:pt idx="1">
                  <c:v>0.33351026592457345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9.0300262016180568</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94.019933554817271</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5.9800664451827288</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99.999999999999986</c:v>
                </c:pt>
                <c:pt idx="1">
                  <c:v>100.00000000000001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100</c:v>
                </c:pt>
                <c:pt idx="1">
                  <c:v>99.674505922729736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c:v>
                </c:pt>
                <c:pt idx="1">
                  <c:v>0.32549407727026392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99.238230271170707</c:v>
                </c:pt>
                <c:pt idx="1">
                  <c:v>99.238230271170707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0.76176972882929306</c:v>
                </c:pt>
                <c:pt idx="1">
                  <c:v>0.76176972882929306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Water!$X$305:$X$316</c:f>
              <c:numCache>
                <c:formatCode>0.0</c:formatCode>
                <c:ptCount val="12"/>
                <c:pt idx="0">
                  <c:v>100</c:v>
                </c:pt>
                <c:pt idx="1">
                  <c:v>99.335541385013286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Water!$S$305:$S$316</c:f>
              <c:numCache>
                <c:formatCode>0.0</c:formatCode>
                <c:ptCount val="12"/>
                <c:pt idx="0">
                  <c:v>97.402597402597394</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Water!$N$305:$N$316</c:f>
              <c:numCache>
                <c:formatCode>0.0</c:formatCode>
                <c:ptCount val="12"/>
                <c:pt idx="0">
                  <c:v>96.72182424339519</c:v>
                </c:pt>
                <c:pt idx="1">
                  <c:v>99.64009172298654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Water!$I$305:$I$316</c:f>
              <c:numCache>
                <c:formatCode>0.0</c:formatCode>
                <c:ptCount val="12"/>
                <c:pt idx="0">
                  <c:v>94.805194805194802</c:v>
                </c:pt>
                <c:pt idx="1">
                  <c:v>99.528443591119327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Water!$D$305:$D$316</c:f>
              <c:numCache>
                <c:formatCode>0.0</c:formatCode>
                <c:ptCount val="12"/>
                <c:pt idx="0">
                  <c:v>85.497736267269318</c:v>
                </c:pt>
                <c:pt idx="1">
                  <c:v>97.207062813375572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81.869298895454406</c:v>
                </c:pt>
                <c:pt idx="1">
                  <c:v>99.655620358409038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0.28291550149927924</c:v>
                </c:pt>
                <c:pt idx="1">
                  <c:v>0.34437964159097589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17.847785603046319</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93.455695152073531</c:v>
                </c:pt>
                <c:pt idx="1">
                  <c:v>100</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6.5443048479264689</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95.888033534940519</c:v>
                </c:pt>
                <c:pt idx="1">
                  <c:v>100</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4.1119664650594814</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96.660482374768094</c:v>
                </c:pt>
                <c:pt idx="1">
                  <c:v>100</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3.3395176252319061</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100</c:v>
                </c:pt>
                <c:pt idx="1">
                  <c:v>99.145696066445623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0</c:v>
                </c:pt>
                <c:pt idx="1">
                  <c:v>0.85430393355437673</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81.869298895454406</c:v>
                </c:pt>
                <c:pt idx="1">
                  <c:v>99.655620358409038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0.28291550149927924</c:v>
                </c:pt>
                <c:pt idx="1">
                  <c:v>0.34437964159097589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17.847785603046319</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93.455695152073531</c:v>
                </c:pt>
                <c:pt idx="1">
                  <c:v>100</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6.5443048479264689</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95.888033534940519</c:v>
                </c:pt>
                <c:pt idx="1">
                  <c:v>100</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4.1119664650594814</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96.660482374768094</c:v>
                </c:pt>
                <c:pt idx="1">
                  <c:v>100</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3.3395176252319061</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100</c:v>
                </c:pt>
                <c:pt idx="1">
                  <c:v>99.145696066445623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0</c:v>
                </c:pt>
                <c:pt idx="1">
                  <c:v>0.85430393355437673</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84.11188600655089</c:v>
                </c:pt>
                <c:pt idx="1">
                  <c:v>99.659308379601811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0.28754177812641674</c:v>
                </c:pt>
                <c:pt idx="1">
                  <c:v>0.34069162039818934</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15.6005722153227</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95.823877341338843</c:v>
                </c:pt>
                <c:pt idx="1">
                  <c:v>100</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4.1761226586611571</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95.200806542097567</c:v>
                </c:pt>
                <c:pt idx="1">
                  <c:v>100</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4.7991934579024331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98.854596153589085</c:v>
                </c:pt>
                <c:pt idx="1">
                  <c:v>100</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1.1454038464109146</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99.854325464002287</c:v>
                </c:pt>
                <c:pt idx="1">
                  <c:v>99.156158237113601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0.14567453599771341</c:v>
                </c:pt>
                <c:pt idx="1">
                  <c:v>0.14465600038242366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0</c:v>
                </c:pt>
                <c:pt idx="1">
                  <c:v>0.6991857625039728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90.666579596855442</c:v>
                </c:pt>
                <c:pt idx="1">
                  <c:v>99.666489734075427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0.30339420152649837</c:v>
                </c:pt>
                <c:pt idx="1">
                  <c:v>0.33351026592457345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9.0300262016180568</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94.019933554817271</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5.9800664451827288</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99.999999999999986</c:v>
                </c:pt>
                <c:pt idx="1">
                  <c:v>100.00000000000001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100</c:v>
                </c:pt>
                <c:pt idx="1">
                  <c:v>99.674505922729736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c:v>
                </c:pt>
                <c:pt idx="1">
                  <c:v>0.32549407727026392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99.238230271170707</c:v>
                </c:pt>
                <c:pt idx="1">
                  <c:v>99.238230271170707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0.76176972882929306</c:v>
                </c:pt>
                <c:pt idx="1">
                  <c:v>0.76176972882929306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Sanitation!$W$105:$W$116</c:f>
              <c:numCache>
                <c:formatCode>0.0</c:formatCode>
                <c:ptCount val="12"/>
                <c:pt idx="0">
                  <c:v>3.3057851239669422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Sanitation!$R$105:$R$116</c:f>
              <c:numCache>
                <c:formatCode>0.0</c:formatCode>
                <c:ptCount val="12"/>
                <c:pt idx="0">
                  <c:v>5</c:v>
                </c:pt>
                <c:pt idx="1">
                  <c:v>0.69227036986935642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Sanitation!$M$105:$M$116</c:f>
              <c:numCache>
                <c:formatCode>0.0</c:formatCode>
                <c:ptCount val="12"/>
                <c:pt idx="0">
                  <c:v>8.3333333333333321</c:v>
                </c:pt>
                <c:pt idx="1">
                  <c:v>1.0061320128676297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Sanitation!$H$105:$H$116</c:f>
              <c:numCache>
                <c:formatCode>0.0</c:formatCode>
                <c:ptCount val="12"/>
                <c:pt idx="0">
                  <c:v>27.500000000000004</c:v>
                </c:pt>
                <c:pt idx="1">
                  <c:v>7.061097029421175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Sanitation!$X$105:$X$116</c:f>
              <c:numCache>
                <c:formatCode>0.0</c:formatCode>
                <c:ptCount val="12"/>
                <c:pt idx="0">
                  <c:v>99.999999999999986</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Sanitation!$S$105:$S$116</c:f>
              <c:numCache>
                <c:formatCode>0.0</c:formatCode>
                <c:ptCount val="12"/>
                <c:pt idx="0">
                  <c:v>95.867768595041326</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Sanitation!$N$105:$N$116</c:f>
              <c:numCache>
                <c:formatCode>0.0</c:formatCode>
                <c:ptCount val="12"/>
                <c:pt idx="0">
                  <c:v>94.166666666666657</c:v>
                </c:pt>
                <c:pt idx="1">
                  <c:v>99.307729630130623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Sanitation!$I$105:$I$116</c:f>
              <c:numCache>
                <c:formatCode>0.0</c:formatCode>
                <c:ptCount val="12"/>
                <c:pt idx="0">
                  <c:v>88.539795719085447</c:v>
                </c:pt>
                <c:pt idx="1">
                  <c:v>98.003680836872448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Sanitation!$D$105:$D$116</c:f>
              <c:numCache>
                <c:formatCode>0.0</c:formatCode>
                <c:ptCount val="12"/>
                <c:pt idx="0">
                  <c:v>70.833333333333329</c:v>
                </c:pt>
                <c:pt idx="1">
                  <c:v>91.924954273860692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50.621845108630666</c:v>
                </c:pt>
                <c:pt idx="1">
                  <c:v>76.511103532796284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14.185310813123538</c:v>
                </c:pt>
                <c:pt idx="1">
                  <c:v>21.440028152643293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1.853157515222847</c:v>
                </c:pt>
                <c:pt idx="1">
                  <c:v>0.82745784816142987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33.339686563022951</c:v>
                </c:pt>
                <c:pt idx="1">
                  <c:v>1.2214104663989929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75.672003650433837</c:v>
                </c:pt>
                <c:pt idx="1">
                  <c:v>88.158994833841874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10.163824892140907</c:v>
                </c:pt>
                <c:pt idx="1">
                  <c:v>11.841005166158126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3.7373520325304526</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10.426819424894802</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88.613307698059472</c:v>
                </c:pt>
                <c:pt idx="1">
                  <c:v>95.593763596104822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4.0844838361889151</c:v>
                </c:pt>
                <c:pt idx="1">
                  <c:v>4.4062364038951785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1.0714285714286689</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6.23077989432295</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92.34338569137303</c:v>
                </c:pt>
                <c:pt idx="1">
                  <c:v>97.524747731412603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2.3437453593944295</c:v>
                </c:pt>
                <c:pt idx="1">
                  <c:v>2.4752522685873828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1.0625737898464962</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4.2502951593860416</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98.963702085218088</c:v>
                </c:pt>
                <c:pt idx="1">
                  <c:v>98.963702085218117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1.0362979147818974</c:v>
                </c:pt>
                <c:pt idx="1">
                  <c:v>1.0362979147818978</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Sanitation!$R$205:$R$216</c:f>
              <c:numCache>
                <c:formatCode>0.0</c:formatCode>
                <c:ptCount val="12"/>
                <c:pt idx="0">
                  <c:v>4.6511627906976747</c:v>
                </c:pt>
                <c:pt idx="1">
                  <c:v>1.512127374888399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Sanitation!$M$205:$M$216</c:f>
              <c:numCache>
                <c:formatCode>0.0</c:formatCode>
                <c:ptCount val="12"/>
                <c:pt idx="0">
                  <c:v>6.9767441860465116</c:v>
                </c:pt>
                <c:pt idx="1">
                  <c:v>8.9477990099517868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Sanitation!$H$205:$H$216</c:f>
              <c:numCache>
                <c:formatCode>0.0</c:formatCode>
                <c:ptCount val="12"/>
                <c:pt idx="0">
                  <c:v>30.952380952380953</c:v>
                </c:pt>
                <c:pt idx="1">
                  <c:v>15.783346571095194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Sanitation!$X$205:$X$216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Sanitation!$S$205:$S$216</c:f>
              <c:numCache>
                <c:formatCode>0.0</c:formatCode>
                <c:ptCount val="12"/>
                <c:pt idx="0">
                  <c:v>100.00000000000001</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Sanitation!$N$205:$N$216</c:f>
              <c:numCache>
                <c:formatCode>0.0</c:formatCode>
                <c:ptCount val="12"/>
                <c:pt idx="0">
                  <c:v>95.348837209302332</c:v>
                </c:pt>
                <c:pt idx="1">
                  <c:v>96.790045397166736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Sanitation!$I$205:$I$216</c:f>
              <c:numCache>
                <c:formatCode>0.0</c:formatCode>
                <c:ptCount val="12"/>
                <c:pt idx="0">
                  <c:v>88.372093023255815</c:v>
                </c:pt>
                <c:pt idx="1">
                  <c:v>88.979440861421693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Sanitation!$D$205:$D$216</c:f>
              <c:numCache>
                <c:formatCode>0.0</c:formatCode>
                <c:ptCount val="12"/>
                <c:pt idx="0">
                  <c:v>64.285714285714278</c:v>
                </c:pt>
                <c:pt idx="1">
                  <c:v>81.05374661326411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42.596227143983626</c:v>
                </c:pt>
                <c:pt idx="1">
                  <c:v>61.461735978728413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16.898620762430561</c:v>
                </c:pt>
                <c:pt idx="1">
                  <c:v>24.382877013835763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5.218761317980352</c:v>
                </c:pt>
                <c:pt idx="1">
                  <c:v>2.7060502595650178</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35.286390775605469</c:v>
                </c:pt>
                <c:pt idx="1">
                  <c:v>11.449336747870802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80.111040043803897</c:v>
                </c:pt>
                <c:pt idx="1">
                  <c:v>80.977928032612141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8.0875250256902298</c:v>
                </c:pt>
                <c:pt idx="1">
                  <c:v>8.1750407825712212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5.3878492655751984</c:v>
                </c:pt>
                <c:pt idx="1">
                  <c:v>1.3360736537490823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6.4135856649306788</c:v>
                </c:pt>
                <c:pt idx="1">
                  <c:v>9.5109575310675609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88.400420142167661</c:v>
                </c:pt>
                <c:pt idx="1">
                  <c:v>90.948296475876433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6.0783330146821388</c:v>
                </c:pt>
                <c:pt idx="1">
                  <c:v>6.2535226892515938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c:v>
                </c:pt>
                <c:pt idx="1">
                  <c:v>2.1829207216433701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5.5212468431502195</c:v>
                </c:pt>
                <c:pt idx="1">
                  <c:v>0.61526011322860086</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95.443082918216575</c:v>
                </c:pt>
                <c:pt idx="1">
                  <c:v>95.443082918216533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4.5569170817834541</c:v>
                </c:pt>
                <c:pt idx="1">
                  <c:v>4.5569170817834523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97.90955350601061</c:v>
                </c:pt>
                <c:pt idx="1">
                  <c:v>97.90955350601061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2.0904464939893899</c:v>
                </c:pt>
                <c:pt idx="1">
                  <c:v>2.0904464939893899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Sanitation!$AB$305:$AB$316</c:f>
              <c:numCache>
                <c:formatCode>0.0</c:formatCode>
                <c:ptCount val="12"/>
                <c:pt idx="0">
                  <c:v>1.2987012987012987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Sanitation!$W$305:$W$316</c:f>
              <c:numCache>
                <c:formatCode>0.0</c:formatCode>
                <c:ptCount val="12"/>
                <c:pt idx="0">
                  <c:v>5.1948051948051948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Sanitation!$R$305:$R$316</c:f>
              <c:numCache>
                <c:formatCode>0.0</c:formatCode>
                <c:ptCount val="12"/>
                <c:pt idx="0">
                  <c:v>5.1282051282051277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Sanitation!$M$305:$M$316</c:f>
              <c:numCache>
                <c:formatCode>0.0</c:formatCode>
                <c:ptCount val="12"/>
                <c:pt idx="0">
                  <c:v>5.1948051948051948</c:v>
                </c:pt>
                <c:pt idx="1">
                  <c:v>0.65821415406262485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Sanitation!$H$305:$H$316</c:f>
              <c:numCache>
                <c:formatCode>0.0</c:formatCode>
                <c:ptCount val="12"/>
                <c:pt idx="0">
                  <c:v>28.571428571428569</c:v>
                </c:pt>
                <c:pt idx="1">
                  <c:v>4.0250738580695655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Sanitation!$X$305:$X$316</c:f>
              <c:numCache>
                <c:formatCode>0.0</c:formatCode>
                <c:ptCount val="12"/>
                <c:pt idx="0">
                  <c:v>98.701298701298711</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Sanitation!$S$305:$S$316</c:f>
              <c:numCache>
                <c:formatCode>0.0</c:formatCode>
                <c:ptCount val="12"/>
                <c:pt idx="0">
                  <c:v>93.506493506493513</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Sanitation!$N$305:$N$316</c:f>
              <c:numCache>
                <c:formatCode>0.0</c:formatCode>
                <c:ptCount val="12"/>
                <c:pt idx="0">
                  <c:v>93.589743589743591</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Sanitation!$I$305:$I$316</c:f>
              <c:numCache>
                <c:formatCode>0.0</c:formatCode>
                <c:ptCount val="12"/>
                <c:pt idx="0">
                  <c:v>94.007651683456757</c:v>
                </c:pt>
                <c:pt idx="1">
                  <c:v>99.007766722980222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Sanitation!$D$305:$D$316</c:f>
              <c:numCache>
                <c:formatCode>0.0</c:formatCode>
                <c:ptCount val="12"/>
                <c:pt idx="0">
                  <c:v>70.129870129870127</c:v>
                </c:pt>
                <c:pt idx="1">
                  <c:v>95.465722662718775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50.127403148324014</c:v>
                </c:pt>
                <c:pt idx="1">
                  <c:v>79.705139391113264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12.763651972160444</c:v>
                </c:pt>
                <c:pt idx="1">
                  <c:v>20.294860608886736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1.5242721042695848</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35.584672775245963</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80.572324820611968</c:v>
                </c:pt>
                <c:pt idx="1">
                  <c:v>87.030842393831449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12.006722565838189</c:v>
                </c:pt>
                <c:pt idx="1">
                  <c:v>12.969157606168551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0.92997854996110618</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6.4909740635887374</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89.024407935555899</c:v>
                </c:pt>
                <c:pt idx="1">
                  <c:v>97.020612241144647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2.7338338226859586</c:v>
                </c:pt>
                <c:pt idx="1">
                  <c:v>2.9793877588553528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1.6483516483515501</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6.5934065934065984</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89.209659638091509</c:v>
                </c:pt>
                <c:pt idx="1">
                  <c:v>97.336045637512839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2.4415462988286767</c:v>
                </c:pt>
                <c:pt idx="1">
                  <c:v>2.6639543624871607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1.6697588126159957</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6.6790352504638122</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97.56157794184665</c:v>
                </c:pt>
                <c:pt idx="1">
                  <c:v>99.218283982368575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0.76866324553739351</c:v>
                </c:pt>
                <c:pt idx="1">
                  <c:v>0.78171601763142462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1.669758812615953</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50.127403148324014</c:v>
                </c:pt>
                <c:pt idx="1">
                  <c:v>79.705139391113264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12.763651972160444</c:v>
                </c:pt>
                <c:pt idx="1">
                  <c:v>20.294860608886736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1.5242721042695848</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35.584672775245963</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80.572324820611968</c:v>
                </c:pt>
                <c:pt idx="1">
                  <c:v>87.030842393831449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12.006722565838189</c:v>
                </c:pt>
                <c:pt idx="1">
                  <c:v>12.969157606168551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0.92997854996110618</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6.4909740635887374</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89.024407935555899</c:v>
                </c:pt>
                <c:pt idx="1">
                  <c:v>97.020612241144647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2.7338338226859586</c:v>
                </c:pt>
                <c:pt idx="1">
                  <c:v>2.9793877588553528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1.6483516483515501</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6.5934065934065984</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89.209659638091509</c:v>
                </c:pt>
                <c:pt idx="1">
                  <c:v>97.336045637512839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2.4415462988286767</c:v>
                </c:pt>
                <c:pt idx="1">
                  <c:v>2.6639543624871607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1.6697588126159957</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6.6790352504638122</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97.56157794184665</c:v>
                </c:pt>
                <c:pt idx="1">
                  <c:v>99.218283982368575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0.76866324553739351</c:v>
                </c:pt>
                <c:pt idx="1">
                  <c:v>0.78171601763142462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1.669758812615953</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50.621845108630666</c:v>
                </c:pt>
                <c:pt idx="1">
                  <c:v>76.511103532796284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14.185310813123538</c:v>
                </c:pt>
                <c:pt idx="1">
                  <c:v>21.440028152643293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1.853157515222847</c:v>
                </c:pt>
                <c:pt idx="1">
                  <c:v>0.82745784816142987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33.339686563022951</c:v>
                </c:pt>
                <c:pt idx="1">
                  <c:v>1.2214104663989929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75.672003650433837</c:v>
                </c:pt>
                <c:pt idx="1">
                  <c:v>88.158994833841874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10.163824892140907</c:v>
                </c:pt>
                <c:pt idx="1">
                  <c:v>11.841005166158126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3.7373520325304526</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10.426819424894802</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88.613307698059472</c:v>
                </c:pt>
                <c:pt idx="1">
                  <c:v>95.593763596104822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4.0844838361889151</c:v>
                </c:pt>
                <c:pt idx="1">
                  <c:v>4.4062364038951785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1.0714285714286689</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6.23077989432295</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92.34338569137303</c:v>
                </c:pt>
                <c:pt idx="1">
                  <c:v>97.524747731412603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2.3437453593944295</c:v>
                </c:pt>
                <c:pt idx="1">
                  <c:v>2.4752522685873828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1.0625737898464962</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4.2502951593860416</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98.963702085218088</c:v>
                </c:pt>
                <c:pt idx="1">
                  <c:v>98.963702085218117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1.0362979147818974</c:v>
                </c:pt>
                <c:pt idx="1">
                  <c:v>1.0362979147818978</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42.596227143983626</c:v>
                </c:pt>
                <c:pt idx="1">
                  <c:v>61.461735978728413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16.898620762430561</c:v>
                </c:pt>
                <c:pt idx="1">
                  <c:v>24.382877013835763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5.218761317980352</c:v>
                </c:pt>
                <c:pt idx="1">
                  <c:v>2.7060502595650178</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35.286390775605469</c:v>
                </c:pt>
                <c:pt idx="1">
                  <c:v>11.449336747870802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80.111040043803897</c:v>
                </c:pt>
                <c:pt idx="1">
                  <c:v>80.977928032612141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8.0875250256902298</c:v>
                </c:pt>
                <c:pt idx="1">
                  <c:v>8.1750407825712212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5.3878492655751984</c:v>
                </c:pt>
                <c:pt idx="1">
                  <c:v>1.3360736537490823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6.4135856649306788</c:v>
                </c:pt>
                <c:pt idx="1">
                  <c:v>9.5109575310675609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88.400420142167661</c:v>
                </c:pt>
                <c:pt idx="1">
                  <c:v>90.948296475876433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6.0783330146821388</c:v>
                </c:pt>
                <c:pt idx="1">
                  <c:v>6.2535226892515938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c:v>
                </c:pt>
                <c:pt idx="1">
                  <c:v>2.1829207216433701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5.5212468431502195</c:v>
                </c:pt>
                <c:pt idx="1">
                  <c:v>0.61526011322860086</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95.443082918216575</c:v>
                </c:pt>
                <c:pt idx="1">
                  <c:v>95.443082918216533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4.5569170817834541</c:v>
                </c:pt>
                <c:pt idx="1">
                  <c:v>4.5569170817834523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97.90955350601061</c:v>
                </c:pt>
                <c:pt idx="1">
                  <c:v>97.90955350601061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2.0904464939893899</c:v>
                </c:pt>
                <c:pt idx="1">
                  <c:v>2.0904464939893899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70.538578533693823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15.023521702004297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14.437899764301834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84.583114215989013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11.409375318183953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4.0075104658270435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90.881410765461482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4.8846030177295585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4.2339862168089528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94.434304438102274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3.9218468034474361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1.6438487584502961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95.409063635960763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2.545076703771036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2.0458596602681891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69.68906407180117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15.631942978206547</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14.678992949992239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85.20066099366403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11.064551592355405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3.7347874139805755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90.754167823200532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5.4361424477327649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3.8096897290666796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95.119565143757754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3.1558410652814026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1.7245937909608302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95.69936992837799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2.3168659443196207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1.9837641273023872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66.778105622320055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17.998257071504611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15.223637306175233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88.284016506201056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8.9902887199153358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2.7256947738836024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88.835415293280732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8.7285239686104497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2.4360607381088051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98.374545140238837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1.6254548597611644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96.510124337500315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1.2944389963395584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2.1954366661601195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'SLC05'!$M$15:$Q$15</c:f>
              <c:strCache>
                <c:ptCount val="5"/>
                <c:pt idx="0">
                  <c:v>Poorest</c:v>
                </c:pt>
                <c:pt idx="1">
                  <c:v>Poor</c:v>
                </c:pt>
                <c:pt idx="2">
                  <c:v>Middle</c:v>
                </c:pt>
                <c:pt idx="3">
                  <c:v>Rich</c:v>
                </c:pt>
                <c:pt idx="4">
                  <c:v>Richest</c:v>
                </c:pt>
              </c:strCache>
            </c:strRef>
          </c:cat>
          <c:val>
            <c:numRef>
              <c:f>'SLC05'!$M$18:$Q$18</c:f>
              <c:numCache>
                <c:formatCode>###0.0</c:formatCode>
                <c:ptCount val="5"/>
                <c:pt idx="0">
                  <c:v>85.203299469543694</c:v>
                </c:pt>
                <c:pt idx="1">
                  <c:v>94.805194805194802</c:v>
                </c:pt>
                <c:pt idx="2">
                  <c:v>96.72182424339519</c:v>
                </c:pt>
                <c:pt idx="3">
                  <c:v>97.40259740259738</c:v>
                </c:pt>
                <c:pt idx="4">
                  <c:v>100</c:v>
                </c:pt>
              </c:numCache>
            </c:numRef>
          </c:val>
          <c:extLst>
            <c:ext xmlns:c16="http://schemas.microsoft.com/office/drawing/2014/chart" uri="{C3380CC4-5D6E-409C-BE32-E72D297353CC}">
              <c16:uniqueId val="{00000000-1FBE-437D-81E6-EC26FCAA0531}"/>
            </c:ext>
          </c:extLst>
        </c:ser>
        <c:ser>
          <c:idx val="1"/>
          <c:order val="1"/>
          <c:tx>
            <c:strRef>
              <c:f>'SLC05'!$B$19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'SLC05'!$M$15:$Q$15</c:f>
              <c:strCache>
                <c:ptCount val="5"/>
                <c:pt idx="0">
                  <c:v>Poorest</c:v>
                </c:pt>
                <c:pt idx="1">
                  <c:v>Poor</c:v>
                </c:pt>
                <c:pt idx="2">
                  <c:v>Middle</c:v>
                </c:pt>
                <c:pt idx="3">
                  <c:v>Rich</c:v>
                </c:pt>
                <c:pt idx="4">
                  <c:v>Richest</c:v>
                </c:pt>
              </c:strCache>
            </c:strRef>
          </c:cat>
          <c:val>
            <c:numRef>
              <c:f>'SLC05'!$M$19:$Q$19</c:f>
              <c:numCache>
                <c:formatCode>###0.0</c:formatCode>
                <c:ptCount val="5"/>
                <c:pt idx="0">
                  <c:v>0.29443679772561299</c:v>
                </c:pt>
                <c:pt idx="1">
                  <c:v>0</c:v>
                </c:pt>
                <c:pt idx="2">
                  <c:v>0</c:v>
                </c:pt>
                <c:pt idx="3">
                  <c:v>0</c:v>
                </c:pt>
                <c:pt idx="4">
                  <c:v>0</c:v>
                </c:pt>
              </c:numCache>
            </c:numRef>
          </c:val>
          <c:extLst>
            <c:ext xmlns:c16="http://schemas.microsoft.com/office/drawing/2014/chart" uri="{C3380CC4-5D6E-409C-BE32-E72D297353CC}">
              <c16:uniqueId val="{00000001-1FBE-437D-81E6-EC26FCAA0531}"/>
            </c:ext>
          </c:extLst>
        </c:ser>
        <c:ser>
          <c:idx val="2"/>
          <c:order val="2"/>
          <c:tx>
            <c:strRef>
              <c:f>'SLC05'!$B$20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'SLC05'!$M$15:$Q$15</c:f>
              <c:strCache>
                <c:ptCount val="5"/>
                <c:pt idx="0">
                  <c:v>Poorest</c:v>
                </c:pt>
                <c:pt idx="1">
                  <c:v>Poor</c:v>
                </c:pt>
                <c:pt idx="2">
                  <c:v>Middle</c:v>
                </c:pt>
                <c:pt idx="3">
                  <c:v>Rich</c:v>
                </c:pt>
                <c:pt idx="4">
                  <c:v>Richest</c:v>
                </c:pt>
              </c:strCache>
            </c:strRef>
          </c:cat>
          <c:val>
            <c:numRef>
              <c:f>'SLC05'!$M$20:$Q$20</c:f>
              <c:numCache>
                <c:formatCode>###0.0</c:formatCode>
                <c:ptCount val="5"/>
                <c:pt idx="0">
                  <c:v>14.502263732730697</c:v>
                </c:pt>
                <c:pt idx="1">
                  <c:v>5.1948051948051983</c:v>
                </c:pt>
                <c:pt idx="2">
                  <c:v>3.27817575660481</c:v>
                </c:pt>
                <c:pt idx="3">
                  <c:v>2.5974025974026205</c:v>
                </c:pt>
                <c:pt idx="4">
                  <c:v>0</c:v>
                </c:pt>
              </c:numCache>
            </c:numRef>
          </c:val>
          <c:extLst>
            <c:ext xmlns:c16="http://schemas.microsoft.com/office/drawing/2014/chart" uri="{C3380CC4-5D6E-409C-BE32-E72D297353CC}">
              <c16:uniqueId val="{00000002-1FBE-437D-81E6-EC26FCAA0531}"/>
            </c:ext>
          </c:extLst>
        </c:ser>
        <c:ser>
          <c:idx val="3"/>
          <c:order val="3"/>
          <c:tx>
            <c:strRef>
              <c:f>'SLC05'!$B$21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'SLC05'!$M$15:$Q$15</c:f>
              <c:strCache>
                <c:ptCount val="5"/>
                <c:pt idx="0">
                  <c:v>Poorest</c:v>
                </c:pt>
                <c:pt idx="1">
                  <c:v>Poor</c:v>
                </c:pt>
                <c:pt idx="2">
                  <c:v>Middle</c:v>
                </c:pt>
                <c:pt idx="3">
                  <c:v>Rich</c:v>
                </c:pt>
                <c:pt idx="4">
                  <c:v>Richest</c:v>
                </c:pt>
              </c:strCache>
            </c:strRef>
          </c:cat>
          <c:val>
            <c:numRef>
              <c:f>'SLC05'!$M$21:$Q$21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FBE-437D-81E6-EC26FCAA0531}"/>
            </c:ext>
          </c:extLst>
        </c:ser>
        <c:dLbls>
          <c:showLegendKey val="0"/>
          <c:showVal val="0"/>
          <c:showCatName val="0"/>
          <c:showSerName val="0"/>
          <c:showPercent val="0"/>
          <c:showBubbleSize val="0"/>
        </c:dLbls>
        <c:gapWidth val="50"/>
        <c:overlap val="100"/>
        <c:axId val="218514944"/>
        <c:axId val="218516480"/>
      </c:barChart>
      <c:catAx>
        <c:axId val="218514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6480"/>
        <c:crosses val="autoZero"/>
        <c:auto val="1"/>
        <c:lblAlgn val="ctr"/>
        <c:lblOffset val="100"/>
        <c:tickLblSkip val="1"/>
        <c:tickMarkSkip val="1"/>
        <c:noMultiLvlLbl val="0"/>
      </c:catAx>
      <c:valAx>
        <c:axId val="218516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4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'SLC05'!$C$15:$G$15</c:f>
              <c:strCache>
                <c:ptCount val="5"/>
                <c:pt idx="0">
                  <c:v>Poorest</c:v>
                </c:pt>
                <c:pt idx="1">
                  <c:v>Poor</c:v>
                </c:pt>
                <c:pt idx="2">
                  <c:v>Middle</c:v>
                </c:pt>
                <c:pt idx="3">
                  <c:v>Rich</c:v>
                </c:pt>
                <c:pt idx="4">
                  <c:v>Richest</c:v>
                </c:pt>
              </c:strCache>
            </c:strRef>
          </c:cat>
          <c:val>
            <c:numRef>
              <c:f>'SLC05'!$C$18:$G$18</c:f>
              <c:numCache>
                <c:formatCode>###0.0</c:formatCode>
                <c:ptCount val="5"/>
                <c:pt idx="0">
                  <c:v>87.045628164344947</c:v>
                </c:pt>
                <c:pt idx="1">
                  <c:v>96.666666666666686</c:v>
                </c:pt>
                <c:pt idx="2">
                  <c:v>96.202519091540239</c:v>
                </c:pt>
                <c:pt idx="3">
                  <c:v>99.098470377030424</c:v>
                </c:pt>
                <c:pt idx="4">
                  <c:v>99.854325464002287</c:v>
                </c:pt>
              </c:numCache>
            </c:numRef>
          </c:val>
          <c:extLst>
            <c:ext xmlns:c16="http://schemas.microsoft.com/office/drawing/2014/chart" uri="{C3380CC4-5D6E-409C-BE32-E72D297353CC}">
              <c16:uniqueId val="{00000000-FFC0-4E1E-BEC4-116DB1D70C83}"/>
            </c:ext>
          </c:extLst>
        </c:ser>
        <c:ser>
          <c:idx val="1"/>
          <c:order val="1"/>
          <c:tx>
            <c:strRef>
              <c:f>'SLC05'!$B$19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'SLC05'!$C$15:$G$15</c:f>
              <c:strCache>
                <c:ptCount val="5"/>
                <c:pt idx="0">
                  <c:v>Poorest</c:v>
                </c:pt>
                <c:pt idx="1">
                  <c:v>Poor</c:v>
                </c:pt>
                <c:pt idx="2">
                  <c:v>Middle</c:v>
                </c:pt>
                <c:pt idx="3">
                  <c:v>Rich</c:v>
                </c:pt>
                <c:pt idx="4">
                  <c:v>Richest</c:v>
                </c:pt>
              </c:strCache>
            </c:strRef>
          </c:cat>
          <c:val>
            <c:numRef>
              <c:f>'SLC05'!$C$19:$G$19</c:f>
              <c:numCache>
                <c:formatCode>###0.0</c:formatCode>
                <c:ptCount val="5"/>
                <c:pt idx="0">
                  <c:v>0.29757096040574177</c:v>
                </c:pt>
                <c:pt idx="1">
                  <c:v>0</c:v>
                </c:pt>
                <c:pt idx="2">
                  <c:v>0</c:v>
                </c:pt>
                <c:pt idx="3">
                  <c:v>0</c:v>
                </c:pt>
                <c:pt idx="4">
                  <c:v>0.14567453599772218</c:v>
                </c:pt>
              </c:numCache>
            </c:numRef>
          </c:val>
          <c:extLst>
            <c:ext xmlns:c16="http://schemas.microsoft.com/office/drawing/2014/chart" uri="{C3380CC4-5D6E-409C-BE32-E72D297353CC}">
              <c16:uniqueId val="{00000001-FFC0-4E1E-BEC4-116DB1D70C83}"/>
            </c:ext>
          </c:extLst>
        </c:ser>
        <c:ser>
          <c:idx val="2"/>
          <c:order val="2"/>
          <c:tx>
            <c:strRef>
              <c:f>'SLC05'!$B$20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'SLC05'!$C$15:$G$15</c:f>
              <c:strCache>
                <c:ptCount val="5"/>
                <c:pt idx="0">
                  <c:v>Poorest</c:v>
                </c:pt>
                <c:pt idx="1">
                  <c:v>Poor</c:v>
                </c:pt>
                <c:pt idx="2">
                  <c:v>Middle</c:v>
                </c:pt>
                <c:pt idx="3">
                  <c:v>Rich</c:v>
                </c:pt>
                <c:pt idx="4">
                  <c:v>Richest</c:v>
                </c:pt>
              </c:strCache>
            </c:strRef>
          </c:cat>
          <c:val>
            <c:numRef>
              <c:f>'SLC05'!$C$20:$G$20</c:f>
              <c:numCache>
                <c:formatCode>###0.0</c:formatCode>
                <c:ptCount val="5"/>
                <c:pt idx="0">
                  <c:v>12.656800875249317</c:v>
                </c:pt>
                <c:pt idx="1">
                  <c:v>3.3333333333333144</c:v>
                </c:pt>
                <c:pt idx="2">
                  <c:v>3.7974809084597609</c:v>
                </c:pt>
                <c:pt idx="3">
                  <c:v>0.90152962296957639</c:v>
                </c:pt>
                <c:pt idx="4">
                  <c:v>0</c:v>
                </c:pt>
              </c:numCache>
            </c:numRef>
          </c:val>
          <c:extLst>
            <c:ext xmlns:c16="http://schemas.microsoft.com/office/drawing/2014/chart" uri="{C3380CC4-5D6E-409C-BE32-E72D297353CC}">
              <c16:uniqueId val="{00000002-FFC0-4E1E-BEC4-116DB1D70C83}"/>
            </c:ext>
          </c:extLst>
        </c:ser>
        <c:ser>
          <c:idx val="3"/>
          <c:order val="3"/>
          <c:tx>
            <c:strRef>
              <c:f>'SLC05'!$B$21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'SLC05'!$C$15:$G$15</c:f>
              <c:strCache>
                <c:ptCount val="5"/>
                <c:pt idx="0">
                  <c:v>Poorest</c:v>
                </c:pt>
                <c:pt idx="1">
                  <c:v>Poor</c:v>
                </c:pt>
                <c:pt idx="2">
                  <c:v>Middle</c:v>
                </c:pt>
                <c:pt idx="3">
                  <c:v>Rich</c:v>
                </c:pt>
                <c:pt idx="4">
                  <c:v>Richest</c:v>
                </c:pt>
              </c:strCache>
            </c:strRef>
          </c:cat>
          <c:val>
            <c:numRef>
              <c:f>'SLC05'!$C$21:$G$21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FC0-4E1E-BEC4-116DB1D70C83}"/>
            </c:ext>
          </c:extLst>
        </c:ser>
        <c:dLbls>
          <c:showLegendKey val="0"/>
          <c:showVal val="0"/>
          <c:showCatName val="0"/>
          <c:showSerName val="0"/>
          <c:showPercent val="0"/>
          <c:showBubbleSize val="0"/>
        </c:dLbls>
        <c:gapWidth val="50"/>
        <c:overlap val="100"/>
        <c:axId val="218621056"/>
        <c:axId val="218622592"/>
      </c:barChart>
      <c:catAx>
        <c:axId val="218621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22592"/>
        <c:crosses val="autoZero"/>
        <c:auto val="1"/>
        <c:lblAlgn val="ctr"/>
        <c:lblOffset val="100"/>
        <c:tickLblSkip val="1"/>
        <c:tickMarkSkip val="1"/>
        <c:noMultiLvlLbl val="0"/>
      </c:catAx>
      <c:valAx>
        <c:axId val="21862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21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'SLC05'!$M$221:$Q$221</c:f>
              <c:strCache>
                <c:ptCount val="5"/>
                <c:pt idx="0">
                  <c:v>Poorest</c:v>
                </c:pt>
                <c:pt idx="1">
                  <c:v>Poor</c:v>
                </c:pt>
                <c:pt idx="2">
                  <c:v>Middle</c:v>
                </c:pt>
                <c:pt idx="3">
                  <c:v>Rich</c:v>
                </c:pt>
                <c:pt idx="4">
                  <c:v>Richest</c:v>
                </c:pt>
              </c:strCache>
            </c:strRef>
          </c:cat>
          <c:val>
            <c:numRef>
              <c:f>'SLC05'!$M$222:$Q$222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7F0-48B7-9726-8245B074461C}"/>
            </c:ext>
          </c:extLst>
        </c:ser>
        <c:ser>
          <c:idx val="1"/>
          <c:order val="1"/>
          <c:tx>
            <c:strRef>
              <c:f>'SLC05'!$B$223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'SLC05'!$M$221:$Q$221</c:f>
              <c:strCache>
                <c:ptCount val="5"/>
                <c:pt idx="0">
                  <c:v>Poorest</c:v>
                </c:pt>
                <c:pt idx="1">
                  <c:v>Poor</c:v>
                </c:pt>
                <c:pt idx="2">
                  <c:v>Middle</c:v>
                </c:pt>
                <c:pt idx="3">
                  <c:v>Rich</c:v>
                </c:pt>
                <c:pt idx="4">
                  <c:v>Richest</c:v>
                </c:pt>
              </c:strCache>
            </c:strRef>
          </c:cat>
          <c:val>
            <c:numRef>
              <c:f>'SLC05'!$M$223:$Q$223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7F0-48B7-9726-8245B074461C}"/>
            </c:ext>
          </c:extLst>
        </c:ser>
        <c:ser>
          <c:idx val="2"/>
          <c:order val="2"/>
          <c:tx>
            <c:strRef>
              <c:f>'SLC05'!$B$224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'SLC05'!$M$221:$Q$221</c:f>
              <c:strCache>
                <c:ptCount val="5"/>
                <c:pt idx="0">
                  <c:v>Poorest</c:v>
                </c:pt>
                <c:pt idx="1">
                  <c:v>Poor</c:v>
                </c:pt>
                <c:pt idx="2">
                  <c:v>Middle</c:v>
                </c:pt>
                <c:pt idx="3">
                  <c:v>Rich</c:v>
                </c:pt>
                <c:pt idx="4">
                  <c:v>Richest</c:v>
                </c:pt>
              </c:strCache>
            </c:strRef>
          </c:cat>
          <c:val>
            <c:numRef>
              <c:f>'SLC05'!$M$224:$Q$224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7F0-48B7-9726-8245B074461C}"/>
            </c:ext>
          </c:extLst>
        </c:ser>
        <c:dLbls>
          <c:showLegendKey val="0"/>
          <c:showVal val="0"/>
          <c:showCatName val="0"/>
          <c:showSerName val="0"/>
          <c:showPercent val="0"/>
          <c:showBubbleSize val="0"/>
        </c:dLbls>
        <c:gapWidth val="50"/>
        <c:overlap val="100"/>
        <c:axId val="219470080"/>
        <c:axId val="219480064"/>
      </c:barChart>
      <c:catAx>
        <c:axId val="21947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0064"/>
        <c:crosses val="autoZero"/>
        <c:auto val="1"/>
        <c:lblAlgn val="ctr"/>
        <c:lblOffset val="100"/>
        <c:tickLblSkip val="1"/>
        <c:tickMarkSkip val="1"/>
        <c:noMultiLvlLbl val="0"/>
      </c:catAx>
      <c:valAx>
        <c:axId val="21948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'SLC05'!$C$221:$G$221</c:f>
              <c:strCache>
                <c:ptCount val="5"/>
                <c:pt idx="0">
                  <c:v>Poorest</c:v>
                </c:pt>
                <c:pt idx="1">
                  <c:v>Poor</c:v>
                </c:pt>
                <c:pt idx="2">
                  <c:v>Middle</c:v>
                </c:pt>
                <c:pt idx="3">
                  <c:v>Rich</c:v>
                </c:pt>
                <c:pt idx="4">
                  <c:v>Richest</c:v>
                </c:pt>
              </c:strCache>
            </c:strRef>
          </c:cat>
          <c:val>
            <c:numRef>
              <c:f>'SLC05'!$C$222:$G$222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4E8-4A55-B49F-6A40B1CA6A2B}"/>
            </c:ext>
          </c:extLst>
        </c:ser>
        <c:ser>
          <c:idx val="1"/>
          <c:order val="1"/>
          <c:tx>
            <c:strRef>
              <c:f>'SLC05'!$B$223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'SLC05'!$C$221:$G$221</c:f>
              <c:strCache>
                <c:ptCount val="5"/>
                <c:pt idx="0">
                  <c:v>Poorest</c:v>
                </c:pt>
                <c:pt idx="1">
                  <c:v>Poor</c:v>
                </c:pt>
                <c:pt idx="2">
                  <c:v>Middle</c:v>
                </c:pt>
                <c:pt idx="3">
                  <c:v>Rich</c:v>
                </c:pt>
                <c:pt idx="4">
                  <c:v>Richest</c:v>
                </c:pt>
              </c:strCache>
            </c:strRef>
          </c:cat>
          <c:val>
            <c:numRef>
              <c:f>'SLC05'!$C$223:$G$223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4E8-4A55-B49F-6A40B1CA6A2B}"/>
            </c:ext>
          </c:extLst>
        </c:ser>
        <c:ser>
          <c:idx val="2"/>
          <c:order val="2"/>
          <c:tx>
            <c:strRef>
              <c:f>'SLC05'!$B$224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'SLC05'!$C$221:$G$221</c:f>
              <c:strCache>
                <c:ptCount val="5"/>
                <c:pt idx="0">
                  <c:v>Poorest</c:v>
                </c:pt>
                <c:pt idx="1">
                  <c:v>Poor</c:v>
                </c:pt>
                <c:pt idx="2">
                  <c:v>Middle</c:v>
                </c:pt>
                <c:pt idx="3">
                  <c:v>Rich</c:v>
                </c:pt>
                <c:pt idx="4">
                  <c:v>Richest</c:v>
                </c:pt>
              </c:strCache>
            </c:strRef>
          </c:cat>
          <c:val>
            <c:numRef>
              <c:f>'SLC05'!$C$224:$G$224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4E8-4A55-B49F-6A40B1CA6A2B}"/>
            </c:ext>
          </c:extLst>
        </c:ser>
        <c:dLbls>
          <c:showLegendKey val="0"/>
          <c:showVal val="0"/>
          <c:showCatName val="0"/>
          <c:showSerName val="0"/>
          <c:showPercent val="0"/>
          <c:showBubbleSize val="0"/>
        </c:dLbls>
        <c:gapWidth val="50"/>
        <c:overlap val="100"/>
        <c:axId val="219745280"/>
        <c:axId val="220869376"/>
      </c:barChart>
      <c:catAx>
        <c:axId val="219745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9376"/>
        <c:crosses val="autoZero"/>
        <c:auto val="1"/>
        <c:lblAlgn val="ctr"/>
        <c:lblOffset val="100"/>
        <c:tickLblSkip val="1"/>
        <c:tickMarkSkip val="1"/>
        <c:noMultiLvlLbl val="0"/>
      </c:catAx>
      <c:valAx>
        <c:axId val="22086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5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'SLC05'!$H$15:$L$15</c:f>
              <c:strCache>
                <c:ptCount val="5"/>
                <c:pt idx="0">
                  <c:v>Poorest</c:v>
                </c:pt>
                <c:pt idx="1">
                  <c:v>Poor</c:v>
                </c:pt>
                <c:pt idx="2">
                  <c:v>Middle</c:v>
                </c:pt>
                <c:pt idx="3">
                  <c:v>Rich</c:v>
                </c:pt>
                <c:pt idx="4">
                  <c:v>Richest</c:v>
                </c:pt>
              </c:strCache>
            </c:strRef>
          </c:cat>
          <c:val>
            <c:numRef>
              <c:f>'SLC05'!$H$18:$L$18</c:f>
              <c:numCache>
                <c:formatCode>###0.0</c:formatCode>
                <c:ptCount val="5"/>
                <c:pt idx="0">
                  <c:v>92.547454753070028</c:v>
                </c:pt>
                <c:pt idx="1">
                  <c:v>95.348837209302332</c:v>
                </c:pt>
                <c:pt idx="2">
                  <c:v>99.999999999999986</c:v>
                </c:pt>
                <c:pt idx="3">
                  <c:v>100</c:v>
                </c:pt>
                <c:pt idx="4">
                  <c:v>99.238230271170707</c:v>
                </c:pt>
              </c:numCache>
            </c:numRef>
          </c:val>
          <c:extLst>
            <c:ext xmlns:c16="http://schemas.microsoft.com/office/drawing/2014/chart" uri="{C3380CC4-5D6E-409C-BE32-E72D297353CC}">
              <c16:uniqueId val="{00000000-5B12-41C8-A0E5-F9EE7F98B412}"/>
            </c:ext>
          </c:extLst>
        </c:ser>
        <c:ser>
          <c:idx val="1"/>
          <c:order val="1"/>
          <c:tx>
            <c:strRef>
              <c:f>'SLC05'!$B$19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'SLC05'!$H$15:$L$15</c:f>
              <c:strCache>
                <c:ptCount val="5"/>
                <c:pt idx="0">
                  <c:v>Poorest</c:v>
                </c:pt>
                <c:pt idx="1">
                  <c:v>Poor</c:v>
                </c:pt>
                <c:pt idx="2">
                  <c:v>Middle</c:v>
                </c:pt>
                <c:pt idx="3">
                  <c:v>Rich</c:v>
                </c:pt>
                <c:pt idx="4">
                  <c:v>Richest</c:v>
                </c:pt>
              </c:strCache>
            </c:strRef>
          </c:cat>
          <c:val>
            <c:numRef>
              <c:f>'SLC05'!$H$19:$L$19</c:f>
              <c:numCache>
                <c:formatCode>###0.0</c:formatCode>
                <c:ptCount val="5"/>
                <c:pt idx="0">
                  <c:v>0.30968810407282044</c:v>
                </c:pt>
                <c:pt idx="1">
                  <c:v>0</c:v>
                </c:pt>
                <c:pt idx="2">
                  <c:v>0</c:v>
                </c:pt>
                <c:pt idx="3">
                  <c:v>0</c:v>
                </c:pt>
                <c:pt idx="4">
                  <c:v>0.7617697288292804</c:v>
                </c:pt>
              </c:numCache>
            </c:numRef>
          </c:val>
          <c:extLst>
            <c:ext xmlns:c16="http://schemas.microsoft.com/office/drawing/2014/chart" uri="{C3380CC4-5D6E-409C-BE32-E72D297353CC}">
              <c16:uniqueId val="{00000001-5B12-41C8-A0E5-F9EE7F98B412}"/>
            </c:ext>
          </c:extLst>
        </c:ser>
        <c:ser>
          <c:idx val="2"/>
          <c:order val="2"/>
          <c:tx>
            <c:strRef>
              <c:f>'SLC05'!$B$20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'SLC05'!$H$15:$L$15</c:f>
              <c:strCache>
                <c:ptCount val="5"/>
                <c:pt idx="0">
                  <c:v>Poorest</c:v>
                </c:pt>
                <c:pt idx="1">
                  <c:v>Poor</c:v>
                </c:pt>
                <c:pt idx="2">
                  <c:v>Middle</c:v>
                </c:pt>
                <c:pt idx="3">
                  <c:v>Rich</c:v>
                </c:pt>
                <c:pt idx="4">
                  <c:v>Richest</c:v>
                </c:pt>
              </c:strCache>
            </c:strRef>
          </c:cat>
          <c:val>
            <c:numRef>
              <c:f>'SLC05'!$H$20:$L$20</c:f>
              <c:numCache>
                <c:formatCode>###0.0</c:formatCode>
                <c:ptCount val="5"/>
                <c:pt idx="0">
                  <c:v>7.142857142857153</c:v>
                </c:pt>
                <c:pt idx="1">
                  <c:v>4.6511627906976685</c:v>
                </c:pt>
                <c:pt idx="2">
                  <c:v>0</c:v>
                </c:pt>
                <c:pt idx="3">
                  <c:v>0</c:v>
                </c:pt>
                <c:pt idx="4">
                  <c:v>0</c:v>
                </c:pt>
              </c:numCache>
            </c:numRef>
          </c:val>
          <c:extLst>
            <c:ext xmlns:c16="http://schemas.microsoft.com/office/drawing/2014/chart" uri="{C3380CC4-5D6E-409C-BE32-E72D297353CC}">
              <c16:uniqueId val="{00000002-5B12-41C8-A0E5-F9EE7F98B412}"/>
            </c:ext>
          </c:extLst>
        </c:ser>
        <c:ser>
          <c:idx val="3"/>
          <c:order val="3"/>
          <c:tx>
            <c:strRef>
              <c:f>'SLC05'!$B$21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'SLC05'!$H$15:$L$15</c:f>
              <c:strCache>
                <c:ptCount val="5"/>
                <c:pt idx="0">
                  <c:v>Poorest</c:v>
                </c:pt>
                <c:pt idx="1">
                  <c:v>Poor</c:v>
                </c:pt>
                <c:pt idx="2">
                  <c:v>Middle</c:v>
                </c:pt>
                <c:pt idx="3">
                  <c:v>Rich</c:v>
                </c:pt>
                <c:pt idx="4">
                  <c:v>Richest</c:v>
                </c:pt>
              </c:strCache>
            </c:strRef>
          </c:cat>
          <c:val>
            <c:numRef>
              <c:f>'SLC05'!$H$21:$L$21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B12-41C8-A0E5-F9EE7F98B412}"/>
            </c:ext>
          </c:extLst>
        </c:ser>
        <c:dLbls>
          <c:showLegendKey val="0"/>
          <c:showVal val="0"/>
          <c:showCatName val="0"/>
          <c:showSerName val="0"/>
          <c:showPercent val="0"/>
          <c:showBubbleSize val="0"/>
        </c:dLbls>
        <c:gapWidth val="50"/>
        <c:overlap val="100"/>
        <c:axId val="220988160"/>
        <c:axId val="220989696"/>
      </c:barChart>
      <c:catAx>
        <c:axId val="22098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9696"/>
        <c:crosses val="autoZero"/>
        <c:auto val="1"/>
        <c:lblAlgn val="ctr"/>
        <c:lblOffset val="100"/>
        <c:tickLblSkip val="1"/>
        <c:tickMarkSkip val="1"/>
        <c:noMultiLvlLbl val="0"/>
      </c:catAx>
      <c:valAx>
        <c:axId val="22098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'SLC05'!$H$121:$L$121</c:f>
              <c:strCache>
                <c:ptCount val="5"/>
                <c:pt idx="0">
                  <c:v>Poorest</c:v>
                </c:pt>
                <c:pt idx="1">
                  <c:v>Poor</c:v>
                </c:pt>
                <c:pt idx="2">
                  <c:v>Middle</c:v>
                </c:pt>
                <c:pt idx="3">
                  <c:v>Rich</c:v>
                </c:pt>
                <c:pt idx="4">
                  <c:v>Richest</c:v>
                </c:pt>
              </c:strCache>
            </c:strRef>
          </c:cat>
          <c:val>
            <c:numRef>
              <c:f>'SLC05'!$H$124:$L$124</c:f>
              <c:numCache>
                <c:formatCode>###0.0</c:formatCode>
                <c:ptCount val="5"/>
                <c:pt idx="0">
                  <c:v>46.026319659391838</c:v>
                </c:pt>
                <c:pt idx="1">
                  <c:v>80.268656041769034</c:v>
                </c:pt>
                <c:pt idx="2">
                  <c:v>89.214526946351583</c:v>
                </c:pt>
                <c:pt idx="3">
                  <c:v>95.443082918216575</c:v>
                </c:pt>
                <c:pt idx="4">
                  <c:v>97.90955350601061</c:v>
                </c:pt>
              </c:numCache>
            </c:numRef>
          </c:val>
          <c:extLst>
            <c:ext xmlns:c16="http://schemas.microsoft.com/office/drawing/2014/chart" uri="{C3380CC4-5D6E-409C-BE32-E72D297353CC}">
              <c16:uniqueId val="{00000000-179F-444C-8B35-53032285B7EA}"/>
            </c:ext>
          </c:extLst>
        </c:ser>
        <c:ser>
          <c:idx val="1"/>
          <c:order val="1"/>
          <c:tx>
            <c:strRef>
              <c:f>'SLC05'!$B$125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'SLC05'!$H$121:$L$121</c:f>
              <c:strCache>
                <c:ptCount val="5"/>
                <c:pt idx="0">
                  <c:v>Poorest</c:v>
                </c:pt>
                <c:pt idx="1">
                  <c:v>Poor</c:v>
                </c:pt>
                <c:pt idx="2">
                  <c:v>Middle</c:v>
                </c:pt>
                <c:pt idx="3">
                  <c:v>Rich</c:v>
                </c:pt>
                <c:pt idx="4">
                  <c:v>Richest</c:v>
                </c:pt>
              </c:strCache>
            </c:strRef>
          </c:cat>
          <c:val>
            <c:numRef>
              <c:f>'SLC05'!$H$125:$L$125</c:f>
              <c:numCache>
                <c:formatCode>###0.0</c:formatCode>
                <c:ptCount val="5"/>
                <c:pt idx="0">
                  <c:v>18.259394626322404</c:v>
                </c:pt>
                <c:pt idx="1">
                  <c:v>8.1034369814867855</c:v>
                </c:pt>
                <c:pt idx="2">
                  <c:v>6.1343102629507484</c:v>
                </c:pt>
                <c:pt idx="3">
                  <c:v>4.5569170817834284</c:v>
                </c:pt>
                <c:pt idx="4">
                  <c:v>2.0904464939893743</c:v>
                </c:pt>
              </c:numCache>
            </c:numRef>
          </c:val>
          <c:extLst>
            <c:ext xmlns:c16="http://schemas.microsoft.com/office/drawing/2014/chart" uri="{C3380CC4-5D6E-409C-BE32-E72D297353CC}">
              <c16:uniqueId val="{00000001-179F-444C-8B35-53032285B7EA}"/>
            </c:ext>
          </c:extLst>
        </c:ser>
        <c:ser>
          <c:idx val="2"/>
          <c:order val="2"/>
          <c:tx>
            <c:strRef>
              <c:f>'SLC05'!$B$126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'SLC05'!$H$121:$L$121</c:f>
              <c:strCache>
                <c:ptCount val="5"/>
                <c:pt idx="0">
                  <c:v>Poorest</c:v>
                </c:pt>
                <c:pt idx="1">
                  <c:v>Poor</c:v>
                </c:pt>
                <c:pt idx="2">
                  <c:v>Middle</c:v>
                </c:pt>
                <c:pt idx="3">
                  <c:v>Rich</c:v>
                </c:pt>
                <c:pt idx="4">
                  <c:v>Richest</c:v>
                </c:pt>
              </c:strCache>
            </c:strRef>
          </c:cat>
          <c:val>
            <c:numRef>
              <c:f>'SLC05'!$H$126:$L$126</c:f>
              <c:numCache>
                <c:formatCode>###0.0</c:formatCode>
                <c:ptCount val="5"/>
                <c:pt idx="0">
                  <c:v>4.7619047619048018</c:v>
                </c:pt>
                <c:pt idx="1">
                  <c:v>4.6511627906976685</c:v>
                </c:pt>
                <c:pt idx="2">
                  <c:v>0</c:v>
                </c:pt>
                <c:pt idx="3">
                  <c:v>0</c:v>
                </c:pt>
                <c:pt idx="4">
                  <c:v>0</c:v>
                </c:pt>
              </c:numCache>
            </c:numRef>
          </c:val>
          <c:extLst>
            <c:ext xmlns:c16="http://schemas.microsoft.com/office/drawing/2014/chart" uri="{C3380CC4-5D6E-409C-BE32-E72D297353CC}">
              <c16:uniqueId val="{00000002-179F-444C-8B35-53032285B7EA}"/>
            </c:ext>
          </c:extLst>
        </c:ser>
        <c:ser>
          <c:idx val="3"/>
          <c:order val="3"/>
          <c:tx>
            <c:strRef>
              <c:f>'SLC05'!$B$127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'SLC05'!$H$121:$L$121</c:f>
              <c:strCache>
                <c:ptCount val="5"/>
                <c:pt idx="0">
                  <c:v>Poorest</c:v>
                </c:pt>
                <c:pt idx="1">
                  <c:v>Poor</c:v>
                </c:pt>
                <c:pt idx="2">
                  <c:v>Middle</c:v>
                </c:pt>
                <c:pt idx="3">
                  <c:v>Rich</c:v>
                </c:pt>
                <c:pt idx="4">
                  <c:v>Richest</c:v>
                </c:pt>
              </c:strCache>
            </c:strRef>
          </c:cat>
          <c:val>
            <c:numRef>
              <c:f>'SLC05'!$H$127:$L$127</c:f>
              <c:numCache>
                <c:formatCode>###0.0</c:formatCode>
                <c:ptCount val="5"/>
                <c:pt idx="0">
                  <c:v>30.952380952380953</c:v>
                </c:pt>
                <c:pt idx="1">
                  <c:v>6.9767441860465116</c:v>
                </c:pt>
                <c:pt idx="2">
                  <c:v>4.6511627906976747</c:v>
                </c:pt>
                <c:pt idx="3">
                  <c:v>0</c:v>
                </c:pt>
                <c:pt idx="4">
                  <c:v>0</c:v>
                </c:pt>
              </c:numCache>
            </c:numRef>
          </c:val>
          <c:extLst>
            <c:ext xmlns:c16="http://schemas.microsoft.com/office/drawing/2014/chart" uri="{C3380CC4-5D6E-409C-BE32-E72D297353CC}">
              <c16:uniqueId val="{00000003-179F-444C-8B35-53032285B7EA}"/>
            </c:ext>
          </c:extLst>
        </c:ser>
        <c:dLbls>
          <c:showLegendKey val="0"/>
          <c:showVal val="0"/>
          <c:showCatName val="0"/>
          <c:showSerName val="0"/>
          <c:showPercent val="0"/>
          <c:showBubbleSize val="0"/>
        </c:dLbls>
        <c:gapWidth val="50"/>
        <c:overlap val="100"/>
        <c:axId val="221018368"/>
        <c:axId val="221028352"/>
      </c:barChart>
      <c:catAx>
        <c:axId val="22101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8352"/>
        <c:crosses val="autoZero"/>
        <c:auto val="1"/>
        <c:lblAlgn val="ctr"/>
        <c:lblOffset val="100"/>
        <c:tickLblSkip val="1"/>
        <c:tickMarkSkip val="1"/>
        <c:noMultiLvlLbl val="0"/>
      </c:catAx>
      <c:valAx>
        <c:axId val="22102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'SLC05'!$H$221:$L$221</c:f>
              <c:strCache>
                <c:ptCount val="5"/>
                <c:pt idx="0">
                  <c:v>Poorest</c:v>
                </c:pt>
                <c:pt idx="1">
                  <c:v>Poor</c:v>
                </c:pt>
                <c:pt idx="2">
                  <c:v>Middle</c:v>
                </c:pt>
                <c:pt idx="3">
                  <c:v>Rich</c:v>
                </c:pt>
                <c:pt idx="4">
                  <c:v>Richest</c:v>
                </c:pt>
              </c:strCache>
            </c:strRef>
          </c:cat>
          <c:val>
            <c:numRef>
              <c:f>'SLC05'!$H$222:$L$222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71-4FE8-A995-D90EB6741429}"/>
            </c:ext>
          </c:extLst>
        </c:ser>
        <c:ser>
          <c:idx val="1"/>
          <c:order val="1"/>
          <c:tx>
            <c:strRef>
              <c:f>'SLC05'!$B$223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'SLC05'!$H$221:$L$221</c:f>
              <c:strCache>
                <c:ptCount val="5"/>
                <c:pt idx="0">
                  <c:v>Poorest</c:v>
                </c:pt>
                <c:pt idx="1">
                  <c:v>Poor</c:v>
                </c:pt>
                <c:pt idx="2">
                  <c:v>Middle</c:v>
                </c:pt>
                <c:pt idx="3">
                  <c:v>Rich</c:v>
                </c:pt>
                <c:pt idx="4">
                  <c:v>Richest</c:v>
                </c:pt>
              </c:strCache>
            </c:strRef>
          </c:cat>
          <c:val>
            <c:numRef>
              <c:f>'SLC05'!$H$223:$L$223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71-4FE8-A995-D90EB6741429}"/>
            </c:ext>
          </c:extLst>
        </c:ser>
        <c:ser>
          <c:idx val="2"/>
          <c:order val="2"/>
          <c:tx>
            <c:strRef>
              <c:f>'SLC05'!$B$224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'SLC05'!$H$221:$L$221</c:f>
              <c:strCache>
                <c:ptCount val="5"/>
                <c:pt idx="0">
                  <c:v>Poorest</c:v>
                </c:pt>
                <c:pt idx="1">
                  <c:v>Poor</c:v>
                </c:pt>
                <c:pt idx="2">
                  <c:v>Middle</c:v>
                </c:pt>
                <c:pt idx="3">
                  <c:v>Rich</c:v>
                </c:pt>
                <c:pt idx="4">
                  <c:v>Richest</c:v>
                </c:pt>
              </c:strCache>
            </c:strRef>
          </c:cat>
          <c:val>
            <c:numRef>
              <c:f>'SLC05'!$H$224:$L$224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71-4FE8-A995-D90EB6741429}"/>
            </c:ext>
          </c:extLst>
        </c:ser>
        <c:dLbls>
          <c:showLegendKey val="0"/>
          <c:showVal val="0"/>
          <c:showCatName val="0"/>
          <c:showSerName val="0"/>
          <c:showPercent val="0"/>
          <c:showBubbleSize val="0"/>
        </c:dLbls>
        <c:gapWidth val="50"/>
        <c:overlap val="100"/>
        <c:axId val="229988992"/>
        <c:axId val="229990784"/>
      </c:barChart>
      <c:catAx>
        <c:axId val="22998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0784"/>
        <c:crosses val="autoZero"/>
        <c:auto val="1"/>
        <c:lblAlgn val="ctr"/>
        <c:lblOffset val="100"/>
        <c:tickLblSkip val="1"/>
        <c:tickMarkSkip val="1"/>
        <c:noMultiLvlLbl val="0"/>
      </c:catAx>
      <c:valAx>
        <c:axId val="229990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'SLC05'!$C$121:$G$121</c:f>
              <c:strCache>
                <c:ptCount val="5"/>
                <c:pt idx="0">
                  <c:v>Poorest</c:v>
                </c:pt>
                <c:pt idx="1">
                  <c:v>Poor</c:v>
                </c:pt>
                <c:pt idx="2">
                  <c:v>Middle</c:v>
                </c:pt>
                <c:pt idx="3">
                  <c:v>Rich</c:v>
                </c:pt>
                <c:pt idx="4">
                  <c:v>Richest</c:v>
                </c:pt>
              </c:strCache>
            </c:strRef>
          </c:cat>
          <c:val>
            <c:numRef>
              <c:f>'SLC05'!$C$124:$G$124</c:f>
              <c:numCache>
                <c:formatCode>###0.0</c:formatCode>
                <c:ptCount val="5"/>
                <c:pt idx="0">
                  <c:v>55.32898300393348</c:v>
                </c:pt>
                <c:pt idx="1">
                  <c:v>78.055793933882683</c:v>
                </c:pt>
                <c:pt idx="2">
                  <c:v>90.017460719665365</c:v>
                </c:pt>
                <c:pt idx="3">
                  <c:v>93.494799478048463</c:v>
                </c:pt>
                <c:pt idx="4">
                  <c:v>98.963702085218088</c:v>
                </c:pt>
              </c:numCache>
            </c:numRef>
          </c:val>
          <c:extLst>
            <c:ext xmlns:c16="http://schemas.microsoft.com/office/drawing/2014/chart" uri="{C3380CC4-5D6E-409C-BE32-E72D297353CC}">
              <c16:uniqueId val="{00000000-433A-464B-9C11-7AFE51C6BE46}"/>
            </c:ext>
          </c:extLst>
        </c:ser>
        <c:ser>
          <c:idx val="1"/>
          <c:order val="1"/>
          <c:tx>
            <c:strRef>
              <c:f>'SLC05'!$B$125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'SLC05'!$C$121:$G$121</c:f>
              <c:strCache>
                <c:ptCount val="5"/>
                <c:pt idx="0">
                  <c:v>Poorest</c:v>
                </c:pt>
                <c:pt idx="1">
                  <c:v>Poor</c:v>
                </c:pt>
                <c:pt idx="2">
                  <c:v>Middle</c:v>
                </c:pt>
                <c:pt idx="3">
                  <c:v>Rich</c:v>
                </c:pt>
                <c:pt idx="4">
                  <c:v>Richest</c:v>
                </c:pt>
              </c:strCache>
            </c:strRef>
          </c:cat>
          <c:val>
            <c:numRef>
              <c:f>'SLC05'!$C$125:$G$125</c:f>
              <c:numCache>
                <c:formatCode>###0.0</c:formatCode>
                <c:ptCount val="5"/>
                <c:pt idx="0">
                  <c:v>15.504350329399859</c:v>
                </c:pt>
                <c:pt idx="1">
                  <c:v>10.484001785202782</c:v>
                </c:pt>
                <c:pt idx="2">
                  <c:v>4.149205947001283</c:v>
                </c:pt>
                <c:pt idx="3">
                  <c:v>2.3729691169928544</c:v>
                </c:pt>
                <c:pt idx="4">
                  <c:v>1.0362979147818978</c:v>
                </c:pt>
              </c:numCache>
            </c:numRef>
          </c:val>
          <c:extLst>
            <c:ext xmlns:c16="http://schemas.microsoft.com/office/drawing/2014/chart" uri="{C3380CC4-5D6E-409C-BE32-E72D297353CC}">
              <c16:uniqueId val="{00000001-433A-464B-9C11-7AFE51C6BE46}"/>
            </c:ext>
          </c:extLst>
        </c:ser>
        <c:ser>
          <c:idx val="2"/>
          <c:order val="2"/>
          <c:tx>
            <c:strRef>
              <c:f>'SLC05'!$B$126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'SLC05'!$C$121:$G$121</c:f>
              <c:strCache>
                <c:ptCount val="5"/>
                <c:pt idx="0">
                  <c:v>Poorest</c:v>
                </c:pt>
                <c:pt idx="1">
                  <c:v>Poor</c:v>
                </c:pt>
                <c:pt idx="2">
                  <c:v>Middle</c:v>
                </c:pt>
                <c:pt idx="3">
                  <c:v>Rich</c:v>
                </c:pt>
                <c:pt idx="4">
                  <c:v>Richest</c:v>
                </c:pt>
              </c:strCache>
            </c:strRef>
          </c:cat>
          <c:val>
            <c:numRef>
              <c:f>'SLC05'!$C$126:$G$126</c:f>
              <c:numCache>
                <c:formatCode>###0.0</c:formatCode>
                <c:ptCount val="5"/>
                <c:pt idx="0">
                  <c:v>1.6666666666666572</c:v>
                </c:pt>
                <c:pt idx="1">
                  <c:v>3.1268709475812102</c:v>
                </c:pt>
                <c:pt idx="2">
                  <c:v>0.83333333333335702</c:v>
                </c:pt>
                <c:pt idx="3">
                  <c:v>0.82644628099174611</c:v>
                </c:pt>
                <c:pt idx="4">
                  <c:v>0</c:v>
                </c:pt>
              </c:numCache>
            </c:numRef>
          </c:val>
          <c:extLst>
            <c:ext xmlns:c16="http://schemas.microsoft.com/office/drawing/2014/chart" uri="{C3380CC4-5D6E-409C-BE32-E72D297353CC}">
              <c16:uniqueId val="{00000002-433A-464B-9C11-7AFE51C6BE46}"/>
            </c:ext>
          </c:extLst>
        </c:ser>
        <c:ser>
          <c:idx val="3"/>
          <c:order val="3"/>
          <c:tx>
            <c:strRef>
              <c:f>'SLC05'!$B$127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'SLC05'!$C$121:$G$121</c:f>
              <c:strCache>
                <c:ptCount val="5"/>
                <c:pt idx="0">
                  <c:v>Poorest</c:v>
                </c:pt>
                <c:pt idx="1">
                  <c:v>Poor</c:v>
                </c:pt>
                <c:pt idx="2">
                  <c:v>Middle</c:v>
                </c:pt>
                <c:pt idx="3">
                  <c:v>Rich</c:v>
                </c:pt>
                <c:pt idx="4">
                  <c:v>Richest</c:v>
                </c:pt>
              </c:strCache>
            </c:strRef>
          </c:cat>
          <c:val>
            <c:numRef>
              <c:f>'SLC05'!$C$127:$G$127</c:f>
              <c:numCache>
                <c:formatCode>###0.0</c:formatCode>
                <c:ptCount val="5"/>
                <c:pt idx="0">
                  <c:v>27.500000000000004</c:v>
                </c:pt>
                <c:pt idx="1">
                  <c:v>8.3333333333333321</c:v>
                </c:pt>
                <c:pt idx="2">
                  <c:v>5</c:v>
                </c:pt>
                <c:pt idx="3">
                  <c:v>3.3057851239669422</c:v>
                </c:pt>
                <c:pt idx="4">
                  <c:v>0</c:v>
                </c:pt>
              </c:numCache>
            </c:numRef>
          </c:val>
          <c:extLst>
            <c:ext xmlns:c16="http://schemas.microsoft.com/office/drawing/2014/chart" uri="{C3380CC4-5D6E-409C-BE32-E72D297353CC}">
              <c16:uniqueId val="{00000003-433A-464B-9C11-7AFE51C6BE46}"/>
            </c:ext>
          </c:extLst>
        </c:ser>
        <c:dLbls>
          <c:showLegendKey val="0"/>
          <c:showVal val="0"/>
          <c:showCatName val="0"/>
          <c:showSerName val="0"/>
          <c:showPercent val="0"/>
          <c:showBubbleSize val="0"/>
        </c:dLbls>
        <c:gapWidth val="50"/>
        <c:overlap val="100"/>
        <c:axId val="219273088"/>
        <c:axId val="219274624"/>
      </c:barChart>
      <c:catAx>
        <c:axId val="219273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4624"/>
        <c:crosses val="autoZero"/>
        <c:auto val="1"/>
        <c:lblAlgn val="ctr"/>
        <c:lblOffset val="100"/>
        <c:tickLblSkip val="1"/>
        <c:tickMarkSkip val="1"/>
        <c:noMultiLvlLbl val="0"/>
      </c:catAx>
      <c:valAx>
        <c:axId val="219274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'SLC05'!$B$124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'SLC05'!$M$121:$Q$121</c:f>
              <c:strCache>
                <c:ptCount val="5"/>
                <c:pt idx="0">
                  <c:v>Poorest</c:v>
                </c:pt>
                <c:pt idx="1">
                  <c:v>Poor</c:v>
                </c:pt>
                <c:pt idx="2">
                  <c:v>Middle</c:v>
                </c:pt>
                <c:pt idx="3">
                  <c:v>Rich</c:v>
                </c:pt>
                <c:pt idx="4">
                  <c:v>Richest</c:v>
                </c:pt>
              </c:strCache>
            </c:strRef>
          </c:cat>
          <c:val>
            <c:numRef>
              <c:f>'SLC05'!$M$124:$Q$124</c:f>
              <c:numCache>
                <c:formatCode>###0.0</c:formatCode>
                <c:ptCount val="5"/>
                <c:pt idx="0">
                  <c:v>55.897110741819688</c:v>
                </c:pt>
                <c:pt idx="1">
                  <c:v>81.81565117477129</c:v>
                </c:pt>
                <c:pt idx="2">
                  <c:v>90.801342225686653</c:v>
                </c:pt>
                <c:pt idx="3">
                  <c:v>91.015523193518504</c:v>
                </c:pt>
                <c:pt idx="4">
                  <c:v>97.929734839740419</c:v>
                </c:pt>
              </c:numCache>
            </c:numRef>
          </c:val>
          <c:extLst>
            <c:ext xmlns:c16="http://schemas.microsoft.com/office/drawing/2014/chart" uri="{C3380CC4-5D6E-409C-BE32-E72D297353CC}">
              <c16:uniqueId val="{00000000-B41D-4BA3-A5DF-88C2A1F13BD1}"/>
            </c:ext>
          </c:extLst>
        </c:ser>
        <c:ser>
          <c:idx val="1"/>
          <c:order val="1"/>
          <c:tx>
            <c:strRef>
              <c:f>'SLC05'!$B$125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'SLC05'!$M$121:$Q$121</c:f>
              <c:strCache>
                <c:ptCount val="5"/>
                <c:pt idx="0">
                  <c:v>Poorest</c:v>
                </c:pt>
                <c:pt idx="1">
                  <c:v>Poor</c:v>
                </c:pt>
                <c:pt idx="2">
                  <c:v>Middle</c:v>
                </c:pt>
                <c:pt idx="3">
                  <c:v>Rich</c:v>
                </c:pt>
                <c:pt idx="4">
                  <c:v>Richest</c:v>
                </c:pt>
              </c:strCache>
            </c:strRef>
          </c:cat>
          <c:val>
            <c:numRef>
              <c:f>'SLC05'!$M$125:$Q$125</c:f>
              <c:numCache>
                <c:formatCode>###0.0</c:formatCode>
                <c:ptCount val="5"/>
                <c:pt idx="0">
                  <c:v>14.232759388050354</c:v>
                </c:pt>
                <c:pt idx="1">
                  <c:v>12.192000508685483</c:v>
                </c:pt>
                <c:pt idx="2">
                  <c:v>2.7884013640569298</c:v>
                </c:pt>
                <c:pt idx="3">
                  <c:v>2.4909703129750214</c:v>
                </c:pt>
                <c:pt idx="4">
                  <c:v>0.77156386155828893</c:v>
                </c:pt>
              </c:numCache>
            </c:numRef>
          </c:val>
          <c:extLst>
            <c:ext xmlns:c16="http://schemas.microsoft.com/office/drawing/2014/chart" uri="{C3380CC4-5D6E-409C-BE32-E72D297353CC}">
              <c16:uniqueId val="{00000001-B41D-4BA3-A5DF-88C2A1F13BD1}"/>
            </c:ext>
          </c:extLst>
        </c:ser>
        <c:ser>
          <c:idx val="2"/>
          <c:order val="2"/>
          <c:tx>
            <c:strRef>
              <c:f>'SLC05'!$B$126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'SLC05'!$M$121:$Q$121</c:f>
              <c:strCache>
                <c:ptCount val="5"/>
                <c:pt idx="0">
                  <c:v>Poorest</c:v>
                </c:pt>
                <c:pt idx="1">
                  <c:v>Poor</c:v>
                </c:pt>
                <c:pt idx="2">
                  <c:v>Middle</c:v>
                </c:pt>
                <c:pt idx="3">
                  <c:v>Rich</c:v>
                </c:pt>
                <c:pt idx="4">
                  <c:v>Richest</c:v>
                </c:pt>
              </c:strCache>
            </c:strRef>
          </c:cat>
          <c:val>
            <c:numRef>
              <c:f>'SLC05'!$M$126:$Q$126</c:f>
              <c:numCache>
                <c:formatCode>###0.0</c:formatCode>
                <c:ptCount val="5"/>
                <c:pt idx="0">
                  <c:v>1.2987012987013884</c:v>
                </c:pt>
                <c:pt idx="1">
                  <c:v>0.79754312173803044</c:v>
                </c:pt>
                <c:pt idx="2">
                  <c:v>1.2820512820512988</c:v>
                </c:pt>
                <c:pt idx="3">
                  <c:v>1.2987012987012747</c:v>
                </c:pt>
                <c:pt idx="4">
                  <c:v>0</c:v>
                </c:pt>
              </c:numCache>
            </c:numRef>
          </c:val>
          <c:extLst>
            <c:ext xmlns:c16="http://schemas.microsoft.com/office/drawing/2014/chart" uri="{C3380CC4-5D6E-409C-BE32-E72D297353CC}">
              <c16:uniqueId val="{00000002-B41D-4BA3-A5DF-88C2A1F13BD1}"/>
            </c:ext>
          </c:extLst>
        </c:ser>
        <c:ser>
          <c:idx val="3"/>
          <c:order val="3"/>
          <c:tx>
            <c:strRef>
              <c:f>'SLC05'!$B$127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'SLC05'!$M$121:$Q$121</c:f>
              <c:strCache>
                <c:ptCount val="5"/>
                <c:pt idx="0">
                  <c:v>Poorest</c:v>
                </c:pt>
                <c:pt idx="1">
                  <c:v>Poor</c:v>
                </c:pt>
                <c:pt idx="2">
                  <c:v>Middle</c:v>
                </c:pt>
                <c:pt idx="3">
                  <c:v>Rich</c:v>
                </c:pt>
                <c:pt idx="4">
                  <c:v>Richest</c:v>
                </c:pt>
              </c:strCache>
            </c:strRef>
          </c:cat>
          <c:val>
            <c:numRef>
              <c:f>'SLC05'!$M$127:$Q$127</c:f>
              <c:numCache>
                <c:formatCode>###0.0</c:formatCode>
                <c:ptCount val="5"/>
                <c:pt idx="0">
                  <c:v>28.571428571428569</c:v>
                </c:pt>
                <c:pt idx="1">
                  <c:v>5.1948051948051948</c:v>
                </c:pt>
                <c:pt idx="2">
                  <c:v>5.1282051282051277</c:v>
                </c:pt>
                <c:pt idx="3">
                  <c:v>5.1948051948051948</c:v>
                </c:pt>
                <c:pt idx="4">
                  <c:v>1.2987012987012987</c:v>
                </c:pt>
              </c:numCache>
            </c:numRef>
          </c:val>
          <c:extLst>
            <c:ext xmlns:c16="http://schemas.microsoft.com/office/drawing/2014/chart" uri="{C3380CC4-5D6E-409C-BE32-E72D297353CC}">
              <c16:uniqueId val="{00000003-B41D-4BA3-A5DF-88C2A1F13BD1}"/>
            </c:ext>
          </c:extLst>
        </c:ser>
        <c:dLbls>
          <c:showLegendKey val="0"/>
          <c:showVal val="0"/>
          <c:showCatName val="0"/>
          <c:showSerName val="0"/>
          <c:showPercent val="0"/>
          <c:showBubbleSize val="0"/>
        </c:dLbls>
        <c:gapWidth val="50"/>
        <c:overlap val="100"/>
        <c:axId val="218684032"/>
        <c:axId val="218792320"/>
      </c:barChart>
      <c:catAx>
        <c:axId val="21868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2320"/>
        <c:crosses val="autoZero"/>
        <c:auto val="1"/>
        <c:lblAlgn val="ctr"/>
        <c:lblOffset val="100"/>
        <c:tickLblSkip val="1"/>
        <c:tickMarkSkip val="1"/>
        <c:noMultiLvlLbl val="0"/>
      </c:catAx>
      <c:valAx>
        <c:axId val="21879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8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96.87230147885775</c:v>
                </c:pt>
                <c:pt idx="1">
                  <c:v>99.528443591119327</c:v>
                </c:pt>
                <c:pt idx="2">
                  <c:v>99.64009172298654</c:v>
                </c:pt>
                <c:pt idx="3">
                  <c:v>100</c:v>
                </c:pt>
                <c:pt idx="4">
                  <c:v>99.3355413850133</c:v>
                </c:pt>
              </c:numCache>
            </c:numRef>
          </c:val>
          <c:extLst>
            <c:ext xmlns:c16="http://schemas.microsoft.com/office/drawing/2014/chart" uri="{C3380CC4-5D6E-409C-BE32-E72D297353CC}">
              <c16:uniqueId val="{00000000-E413-4D7F-8CB3-61D6F71A01CB}"/>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0.33476133451780976</c:v>
                </c:pt>
                <c:pt idx="1">
                  <c:v>0</c:v>
                </c:pt>
                <c:pt idx="2">
                  <c:v>0</c:v>
                </c:pt>
                <c:pt idx="3">
                  <c:v>0</c:v>
                </c:pt>
                <c:pt idx="4">
                  <c:v>0</c:v>
                </c:pt>
              </c:numCache>
            </c:numRef>
          </c:val>
          <c:extLst>
            <c:ext xmlns:c16="http://schemas.microsoft.com/office/drawing/2014/chart" uri="{C3380CC4-5D6E-409C-BE32-E72D297353CC}">
              <c16:uniqueId val="{00000001-E413-4D7F-8CB3-61D6F71A01CB}"/>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2.7929371866244401</c:v>
                </c:pt>
                <c:pt idx="1">
                  <c:v>0.47155640888067296</c:v>
                </c:pt>
                <c:pt idx="2">
                  <c:v>0.35990827701346007</c:v>
                </c:pt>
                <c:pt idx="3">
                  <c:v>0</c:v>
                </c:pt>
                <c:pt idx="4">
                  <c:v>0.66445861498669956</c:v>
                </c:pt>
              </c:numCache>
            </c:numRef>
          </c:val>
          <c:extLst>
            <c:ext xmlns:c16="http://schemas.microsoft.com/office/drawing/2014/chart" uri="{C3380CC4-5D6E-409C-BE32-E72D297353CC}">
              <c16:uniqueId val="{00000002-E413-4D7F-8CB3-61D6F71A01CB}"/>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413-4D7F-8CB3-61D6F71A01CB}"/>
            </c:ext>
          </c:extLst>
        </c:ser>
        <c:dLbls>
          <c:showLegendKey val="0"/>
          <c:showVal val="0"/>
          <c:showCatName val="0"/>
          <c:showSerName val="0"/>
          <c:showPercent val="0"/>
          <c:showBubbleSize val="0"/>
        </c:dLbls>
        <c:gapWidth val="50"/>
        <c:overlap val="100"/>
        <c:axId val="209867520"/>
        <c:axId val="209869056"/>
      </c:barChart>
      <c:catAx>
        <c:axId val="20986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69056"/>
        <c:crosses val="autoZero"/>
        <c:auto val="1"/>
        <c:lblAlgn val="ctr"/>
        <c:lblOffset val="100"/>
        <c:tickLblSkip val="1"/>
        <c:tickMarkSkip val="1"/>
        <c:noMultiLvlLbl val="0"/>
      </c:catAx>
      <c:valAx>
        <c:axId val="20986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6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97.313725716622471</c:v>
                </c:pt>
                <c:pt idx="1">
                  <c:v>99.616429305313815</c:v>
                </c:pt>
                <c:pt idx="2">
                  <c:v>99.708513014589613</c:v>
                </c:pt>
                <c:pt idx="3">
                  <c:v>99.952030159075051</c:v>
                </c:pt>
                <c:pt idx="4">
                  <c:v>99.311306509755539</c:v>
                </c:pt>
              </c:numCache>
            </c:numRef>
          </c:val>
          <c:extLst>
            <c:ext xmlns:c16="http://schemas.microsoft.com/office/drawing/2014/chart" uri="{C3380CC4-5D6E-409C-BE32-E72D297353CC}">
              <c16:uniqueId val="{00000000-B747-4154-BBC0-C366C77532DC}"/>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0.33267309838333453</c:v>
                </c:pt>
                <c:pt idx="1">
                  <c:v>0</c:v>
                </c:pt>
                <c:pt idx="2">
                  <c:v>0</c:v>
                </c:pt>
                <c:pt idx="3">
                  <c:v>0</c:v>
                </c:pt>
                <c:pt idx="4">
                  <c:v>0.14488234163027458</c:v>
                </c:pt>
              </c:numCache>
            </c:numRef>
          </c:val>
          <c:extLst>
            <c:ext xmlns:c16="http://schemas.microsoft.com/office/drawing/2014/chart" uri="{C3380CC4-5D6E-409C-BE32-E72D297353CC}">
              <c16:uniqueId val="{00000001-B747-4154-BBC0-C366C77532DC}"/>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2.353601184994194</c:v>
                </c:pt>
                <c:pt idx="1">
                  <c:v>0.38357069468618477</c:v>
                </c:pt>
                <c:pt idx="2">
                  <c:v>0.29148698541038698</c:v>
                </c:pt>
                <c:pt idx="3">
                  <c:v>4.7969840924949381E-2</c:v>
                </c:pt>
                <c:pt idx="4">
                  <c:v>0.54381114861418622</c:v>
                </c:pt>
              </c:numCache>
            </c:numRef>
          </c:val>
          <c:extLst>
            <c:ext xmlns:c16="http://schemas.microsoft.com/office/drawing/2014/chart" uri="{C3380CC4-5D6E-409C-BE32-E72D297353CC}">
              <c16:uniqueId val="{00000002-B747-4154-BBC0-C366C77532DC}"/>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747-4154-BBC0-C366C77532DC}"/>
            </c:ext>
          </c:extLst>
        </c:ser>
        <c:dLbls>
          <c:showLegendKey val="0"/>
          <c:showVal val="0"/>
          <c:showCatName val="0"/>
          <c:showSerName val="0"/>
          <c:showPercent val="0"/>
          <c:showBubbleSize val="0"/>
        </c:dLbls>
        <c:gapWidth val="50"/>
        <c:overlap val="100"/>
        <c:axId val="210116608"/>
        <c:axId val="210118144"/>
      </c:barChart>
      <c:catAx>
        <c:axId val="21011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8144"/>
        <c:crosses val="autoZero"/>
        <c:auto val="1"/>
        <c:lblAlgn val="ctr"/>
        <c:lblOffset val="100"/>
        <c:tickLblSkip val="1"/>
        <c:tickMarkSkip val="1"/>
        <c:noMultiLvlLbl val="0"/>
      </c:catAx>
      <c:valAx>
        <c:axId val="21011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70.538578533693823</c:v>
                </c:pt>
                <c:pt idx="1">
                  <c:v>84.583114215989013</c:v>
                </c:pt>
                <c:pt idx="2">
                  <c:v>90.881410765461482</c:v>
                </c:pt>
                <c:pt idx="3">
                  <c:v>94.434304438102274</c:v>
                </c:pt>
                <c:pt idx="4">
                  <c:v>95.409063635960763</c:v>
                </c:pt>
              </c:numCache>
            </c:numRef>
          </c:val>
          <c:extLst>
            <c:ext xmlns:c16="http://schemas.microsoft.com/office/drawing/2014/chart" uri="{C3380CC4-5D6E-409C-BE32-E72D297353CC}">
              <c16:uniqueId val="{00000000-B428-499C-9A98-A928CD0802A4}"/>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15.023521702004297</c:v>
                </c:pt>
                <c:pt idx="1">
                  <c:v>11.409375318183953</c:v>
                </c:pt>
                <c:pt idx="2">
                  <c:v>4.8846030177295585</c:v>
                </c:pt>
                <c:pt idx="3">
                  <c:v>3.9218468034474361</c:v>
                </c:pt>
                <c:pt idx="4">
                  <c:v>2.545076703771036</c:v>
                </c:pt>
              </c:numCache>
            </c:numRef>
          </c:val>
          <c:extLst>
            <c:ext xmlns:c16="http://schemas.microsoft.com/office/drawing/2014/chart" uri="{C3380CC4-5D6E-409C-BE32-E72D297353CC}">
              <c16:uniqueId val="{00000001-B428-499C-9A98-A928CD0802A4}"/>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14.437899764301834</c:v>
                </c:pt>
                <c:pt idx="1">
                  <c:v>4.0075104658270435</c:v>
                </c:pt>
                <c:pt idx="2">
                  <c:v>4.2339862168089528</c:v>
                </c:pt>
                <c:pt idx="3">
                  <c:v>1.6438487584502961</c:v>
                </c:pt>
                <c:pt idx="4">
                  <c:v>2.0458596602681891</c:v>
                </c:pt>
              </c:numCache>
            </c:numRef>
          </c:val>
          <c:extLst>
            <c:ext xmlns:c16="http://schemas.microsoft.com/office/drawing/2014/chart" uri="{C3380CC4-5D6E-409C-BE32-E72D297353CC}">
              <c16:uniqueId val="{00000002-B428-499C-9A98-A928CD0802A4}"/>
            </c:ext>
          </c:extLst>
        </c:ser>
        <c:dLbls>
          <c:showLegendKey val="0"/>
          <c:showVal val="0"/>
          <c:showCatName val="0"/>
          <c:showSerName val="0"/>
          <c:showPercent val="0"/>
          <c:showBubbleSize val="0"/>
        </c:dLbls>
        <c:gapWidth val="50"/>
        <c:overlap val="100"/>
        <c:axId val="211080320"/>
        <c:axId val="211081856"/>
      </c:barChart>
      <c:catAx>
        <c:axId val="211080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81856"/>
        <c:crosses val="autoZero"/>
        <c:auto val="1"/>
        <c:lblAlgn val="ctr"/>
        <c:lblOffset val="100"/>
        <c:tickLblSkip val="1"/>
        <c:tickMarkSkip val="1"/>
        <c:noMultiLvlLbl val="0"/>
      </c:catAx>
      <c:valAx>
        <c:axId val="211081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80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69.68906407180117</c:v>
                </c:pt>
                <c:pt idx="1">
                  <c:v>85.20066099366403</c:v>
                </c:pt>
                <c:pt idx="2">
                  <c:v>90.754167823200532</c:v>
                </c:pt>
                <c:pt idx="3">
                  <c:v>95.119565143757754</c:v>
                </c:pt>
                <c:pt idx="4">
                  <c:v>95.69936992837799</c:v>
                </c:pt>
              </c:numCache>
            </c:numRef>
          </c:val>
          <c:extLst>
            <c:ext xmlns:c16="http://schemas.microsoft.com/office/drawing/2014/chart" uri="{C3380CC4-5D6E-409C-BE32-E72D297353CC}">
              <c16:uniqueId val="{00000000-A414-447C-B6B6-03E7ECA7C6D7}"/>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15.631942978206547</c:v>
                </c:pt>
                <c:pt idx="1">
                  <c:v>11.064551592355405</c:v>
                </c:pt>
                <c:pt idx="2">
                  <c:v>5.4361424477327649</c:v>
                </c:pt>
                <c:pt idx="3">
                  <c:v>3.1558410652814026</c:v>
                </c:pt>
                <c:pt idx="4">
                  <c:v>2.3168659443196207</c:v>
                </c:pt>
              </c:numCache>
            </c:numRef>
          </c:val>
          <c:extLst>
            <c:ext xmlns:c16="http://schemas.microsoft.com/office/drawing/2014/chart" uri="{C3380CC4-5D6E-409C-BE32-E72D297353CC}">
              <c16:uniqueId val="{00000001-A414-447C-B6B6-03E7ECA7C6D7}"/>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14.678992949992239</c:v>
                </c:pt>
                <c:pt idx="1">
                  <c:v>3.7347874139805755</c:v>
                </c:pt>
                <c:pt idx="2">
                  <c:v>3.8096897290666796</c:v>
                </c:pt>
                <c:pt idx="3">
                  <c:v>1.7245937909608302</c:v>
                </c:pt>
                <c:pt idx="4">
                  <c:v>1.9837641273023872</c:v>
                </c:pt>
              </c:numCache>
            </c:numRef>
          </c:val>
          <c:extLst>
            <c:ext xmlns:c16="http://schemas.microsoft.com/office/drawing/2014/chart" uri="{C3380CC4-5D6E-409C-BE32-E72D297353CC}">
              <c16:uniqueId val="{00000002-A414-447C-B6B6-03E7ECA7C6D7}"/>
            </c:ext>
          </c:extLst>
        </c:ser>
        <c:dLbls>
          <c:showLegendKey val="0"/>
          <c:showVal val="0"/>
          <c:showCatName val="0"/>
          <c:showSerName val="0"/>
          <c:showPercent val="0"/>
          <c:showBubbleSize val="0"/>
        </c:dLbls>
        <c:gapWidth val="50"/>
        <c:overlap val="100"/>
        <c:axId val="211220352"/>
        <c:axId val="211221888"/>
      </c:barChart>
      <c:catAx>
        <c:axId val="2112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21888"/>
        <c:crosses val="autoZero"/>
        <c:auto val="1"/>
        <c:lblAlgn val="ctr"/>
        <c:lblOffset val="100"/>
        <c:tickLblSkip val="1"/>
        <c:tickMarkSkip val="1"/>
        <c:noMultiLvlLbl val="0"/>
      </c:catAx>
      <c:valAx>
        <c:axId val="211221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20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99.130517799820396</c:v>
                </c:pt>
                <c:pt idx="1">
                  <c:v>100</c:v>
                </c:pt>
                <c:pt idx="2">
                  <c:v>100</c:v>
                </c:pt>
                <c:pt idx="3">
                  <c:v>99.7468379399009</c:v>
                </c:pt>
                <c:pt idx="4">
                  <c:v>99.238230271170707</c:v>
                </c:pt>
              </c:numCache>
            </c:numRef>
          </c:val>
          <c:extLst>
            <c:ext xmlns:c16="http://schemas.microsoft.com/office/drawing/2014/chart" uri="{C3380CC4-5D6E-409C-BE32-E72D297353CC}">
              <c16:uniqueId val="{00000000-2D96-42EA-9E4A-04BE7FBF163B}"/>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0.33171676298493741</c:v>
                </c:pt>
                <c:pt idx="1">
                  <c:v>0</c:v>
                </c:pt>
                <c:pt idx="2">
                  <c:v>0</c:v>
                </c:pt>
                <c:pt idx="3">
                  <c:v>0</c:v>
                </c:pt>
                <c:pt idx="4">
                  <c:v>0.7617697288292804</c:v>
                </c:pt>
              </c:numCache>
            </c:numRef>
          </c:val>
          <c:extLst>
            <c:ext xmlns:c16="http://schemas.microsoft.com/office/drawing/2014/chart" uri="{C3380CC4-5D6E-409C-BE32-E72D297353CC}">
              <c16:uniqueId val="{00000001-2D96-42EA-9E4A-04BE7FBF163B}"/>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0.53776543719466674</c:v>
                </c:pt>
                <c:pt idx="1">
                  <c:v>0</c:v>
                </c:pt>
                <c:pt idx="2">
                  <c:v>0</c:v>
                </c:pt>
                <c:pt idx="3">
                  <c:v>0.25316206009910047</c:v>
                </c:pt>
                <c:pt idx="4">
                  <c:v>1.2656542480726785E-14</c:v>
                </c:pt>
              </c:numCache>
            </c:numRef>
          </c:val>
          <c:extLst>
            <c:ext xmlns:c16="http://schemas.microsoft.com/office/drawing/2014/chart" uri="{C3380CC4-5D6E-409C-BE32-E72D297353CC}">
              <c16:uniqueId val="{00000002-2D96-42EA-9E4A-04BE7FBF163B}"/>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D96-42EA-9E4A-04BE7FBF163B}"/>
            </c:ext>
          </c:extLst>
        </c:ser>
        <c:dLbls>
          <c:showLegendKey val="0"/>
          <c:showVal val="0"/>
          <c:showCatName val="0"/>
          <c:showSerName val="0"/>
          <c:showPercent val="0"/>
          <c:showBubbleSize val="0"/>
        </c:dLbls>
        <c:gapWidth val="50"/>
        <c:overlap val="100"/>
        <c:axId val="211926400"/>
        <c:axId val="211932288"/>
      </c:barChart>
      <c:catAx>
        <c:axId val="21192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32288"/>
        <c:crosses val="autoZero"/>
        <c:auto val="1"/>
        <c:lblAlgn val="ctr"/>
        <c:lblOffset val="100"/>
        <c:tickLblSkip val="1"/>
        <c:tickMarkSkip val="1"/>
        <c:noMultiLvlLbl val="0"/>
      </c:catAx>
      <c:valAx>
        <c:axId val="21193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58.031643463320222</c:v>
                </c:pt>
                <c:pt idx="1">
                  <c:v>80.820312034647017</c:v>
                </c:pt>
                <c:pt idx="2">
                  <c:v>90.563014358204214</c:v>
                </c:pt>
                <c:pt idx="3">
                  <c:v>95.443082918216547</c:v>
                </c:pt>
                <c:pt idx="4">
                  <c:v>97.90955350601061</c:v>
                </c:pt>
              </c:numCache>
            </c:numRef>
          </c:val>
          <c:extLst>
            <c:ext xmlns:c16="http://schemas.microsoft.com/office/drawing/2014/chart" uri="{C3380CC4-5D6E-409C-BE32-E72D297353CC}">
              <c16:uniqueId val="{00000000-9B8D-4280-BD1A-A4AA7EA80F11}"/>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23.022103149943842</c:v>
                </c:pt>
                <c:pt idx="1">
                  <c:v>8.1591288267746886</c:v>
                </c:pt>
                <c:pt idx="2">
                  <c:v>6.2270310389625054</c:v>
                </c:pt>
                <c:pt idx="3">
                  <c:v>4.5569170817834275</c:v>
                </c:pt>
                <c:pt idx="4">
                  <c:v>2.0904464939893743</c:v>
                </c:pt>
              </c:numCache>
            </c:numRef>
          </c:val>
          <c:extLst>
            <c:ext xmlns:c16="http://schemas.microsoft.com/office/drawing/2014/chart" uri="{C3380CC4-5D6E-409C-BE32-E72D297353CC}">
              <c16:uniqueId val="{00000001-9B8D-4280-BD1A-A4AA7EA80F11}"/>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3.1629068156407421</c:v>
                </c:pt>
                <c:pt idx="1">
                  <c:v>2.0727601286265074</c:v>
                </c:pt>
                <c:pt idx="2">
                  <c:v>1.6978272279448818</c:v>
                </c:pt>
                <c:pt idx="3">
                  <c:v>2.5757174171303632E-14</c:v>
                </c:pt>
                <c:pt idx="4">
                  <c:v>1.5543122344752192E-14</c:v>
                </c:pt>
              </c:numCache>
            </c:numRef>
          </c:val>
          <c:extLst>
            <c:ext xmlns:c16="http://schemas.microsoft.com/office/drawing/2014/chart" uri="{C3380CC4-5D6E-409C-BE32-E72D297353CC}">
              <c16:uniqueId val="{00000002-9B8D-4280-BD1A-A4AA7EA80F11}"/>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15.783346571095194</c:v>
                </c:pt>
                <c:pt idx="1">
                  <c:v>8.9477990099517868</c:v>
                </c:pt>
                <c:pt idx="2">
                  <c:v>1.512127374888399</c:v>
                </c:pt>
                <c:pt idx="3">
                  <c:v>0</c:v>
                </c:pt>
                <c:pt idx="4">
                  <c:v>0</c:v>
                </c:pt>
              </c:numCache>
            </c:numRef>
          </c:val>
          <c:extLst>
            <c:ext xmlns:c16="http://schemas.microsoft.com/office/drawing/2014/chart" uri="{C3380CC4-5D6E-409C-BE32-E72D297353CC}">
              <c16:uniqueId val="{00000003-9B8D-4280-BD1A-A4AA7EA80F11}"/>
            </c:ext>
          </c:extLst>
        </c:ser>
        <c:dLbls>
          <c:showLegendKey val="0"/>
          <c:showVal val="0"/>
          <c:showCatName val="0"/>
          <c:showSerName val="0"/>
          <c:showPercent val="0"/>
          <c:showBubbleSize val="0"/>
        </c:dLbls>
        <c:gapWidth val="50"/>
        <c:overlap val="100"/>
        <c:axId val="212087936"/>
        <c:axId val="212089472"/>
      </c:barChart>
      <c:catAx>
        <c:axId val="21208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9472"/>
        <c:crosses val="autoZero"/>
        <c:auto val="1"/>
        <c:lblAlgn val="ctr"/>
        <c:lblOffset val="100"/>
        <c:tickLblSkip val="1"/>
        <c:tickMarkSkip val="1"/>
        <c:noMultiLvlLbl val="0"/>
      </c:catAx>
      <c:valAx>
        <c:axId val="21208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66.778105622320055</c:v>
                </c:pt>
                <c:pt idx="1">
                  <c:v>88.284016506201056</c:v>
                </c:pt>
                <c:pt idx="2">
                  <c:v>88.835415293280732</c:v>
                </c:pt>
                <c:pt idx="3">
                  <c:v>98.374545140238837</c:v>
                </c:pt>
                <c:pt idx="4">
                  <c:v>96.510124337500315</c:v>
                </c:pt>
              </c:numCache>
            </c:numRef>
          </c:val>
          <c:extLst>
            <c:ext xmlns:c16="http://schemas.microsoft.com/office/drawing/2014/chart" uri="{C3380CC4-5D6E-409C-BE32-E72D297353CC}">
              <c16:uniqueId val="{00000000-1266-4F70-89F6-D6F2DC28B889}"/>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17.998257071504611</c:v>
                </c:pt>
                <c:pt idx="1">
                  <c:v>8.9902887199153358</c:v>
                </c:pt>
                <c:pt idx="2">
                  <c:v>8.7285239686104497</c:v>
                </c:pt>
                <c:pt idx="3">
                  <c:v>0</c:v>
                </c:pt>
                <c:pt idx="4">
                  <c:v>1.2944389963395584</c:v>
                </c:pt>
              </c:numCache>
            </c:numRef>
          </c:val>
          <c:extLst>
            <c:ext xmlns:c16="http://schemas.microsoft.com/office/drawing/2014/chart" uri="{C3380CC4-5D6E-409C-BE32-E72D297353CC}">
              <c16:uniqueId val="{00000001-1266-4F70-89F6-D6F2DC28B889}"/>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15.223637306175233</c:v>
                </c:pt>
                <c:pt idx="1">
                  <c:v>2.7256947738836024</c:v>
                </c:pt>
                <c:pt idx="2">
                  <c:v>2.4360607381088051</c:v>
                </c:pt>
                <c:pt idx="3">
                  <c:v>1.6254548597611644</c:v>
                </c:pt>
                <c:pt idx="4">
                  <c:v>2.1954366661601195</c:v>
                </c:pt>
              </c:numCache>
            </c:numRef>
          </c:val>
          <c:extLst>
            <c:ext xmlns:c16="http://schemas.microsoft.com/office/drawing/2014/chart" uri="{C3380CC4-5D6E-409C-BE32-E72D297353CC}">
              <c16:uniqueId val="{00000002-1266-4F70-89F6-D6F2DC28B889}"/>
            </c:ext>
          </c:extLst>
        </c:ser>
        <c:dLbls>
          <c:showLegendKey val="0"/>
          <c:showVal val="0"/>
          <c:showCatName val="0"/>
          <c:showSerName val="0"/>
          <c:showPercent val="0"/>
          <c:showBubbleSize val="0"/>
        </c:dLbls>
        <c:gapWidth val="50"/>
        <c:overlap val="100"/>
        <c:axId val="212207104"/>
        <c:axId val="212208640"/>
      </c:barChart>
      <c:catAx>
        <c:axId val="212207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08640"/>
        <c:crosses val="autoZero"/>
        <c:auto val="1"/>
        <c:lblAlgn val="ctr"/>
        <c:lblOffset val="100"/>
        <c:tickLblSkip val="1"/>
        <c:tickMarkSkip val="1"/>
        <c:noMultiLvlLbl val="0"/>
      </c:catAx>
      <c:valAx>
        <c:axId val="212208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07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71.803965637493661</c:v>
                </c:pt>
                <c:pt idx="1">
                  <c:v>86.399059925953267</c:v>
                </c:pt>
                <c:pt idx="2">
                  <c:v>94.931996295286012</c:v>
                </c:pt>
                <c:pt idx="3">
                  <c:v>97.524747731412603</c:v>
                </c:pt>
                <c:pt idx="4">
                  <c:v>98.963702085218102</c:v>
                </c:pt>
              </c:numCache>
            </c:numRef>
          </c:val>
          <c:extLst>
            <c:ext xmlns:c16="http://schemas.microsoft.com/office/drawing/2014/chart" uri="{C3380CC4-5D6E-409C-BE32-E72D297353CC}">
              <c16:uniqueId val="{00000000-31B5-4116-9F2B-73584121F2AE}"/>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20.120988636367045</c:v>
                </c:pt>
                <c:pt idx="1">
                  <c:v>11.604620910919214</c:v>
                </c:pt>
                <c:pt idx="2">
                  <c:v>4.3757333348446039</c:v>
                </c:pt>
                <c:pt idx="3">
                  <c:v>2.4752522685873739</c:v>
                </c:pt>
                <c:pt idx="4">
                  <c:v>1.036297914781898</c:v>
                </c:pt>
              </c:numCache>
            </c:numRef>
          </c:val>
          <c:extLst>
            <c:ext xmlns:c16="http://schemas.microsoft.com/office/drawing/2014/chart" uri="{C3380CC4-5D6E-409C-BE32-E72D297353CC}">
              <c16:uniqueId val="{00000001-31B5-4116-9F2B-73584121F2AE}"/>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1.0139486967181188</c:v>
                </c:pt>
                <c:pt idx="1">
                  <c:v>0.99018715025988868</c:v>
                </c:pt>
                <c:pt idx="2">
                  <c:v>2.7311486405778851E-14</c:v>
                </c:pt>
                <c:pt idx="3">
                  <c:v>2.3092638912203256E-14</c:v>
                </c:pt>
                <c:pt idx="4">
                  <c:v>-4.4408920985006262E-16</c:v>
                </c:pt>
              </c:numCache>
            </c:numRef>
          </c:val>
          <c:extLst>
            <c:ext xmlns:c16="http://schemas.microsoft.com/office/drawing/2014/chart" uri="{C3380CC4-5D6E-409C-BE32-E72D297353CC}">
              <c16:uniqueId val="{00000002-31B5-4116-9F2B-73584121F2AE}"/>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7.061097029421175</c:v>
                </c:pt>
                <c:pt idx="1">
                  <c:v>1.0061320128676297</c:v>
                </c:pt>
                <c:pt idx="2">
                  <c:v>0.69227036986935642</c:v>
                </c:pt>
                <c:pt idx="3">
                  <c:v>0</c:v>
                </c:pt>
                <c:pt idx="4">
                  <c:v>0</c:v>
                </c:pt>
              </c:numCache>
            </c:numRef>
          </c:val>
          <c:extLst>
            <c:ext xmlns:c16="http://schemas.microsoft.com/office/drawing/2014/chart" uri="{C3380CC4-5D6E-409C-BE32-E72D297353CC}">
              <c16:uniqueId val="{00000003-31B5-4116-9F2B-73584121F2AE}"/>
            </c:ext>
          </c:extLst>
        </c:ser>
        <c:dLbls>
          <c:showLegendKey val="0"/>
          <c:showVal val="0"/>
          <c:showCatName val="0"/>
          <c:showSerName val="0"/>
          <c:showPercent val="0"/>
          <c:showBubbleSize val="0"/>
        </c:dLbls>
        <c:gapWidth val="50"/>
        <c:overlap val="100"/>
        <c:axId val="210543360"/>
        <c:axId val="210544896"/>
      </c:barChart>
      <c:catAx>
        <c:axId val="21054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4896"/>
        <c:crosses val="autoZero"/>
        <c:auto val="1"/>
        <c:lblAlgn val="ctr"/>
        <c:lblOffset val="100"/>
        <c:tickLblSkip val="1"/>
        <c:tickMarkSkip val="1"/>
        <c:noMultiLvlLbl val="0"/>
      </c:catAx>
      <c:valAx>
        <c:axId val="21054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76.091087319053599</c:v>
                </c:pt>
                <c:pt idx="1">
                  <c:v>86.167293414329208</c:v>
                </c:pt>
                <c:pt idx="2">
                  <c:v>97.020612241144647</c:v>
                </c:pt>
                <c:pt idx="3">
                  <c:v>97.336045637512839</c:v>
                </c:pt>
                <c:pt idx="4">
                  <c:v>99.218283982368575</c:v>
                </c:pt>
              </c:numCache>
            </c:numRef>
          </c:val>
          <c:extLst>
            <c:ext xmlns:c16="http://schemas.microsoft.com/office/drawing/2014/chart" uri="{C3380CC4-5D6E-409C-BE32-E72D297353CC}">
              <c16:uniqueId val="{00000000-96FB-4AC4-8151-0500BC537491}"/>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19.374635343665055</c:v>
                </c:pt>
                <c:pt idx="1">
                  <c:v>12.840473308651017</c:v>
                </c:pt>
                <c:pt idx="2">
                  <c:v>2.9793877588553501</c:v>
                </c:pt>
                <c:pt idx="3">
                  <c:v>2.6639543624871762</c:v>
                </c:pt>
                <c:pt idx="4">
                  <c:v>0.78171601763142429</c:v>
                </c:pt>
              </c:numCache>
            </c:numRef>
          </c:val>
          <c:extLst>
            <c:ext xmlns:c16="http://schemas.microsoft.com/office/drawing/2014/chart" uri="{C3380CC4-5D6E-409C-BE32-E72D297353CC}">
              <c16:uniqueId val="{00000001-96FB-4AC4-8151-0500BC537491}"/>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0.50920347921177989</c:v>
                </c:pt>
                <c:pt idx="1">
                  <c:v>0.33401912295714997</c:v>
                </c:pt>
                <c:pt idx="2">
                  <c:v>2.6645352591003757E-15</c:v>
                </c:pt>
                <c:pt idx="3">
                  <c:v>-1.5543122344752192E-14</c:v>
                </c:pt>
                <c:pt idx="4">
                  <c:v>3.3306690738754696E-16</c:v>
                </c:pt>
              </c:numCache>
            </c:numRef>
          </c:val>
          <c:extLst>
            <c:ext xmlns:c16="http://schemas.microsoft.com/office/drawing/2014/chart" uri="{C3380CC4-5D6E-409C-BE32-E72D297353CC}">
              <c16:uniqueId val="{00000002-96FB-4AC4-8151-0500BC537491}"/>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4.0250738580695655</c:v>
                </c:pt>
                <c:pt idx="1">
                  <c:v>0.65821415406262485</c:v>
                </c:pt>
                <c:pt idx="2">
                  <c:v>0</c:v>
                </c:pt>
                <c:pt idx="3">
                  <c:v>0</c:v>
                </c:pt>
                <c:pt idx="4">
                  <c:v>0</c:v>
                </c:pt>
              </c:numCache>
            </c:numRef>
          </c:val>
          <c:extLst>
            <c:ext xmlns:c16="http://schemas.microsoft.com/office/drawing/2014/chart" uri="{C3380CC4-5D6E-409C-BE32-E72D297353CC}">
              <c16:uniqueId val="{00000003-96FB-4AC4-8151-0500BC537491}"/>
            </c:ext>
          </c:extLst>
        </c:ser>
        <c:dLbls>
          <c:showLegendKey val="0"/>
          <c:showVal val="0"/>
          <c:showCatName val="0"/>
          <c:showSerName val="0"/>
          <c:showPercent val="0"/>
          <c:showBubbleSize val="0"/>
        </c:dLbls>
        <c:gapWidth val="50"/>
        <c:overlap val="100"/>
        <c:axId val="210249216"/>
        <c:axId val="210250752"/>
      </c:barChart>
      <c:catAx>
        <c:axId val="21024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50752"/>
        <c:crosses val="autoZero"/>
        <c:auto val="1"/>
        <c:lblAlgn val="ctr"/>
        <c:lblOffset val="100"/>
        <c:tickLblSkip val="1"/>
        <c:tickMarkSkip val="1"/>
        <c:noMultiLvlLbl val="0"/>
      </c:catAx>
      <c:valAx>
        <c:axId val="21025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4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1.xml" Type="http://schemas.openxmlformats.org/officeDocument/2006/relationships/chart" Id="rId5"/><Relationship Target="../charts/chart100.xml" Type="http://schemas.openxmlformats.org/officeDocument/2006/relationships/chart" Id="rId4"/><Relationship Target="../charts/chart105.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081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081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081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081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4"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0E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5"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0F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6"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0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17"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1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18"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2000000}"/>
            </a:ext>
          </a:extLst>
        </xdr:cNvPr>
        <xdr:cNvSpPr/>
      </xdr:nvSpPr>
      <xdr:spPr>
        <a:xfrm>
          <a:off x="942975" y="429006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19"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3000000}"/>
            </a:ext>
          </a:extLst>
        </xdr:cNvPr>
        <xdr:cNvSpPr/>
      </xdr:nvSpPr>
      <xdr:spPr>
        <a:xfrm>
          <a:off x="2205038" y="429006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500-000014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5"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9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6"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A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27"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B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28"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C000000}"/>
            </a:ext>
          </a:extLst>
        </xdr:cNvPr>
        <xdr:cNvSpPr/>
      </xdr:nvSpPr>
      <xdr:spPr>
        <a:xfrm>
          <a:off x="2357438" y="807529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8</xdr:col>
      <xdr:colOff>295275</xdr:colOff>
      <xdr:row>206</xdr:row>
      <xdr:rowOff>0</xdr:rowOff>
    </xdr:from>
    <xdr:ext cx="1647825" cy="209550"/>
    <xdr:sp macro="" textlink="">
      <xdr:nvSpPr>
        <xdr:cNvPr id="32"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0000000}"/>
            </a:ext>
          </a:extLst>
        </xdr:cNvPr>
        <xdr:cNvSpPr/>
      </xdr:nvSpPr>
      <xdr:spPr>
        <a:xfrm>
          <a:off x="9429750" y="42900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3"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1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4"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2000000}"/>
            </a:ext>
          </a:extLst>
        </xdr:cNvPr>
        <xdr:cNvSpPr/>
      </xdr:nvSpPr>
      <xdr:spPr>
        <a:xfrm>
          <a:off x="4533900" y="429006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106</xdr:row>
      <xdr:rowOff>0</xdr:rowOff>
    </xdr:from>
    <xdr:ext cx="1647825" cy="209550"/>
    <xdr:sp macro="" textlink="">
      <xdr:nvSpPr>
        <xdr:cNvPr id="35"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3000000}"/>
            </a:ext>
          </a:extLst>
        </xdr:cNvPr>
        <xdr:cNvSpPr/>
      </xdr:nvSpPr>
      <xdr:spPr>
        <a:xfrm>
          <a:off x="160353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0</xdr:colOff>
      <xdr:row>206</xdr:row>
      <xdr:rowOff>0</xdr:rowOff>
    </xdr:from>
    <xdr:ext cx="1647825" cy="209550"/>
    <xdr:sp macro="" textlink="">
      <xdr:nvSpPr>
        <xdr:cNvPr id="36"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4000000}"/>
            </a:ext>
          </a:extLst>
        </xdr:cNvPr>
        <xdr:cNvSpPr/>
      </xdr:nvSpPr>
      <xdr:spPr>
        <a:xfrm>
          <a:off x="16035338" y="42900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37"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5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38"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6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49"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500-000031000000}"/>
            </a:ext>
          </a:extLst>
        </xdr:cNvPr>
        <xdr:cNvSpPr/>
      </xdr:nvSpPr>
      <xdr:spPr>
        <a:xfrm>
          <a:off x="2357438" y="807529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3" name="B_Com1" hidden="1">
              <a:extLst>
                <a:ext uri="{63B3BB69-23CF-44E3-9099-C40C66FF867C}">
                  <a14:compatExt spid="_x0000_s253963"/>
                </a:ext>
                <a:ext uri="{FF2B5EF4-FFF2-40B4-BE49-F238E27FC236}">
                  <a16:creationId xmlns:a16="http://schemas.microsoft.com/office/drawing/2014/main" id="{00000000-0008-0000-0500-00000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64" name="B_San1" hidden="1">
              <a:extLst>
                <a:ext uri="{63B3BB69-23CF-44E3-9099-C40C66FF867C}">
                  <a14:compatExt spid="_x0000_s253964"/>
                </a:ext>
                <a:ext uri="{FF2B5EF4-FFF2-40B4-BE49-F238E27FC236}">
                  <a16:creationId xmlns:a16="http://schemas.microsoft.com/office/drawing/2014/main" id="{00000000-0008-0000-0500-00000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65" name="B_Hyg1" hidden="1">
              <a:extLst>
                <a:ext uri="{63B3BB69-23CF-44E3-9099-C40C66FF867C}">
                  <a14:compatExt spid="_x0000_s253965"/>
                </a:ext>
                <a:ext uri="{FF2B5EF4-FFF2-40B4-BE49-F238E27FC236}">
                  <a16:creationId xmlns:a16="http://schemas.microsoft.com/office/drawing/2014/main" id="{00000000-0008-0000-0500-00000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68" name="B_Com2" hidden="1">
              <a:extLst>
                <a:ext uri="{63B3BB69-23CF-44E3-9099-C40C66FF867C}">
                  <a14:compatExt spid="_x0000_s253968"/>
                </a:ext>
                <a:ext uri="{FF2B5EF4-FFF2-40B4-BE49-F238E27FC236}">
                  <a16:creationId xmlns:a16="http://schemas.microsoft.com/office/drawing/2014/main" id="{00000000-0008-0000-0500-00001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69" name="B_Hyg2"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0" name="B_Wat2"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3" name="B_Wat3"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74" name="B_San3"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75" name="B_Com3"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9525</xdr:rowOff>
        </xdr:from>
        <xdr:to>
          <xdr:col>1</xdr:col>
          <xdr:colOff>1704975</xdr:colOff>
          <xdr:row>400</xdr:row>
          <xdr:rowOff>85725</xdr:rowOff>
        </xdr:to>
        <xdr:sp macro="" textlink="">
          <xdr:nvSpPr>
            <xdr:cNvPr id="253978" name="B_Matrix"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79" name="Button 27"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3" name="Button 31"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87" name="Button 35" descr="   Go to MHH  "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0" name="Button 38" descr="   Go to MHH  "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3994" name="Button 42" descr="   Go to MHH  "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3996" name="Button 44"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3997" name="Button 45" descr="   Go to MHH  "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04" name="Button 52" descr="   Go to MHH  "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78.xml" Type="http://schemas.openxmlformats.org/officeDocument/2006/relationships/ctrlProp" Id="rId8"/><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381"/>
      <c r="B2" s="1382"/>
    </row>
    <row r="3" s="111" customFormat="true" ht="22.5" customHeight="true" x14ac:dyDescent="0.35">
      <c r="A3" s="124"/>
      <c r="B3" s="125"/>
    </row>
    <row r="4" s="111" customFormat="true" ht="22.5" customHeight="true" x14ac:dyDescent="0.35">
      <c r="A4" s="120"/>
      <c r="B4" s="121"/>
      <c r="C4" s="364" t="s">
        <v>27</v>
      </c>
    </row>
    <row r="5" s="111" customFormat="true" ht="22.5" customHeight="true" x14ac:dyDescent="0.35">
      <c r="A5" s="1381"/>
      <c r="B5" s="1382"/>
      <c r="C5" s="364"/>
    </row>
    <row r="6" s="111" customFormat="true" ht="29.25" customHeight="true" x14ac:dyDescent="0.2">
      <c r="A6" s="1383"/>
      <c r="B6" s="1385"/>
      <c r="C6" s="364" t="s">
        <v>28</v>
      </c>
    </row>
    <row r="7" s="111" customFormat="true" ht="25.9" customHeight="true" x14ac:dyDescent="0.4">
      <c r="A7" s="1377"/>
      <c r="B7" s="1378"/>
      <c r="C7" s="366" t="str">
        <f ca="true">+Water!B5</f>
        <v>Saint Lucia</v>
      </c>
    </row>
    <row r="8" s="111" customFormat="true" ht="15" customHeight="true" x14ac:dyDescent="0.2">
      <c r="A8" s="1379"/>
      <c r="B8" s="1380"/>
      <c r="C8" s="364"/>
    </row>
    <row r="9" s="111" customFormat="true" ht="15" customHeight="true" x14ac:dyDescent="0.2">
      <c r="A9" s="125"/>
      <c r="B9" s="128"/>
      <c r="C9" s="365"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SLC05</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381"/>
      <c r="B108" s="138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377"/>
      <c r="B113" s="1378"/>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379"/>
      <c r="B114" s="1380"/>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381"/>
      <c r="B208" s="138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377"/>
      <c r="B213" s="1378"/>
    </row>
    <row r="214" s="123" customFormat="true" ht="15" customHeight="true" x14ac:dyDescent="0.2">
      <c r="A214" s="1383"/>
      <c r="B214" s="1384"/>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422" t="s">
        <v>123</v>
      </c>
      <c r="C4" s="1422"/>
      <c r="D4" s="1422"/>
      <c r="E4" s="1422"/>
      <c r="F4" s="1422"/>
      <c r="G4" s="1422"/>
      <c r="H4" s="1422"/>
      <c r="I4" s="1422"/>
      <c r="J4" s="1422"/>
      <c r="K4" s="1422"/>
      <c r="L4" s="1422"/>
      <c r="M4" s="1422"/>
      <c r="N4" s="1422"/>
      <c r="O4" s="1422"/>
      <c r="P4" s="1422"/>
      <c r="Q4" s="1422"/>
      <c r="R4" s="1422"/>
      <c r="S4" s="1422"/>
      <c r="T4" s="1422"/>
      <c r="U4" s="1422"/>
      <c r="V4" s="1422"/>
      <c r="W4" s="1422"/>
      <c r="X4" s="1422"/>
      <c r="Y4" s="1422"/>
    </row>
    <row r="5" ht="29.1" customHeight="true" x14ac:dyDescent="0.4">
      <c r="A5" s="35"/>
      <c r="B5" s="1389" t="str">
        <f ca="true">IF(ISERROR(INDIRECT(CONCATENATE($B105,"!A2"))),"",INDIRECT(CONCATENATE($B105,"!A2")))</f>
        <v>Saint Lucia</v>
      </c>
      <c r="C5" s="1389"/>
      <c r="D5" s="1389"/>
      <c r="E5" s="1389"/>
      <c r="F5" s="1389"/>
      <c r="G5" s="1389"/>
      <c r="H5" s="1389"/>
      <c r="I5" s="1389"/>
      <c r="J5" s="1389"/>
      <c r="K5" s="1389"/>
      <c r="L5" s="1389"/>
      <c r="M5" s="1389"/>
      <c r="N5" s="1389"/>
      <c r="O5" s="1389"/>
      <c r="P5" s="1389"/>
      <c r="Q5" s="1389"/>
      <c r="R5" s="1389"/>
      <c r="S5" s="1389"/>
      <c r="T5" s="1389"/>
      <c r="U5" s="1389"/>
      <c r="V5" s="1389"/>
      <c r="W5" s="1389"/>
      <c r="X5" s="1389"/>
      <c r="Y5" s="1389"/>
    </row>
    <row r="6" x14ac:dyDescent="0.2">
      <c r="F6" s="36"/>
      <c r="G6" s="36"/>
      <c r="J6" s="37"/>
      <c r="K6" s="37"/>
      <c r="L6" s="37"/>
      <c r="M6" s="37"/>
      <c r="N6" s="37"/>
      <c r="O6" s="37"/>
      <c r="P6" s="37"/>
    </row>
    <row r="7" s="38" customFormat="true" ht="18" x14ac:dyDescent="0.25">
      <c r="B7" s="1386" t="str">
        <f>B118</f>
        <v>National use of drinking water sources, 2000–2018</v>
      </c>
      <c r="C7" s="1386"/>
      <c r="D7" s="1386"/>
      <c r="E7" s="1386"/>
      <c r="F7" s="1386"/>
      <c r="G7" s="1386"/>
      <c r="H7" s="1386"/>
      <c r="I7" s="1386"/>
      <c r="J7" s="1386" t="str">
        <f>B218</f>
        <v>Urban use of drinking water sources,  2000–2018</v>
      </c>
      <c r="K7" s="1386"/>
      <c r="L7" s="1386"/>
      <c r="M7" s="1386"/>
      <c r="N7" s="1386"/>
      <c r="O7" s="1386"/>
      <c r="P7" s="1386"/>
      <c r="Q7" s="1386"/>
      <c r="R7" s="1386" t="str">
        <f>B318</f>
        <v>Rural use of drinking water sources, 2000–2018</v>
      </c>
      <c r="S7" s="1386"/>
      <c r="T7" s="1386"/>
      <c r="U7" s="1386"/>
      <c r="V7" s="1386"/>
      <c r="W7" s="1386"/>
      <c r="X7" s="1386"/>
      <c r="Y7" s="138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399" t="str">
        <f ca="true">IF(ISERROR(INDIRECT(CONCATENATE($B105,"!A2"))),"",INDIRECT(CONCATENATE($B105,"!A2")))</f>
        <v>Saint Lucia</v>
      </c>
      <c r="C31" s="1400"/>
      <c r="D31" s="1400"/>
      <c r="E31" s="1401"/>
      <c r="F31" s="1391" t="s">
        <v>0</v>
      </c>
      <c r="G31" s="1391"/>
      <c r="H31" s="1391"/>
      <c r="I31" s="1392"/>
      <c r="J31" s="1390" t="s">
        <v>1</v>
      </c>
      <c r="K31" s="1391"/>
      <c r="L31" s="1391"/>
      <c r="M31" s="1392"/>
      <c r="N31" s="1390" t="s">
        <v>2</v>
      </c>
      <c r="O31" s="1391"/>
      <c r="P31" s="1391"/>
      <c r="Q31" s="1392"/>
      <c r="R31" s="1390" t="s">
        <v>3</v>
      </c>
      <c r="S31" s="1391"/>
      <c r="T31" s="1391"/>
      <c r="U31" s="1392"/>
      <c r="V31" s="1390" t="s">
        <v>4</v>
      </c>
      <c r="W31" s="1391"/>
      <c r="X31" s="1391"/>
      <c r="Y31" s="1392"/>
    </row>
    <row r="32" s="44" customFormat="true" ht="22.5" customHeight="true" x14ac:dyDescent="0.2">
      <c r="B32" s="1402"/>
      <c r="C32" s="1403"/>
      <c r="D32" s="1403"/>
      <c r="E32" s="140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393" t="s">
        <v>5</v>
      </c>
      <c r="C33" s="1394"/>
      <c r="D33" s="1397" t="s">
        <v>25</v>
      </c>
      <c r="E33" s="33">
        <f>C99</f>
        <v>2000</v>
      </c>
      <c r="F33" s="45">
        <f ca="true">E99</f>
        <v>84.11188600655089</v>
      </c>
      <c r="G33" s="46">
        <f t="shared" ref="G33:I34" ca="true" si="0">F99</f>
        <v>0.28754177812641674</v>
      </c>
      <c r="H33" s="47">
        <f t="shared" ca="true" si="0"/>
        <v>15.6005722153227</v>
      </c>
      <c r="I33" s="48">
        <f t="shared" ca="true" si="0"/>
        <v>0</v>
      </c>
      <c r="J33" s="45">
        <f ca="true">J99</f>
        <v>95.823877341338843</v>
      </c>
      <c r="K33" s="46">
        <f t="shared" ref="K33:M34" ca="true" si="1">K99</f>
        <v>0</v>
      </c>
      <c r="L33" s="47">
        <f t="shared" ca="true" si="1"/>
        <v>4.1761226586611571</v>
      </c>
      <c r="M33" s="48">
        <f t="shared" ca="true" si="1"/>
        <v>0</v>
      </c>
      <c r="N33" s="45">
        <f ca="true">O99</f>
        <v>95.200806542097567</v>
      </c>
      <c r="O33" s="46">
        <f t="shared" ref="O33:Q34" ca="true" si="2">P99</f>
        <v>0</v>
      </c>
      <c r="P33" s="47">
        <f t="shared" ca="true" si="2"/>
        <v>4.7991934579024331</v>
      </c>
      <c r="Q33" s="48">
        <f t="shared" ca="true" si="2"/>
        <v>0</v>
      </c>
      <c r="R33" s="45">
        <f ca="true">T99</f>
        <v>98.854596153589085</v>
      </c>
      <c r="S33" s="46">
        <f t="shared" ref="S33:U34" ca="true" si="3">U99</f>
        <v>0</v>
      </c>
      <c r="T33" s="47">
        <f t="shared" ca="true" si="3"/>
        <v>1.1454038464109146</v>
      </c>
      <c r="U33" s="48">
        <f t="shared" ca="true" si="3"/>
        <v>0</v>
      </c>
      <c r="V33" s="45">
        <f ca="true">Y99</f>
        <v>99.854325464002287</v>
      </c>
      <c r="W33" s="46">
        <f t="shared" ref="W33:Y34" ca="true" si="4">Z99</f>
        <v>0.14567453599771341</v>
      </c>
      <c r="X33" s="47">
        <f t="shared" ca="true" si="4"/>
        <v>0</v>
      </c>
      <c r="Y33" s="48">
        <f t="shared" ca="true" si="4"/>
        <v>0</v>
      </c>
    </row>
    <row r="34" x14ac:dyDescent="0.2">
      <c r="B34" s="1395"/>
      <c r="C34" s="1396"/>
      <c r="D34" s="1398"/>
      <c r="E34" s="34">
        <f>C100</f>
        <v>2018</v>
      </c>
      <c r="F34" s="50">
        <f ca="true">E100</f>
        <v>99.659308379601811</v>
      </c>
      <c r="G34" s="51">
        <f t="shared" ca="true" si="0"/>
        <v>0.34069162039818934</v>
      </c>
      <c r="H34" s="52">
        <f t="shared" ca="true" si="0"/>
        <v>0</v>
      </c>
      <c r="I34" s="53">
        <f t="shared" ca="true" si="0"/>
        <v>0</v>
      </c>
      <c r="J34" s="50">
        <f ca="true">J100</f>
        <v>100</v>
      </c>
      <c r="K34" s="51">
        <f t="shared" ca="true" si="1"/>
        <v>0</v>
      </c>
      <c r="L34" s="52">
        <f t="shared" ca="true" si="1"/>
        <v>0</v>
      </c>
      <c r="M34" s="53">
        <f t="shared" ca="true" si="1"/>
        <v>0</v>
      </c>
      <c r="N34" s="50">
        <f ca="true">O100</f>
        <v>100</v>
      </c>
      <c r="O34" s="51">
        <f t="shared" ca="true" si="2"/>
        <v>0</v>
      </c>
      <c r="P34" s="52">
        <f t="shared" ca="true" si="2"/>
        <v>0</v>
      </c>
      <c r="Q34" s="53">
        <f t="shared" ca="true" si="2"/>
        <v>0</v>
      </c>
      <c r="R34" s="50">
        <f ca="true">T100</f>
        <v>100</v>
      </c>
      <c r="S34" s="51">
        <f t="shared" ca="true" si="3"/>
        <v>0</v>
      </c>
      <c r="T34" s="52">
        <f t="shared" ca="true" si="3"/>
        <v>0</v>
      </c>
      <c r="U34" s="53">
        <f t="shared" ca="true" si="3"/>
        <v>0</v>
      </c>
      <c r="V34" s="50">
        <f ca="true">Y100</f>
        <v>99.156158237113601</v>
      </c>
      <c r="W34" s="51">
        <f t="shared" ca="true" si="4"/>
        <v>0.14465600038242366</v>
      </c>
      <c r="X34" s="52">
        <f t="shared" ca="true" si="4"/>
        <v>0.6991857625039728</v>
      </c>
      <c r="Y34" s="53">
        <f t="shared" ca="true" si="4"/>
        <v>0</v>
      </c>
    </row>
    <row r="35" x14ac:dyDescent="0.2">
      <c r="F35" s="36"/>
      <c r="H35" s="39"/>
    </row>
    <row r="36" x14ac:dyDescent="0.2">
      <c r="B36" s="1393" t="s">
        <v>6</v>
      </c>
      <c r="C36" s="1394"/>
      <c r="D36" s="1397" t="s">
        <v>25</v>
      </c>
      <c r="E36" s="33">
        <f>C199</f>
        <v>2000</v>
      </c>
      <c r="F36" s="45">
        <f ca="true">E199</f>
        <v>90.666579596855442</v>
      </c>
      <c r="G36" s="46">
        <f t="shared" ref="G36:I37" ca="true" si="5">F199</f>
        <v>0.30339420152649837</v>
      </c>
      <c r="H36" s="47">
        <f t="shared" ca="true" si="5"/>
        <v>9.0300262016180568</v>
      </c>
      <c r="I36" s="48">
        <f t="shared" ca="true" si="5"/>
        <v>0</v>
      </c>
      <c r="J36" s="45">
        <f ca="true">J199</f>
        <v>94.019933554817271</v>
      </c>
      <c r="K36" s="46">
        <f t="shared" ref="K36:M37" ca="true" si="6">K199</f>
        <v>0</v>
      </c>
      <c r="L36" s="47">
        <f t="shared" ca="true" si="6"/>
        <v>5.9800664451827288</v>
      </c>
      <c r="M36" s="48">
        <f t="shared" ca="true" si="6"/>
        <v>0</v>
      </c>
      <c r="N36" s="45">
        <f ca="true">O199</f>
        <v>99.999999999999986</v>
      </c>
      <c r="O36" s="46">
        <f t="shared" ref="O36:Q37" ca="true" si="7">P199</f>
        <v>0</v>
      </c>
      <c r="P36" s="47">
        <f t="shared" ca="true" si="7"/>
        <v>0</v>
      </c>
      <c r="Q36" s="48">
        <f t="shared" ca="true" si="7"/>
        <v>0</v>
      </c>
      <c r="R36" s="45">
        <f ca="true">T199</f>
        <v>100</v>
      </c>
      <c r="S36" s="46">
        <f t="shared" ref="S36:U37" ca="true" si="8">U199</f>
        <v>0</v>
      </c>
      <c r="T36" s="47">
        <f t="shared" ca="true" si="8"/>
        <v>0</v>
      </c>
      <c r="U36" s="48">
        <f t="shared" ca="true" si="8"/>
        <v>0</v>
      </c>
      <c r="V36" s="45">
        <f ca="true">Y199</f>
        <v>99.238230271170707</v>
      </c>
      <c r="W36" s="46">
        <f t="shared" ref="W36:Y37" ca="true" si="9">Z199</f>
        <v>0.76176972882929306</v>
      </c>
      <c r="X36" s="47">
        <f t="shared" ca="true" si="9"/>
        <v>0</v>
      </c>
      <c r="Y36" s="48">
        <f t="shared" ca="true" si="9"/>
        <v>0</v>
      </c>
    </row>
    <row r="37" x14ac:dyDescent="0.2">
      <c r="B37" s="1395"/>
      <c r="C37" s="1396"/>
      <c r="D37" s="1398"/>
      <c r="E37" s="34">
        <f>C200</f>
        <v>2018</v>
      </c>
      <c r="F37" s="50">
        <f ca="true">E200</f>
        <v>99.666489734075427</v>
      </c>
      <c r="G37" s="51">
        <f t="shared" ca="true" si="5"/>
        <v>0.33351026592457345</v>
      </c>
      <c r="H37" s="52">
        <f t="shared" ca="true" si="5"/>
        <v>0</v>
      </c>
      <c r="I37" s="53">
        <f t="shared" ca="true" si="5"/>
        <v>0</v>
      </c>
      <c r="J37" s="50">
        <f ca="true">J200</f>
        <v>100</v>
      </c>
      <c r="K37" s="51">
        <f t="shared" ca="true" si="6"/>
        <v>0</v>
      </c>
      <c r="L37" s="52">
        <f t="shared" ca="true" si="6"/>
        <v>0</v>
      </c>
      <c r="M37" s="53">
        <f t="shared" ca="true" si="6"/>
        <v>0</v>
      </c>
      <c r="N37" s="50">
        <f ca="true">O200</f>
        <v>100.00000000000001</v>
      </c>
      <c r="O37" s="51">
        <f t="shared" ca="true" si="7"/>
        <v>0</v>
      </c>
      <c r="P37" s="52">
        <f t="shared" ca="true" si="7"/>
        <v>0</v>
      </c>
      <c r="Q37" s="53">
        <f t="shared" ca="true" si="7"/>
        <v>0</v>
      </c>
      <c r="R37" s="50">
        <f ca="true">T200</f>
        <v>99.674505922729736</v>
      </c>
      <c r="S37" s="51">
        <f t="shared" ca="true" si="8"/>
        <v>0</v>
      </c>
      <c r="T37" s="52">
        <f t="shared" ca="true" si="8"/>
        <v>0.32549407727026392</v>
      </c>
      <c r="U37" s="53">
        <f t="shared" ca="true" si="8"/>
        <v>0</v>
      </c>
      <c r="V37" s="50">
        <f ca="true">Y200</f>
        <v>99.238230271170707</v>
      </c>
      <c r="W37" s="51">
        <f t="shared" ca="true" si="9"/>
        <v>0.76176972882929306</v>
      </c>
      <c r="X37" s="52">
        <f t="shared" ca="true" si="9"/>
        <v>0</v>
      </c>
      <c r="Y37" s="53">
        <f t="shared" ca="true" si="9"/>
        <v>0</v>
      </c>
    </row>
    <row r="38" x14ac:dyDescent="0.2">
      <c r="F38" s="36"/>
      <c r="G38" s="36"/>
      <c r="H38" s="39"/>
      <c r="I38" s="39"/>
    </row>
    <row r="39" x14ac:dyDescent="0.2">
      <c r="B39" s="1393" t="s">
        <v>7</v>
      </c>
      <c r="C39" s="1394"/>
      <c r="D39" s="1397" t="s">
        <v>25</v>
      </c>
      <c r="E39" s="33">
        <f>C299</f>
        <v>2000</v>
      </c>
      <c r="F39" s="45">
        <f ca="true">E299</f>
        <v>81.869298895454406</v>
      </c>
      <c r="G39" s="46">
        <f t="shared" ref="G39:I40" ca="true" si="10">F299</f>
        <v>0.28291550149927924</v>
      </c>
      <c r="H39" s="47">
        <f t="shared" ca="true" si="10"/>
        <v>17.847785603046319</v>
      </c>
      <c r="I39" s="48">
        <f t="shared" ca="true" si="10"/>
        <v>0</v>
      </c>
      <c r="J39" s="45">
        <f ca="true">J299</f>
        <v>93.455695152073531</v>
      </c>
      <c r="K39" s="46">
        <f t="shared" ref="K39:M40" ca="true" si="11">K299</f>
        <v>0</v>
      </c>
      <c r="L39" s="47">
        <f t="shared" ca="true" si="11"/>
        <v>6.5443048479264689</v>
      </c>
      <c r="M39" s="48">
        <f t="shared" ca="true" si="11"/>
        <v>0</v>
      </c>
      <c r="N39" s="45">
        <f ca="true">O299</f>
        <v>95.888033534940519</v>
      </c>
      <c r="O39" s="46">
        <f t="shared" ref="O39:Q40" ca="true" si="12">P299</f>
        <v>0</v>
      </c>
      <c r="P39" s="47">
        <f t="shared" ca="true" si="12"/>
        <v>4.1119664650594814</v>
      </c>
      <c r="Q39" s="48">
        <f t="shared" ca="true" si="12"/>
        <v>0</v>
      </c>
      <c r="R39" s="45">
        <f ca="true">T299</f>
        <v>96.660482374768094</v>
      </c>
      <c r="S39" s="46">
        <f t="shared" ref="S39:U40" ca="true" si="13">U299</f>
        <v>0</v>
      </c>
      <c r="T39" s="47">
        <f t="shared" ca="true" si="13"/>
        <v>3.3395176252319061</v>
      </c>
      <c r="U39" s="48">
        <f t="shared" ca="true" si="13"/>
        <v>0</v>
      </c>
      <c r="V39" s="45">
        <f ca="true">Y299</f>
        <v>100</v>
      </c>
      <c r="W39" s="46">
        <f t="shared" ref="W39:Y40" ca="true" si="14">Z299</f>
        <v>0</v>
      </c>
      <c r="X39" s="47">
        <f t="shared" ca="true" si="14"/>
        <v>0</v>
      </c>
      <c r="Y39" s="48">
        <f t="shared" ca="true" si="14"/>
        <v>0</v>
      </c>
    </row>
    <row r="40" x14ac:dyDescent="0.2">
      <c r="B40" s="1395"/>
      <c r="C40" s="1396"/>
      <c r="D40" s="1398"/>
      <c r="E40" s="34">
        <f>C300</f>
        <v>2018</v>
      </c>
      <c r="F40" s="50">
        <f ca="true">E300</f>
        <v>99.655620358409038</v>
      </c>
      <c r="G40" s="51">
        <f t="shared" ca="true" si="10"/>
        <v>0.34437964159097589</v>
      </c>
      <c r="H40" s="52">
        <f t="shared" ca="true" si="10"/>
        <v>0</v>
      </c>
      <c r="I40" s="53">
        <f t="shared" ca="true" si="10"/>
        <v>0</v>
      </c>
      <c r="J40" s="50">
        <f ca="true">J300</f>
        <v>100</v>
      </c>
      <c r="K40" s="51">
        <f t="shared" ca="true" si="11"/>
        <v>0</v>
      </c>
      <c r="L40" s="52">
        <f t="shared" ca="true" si="11"/>
        <v>0</v>
      </c>
      <c r="M40" s="53">
        <f t="shared" ca="true" si="11"/>
        <v>0</v>
      </c>
      <c r="N40" s="50">
        <f ca="true">O300</f>
        <v>100</v>
      </c>
      <c r="O40" s="51">
        <f t="shared" ca="true" si="12"/>
        <v>0</v>
      </c>
      <c r="P40" s="52">
        <f t="shared" ca="true" si="12"/>
        <v>0</v>
      </c>
      <c r="Q40" s="53">
        <f t="shared" ca="true" si="12"/>
        <v>0</v>
      </c>
      <c r="R40" s="50">
        <f ca="true">T300</f>
        <v>100</v>
      </c>
      <c r="S40" s="51">
        <f t="shared" ca="true" si="13"/>
        <v>0</v>
      </c>
      <c r="T40" s="52">
        <f t="shared" ca="true" si="13"/>
        <v>0</v>
      </c>
      <c r="U40" s="53">
        <f t="shared" ca="true" si="13"/>
        <v>0</v>
      </c>
      <c r="V40" s="50">
        <f ca="true">Y300</f>
        <v>99.145696066445623</v>
      </c>
      <c r="W40" s="51">
        <f t="shared" ca="true" si="14"/>
        <v>0</v>
      </c>
      <c r="X40" s="52">
        <f t="shared" ca="true" si="14"/>
        <v>0.85430393355437673</v>
      </c>
      <c r="Y40" s="53">
        <f t="shared" ca="true" si="14"/>
        <v>0</v>
      </c>
    </row>
    <row r="97" s="40" customFormat="true" ht="16.5" customHeight="true" x14ac:dyDescent="0.2">
      <c r="A97" s="1408" t="s">
        <v>5</v>
      </c>
      <c r="B97" s="1408"/>
      <c r="C97" s="1408"/>
      <c r="D97" s="1405" t="s">
        <v>0</v>
      </c>
      <c r="E97" s="1406"/>
      <c r="F97" s="1406"/>
      <c r="G97" s="1406"/>
      <c r="H97" s="1407"/>
      <c r="I97" s="1405" t="s">
        <v>1</v>
      </c>
      <c r="J97" s="1406"/>
      <c r="K97" s="1406"/>
      <c r="L97" s="1406"/>
      <c r="M97" s="1407"/>
      <c r="N97" s="1405" t="s">
        <v>2</v>
      </c>
      <c r="O97" s="1406"/>
      <c r="P97" s="1406"/>
      <c r="Q97" s="1406"/>
      <c r="R97" s="1407"/>
      <c r="S97" s="1405" t="s">
        <v>3</v>
      </c>
      <c r="T97" s="1406"/>
      <c r="U97" s="1406"/>
      <c r="V97" s="1406"/>
      <c r="W97" s="1407"/>
      <c r="X97" s="1405" t="s">
        <v>4</v>
      </c>
      <c r="Y97" s="1406"/>
      <c r="Z97" s="1406"/>
      <c r="AA97" s="1406"/>
      <c r="AB97" s="1407"/>
    </row>
    <row r="98" s="44" customFormat="true" ht="22.5" customHeight="true" x14ac:dyDescent="0.2">
      <c r="A98" s="1409"/>
      <c r="B98" s="1409"/>
      <c r="C98" s="1409"/>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413" t="s">
        <v>10</v>
      </c>
      <c r="B99" s="1414"/>
      <c r="C99" s="201">
        <f>MinBase(C105:C116)</f>
        <v>2000</v>
      </c>
      <c r="D99" s="56">
        <f ca="true">IF((D101+H101)&gt;100,D101*100/(D101+H101),D101)</f>
        <v>84.3994277846773</v>
      </c>
      <c r="E99" s="57">
        <f ca="true">D99*AVERAGEIF(E105:E116,"&gt;0")/100</f>
        <v>84.11188600655089</v>
      </c>
      <c r="F99" s="58">
        <f ca="true">D99*(100-AVERAGEIF(E105:E116,"&gt;0"))/100</f>
        <v>0.28754177812641674</v>
      </c>
      <c r="G99" s="59">
        <f ca="true">100-(E99+F99+H99)</f>
        <v>15.6005722153227</v>
      </c>
      <c r="H99" s="60">
        <f ca="true">IF((D101+H101)&gt;100,H101*100/(D101+H101),H101)</f>
        <v>0</v>
      </c>
      <c r="I99" s="56">
        <f ca="true">IF((I101+M101)&gt;100,I101*100/(I101+M101),I101)</f>
        <v>95.823877341338857</v>
      </c>
      <c r="J99" s="57">
        <f ca="true">I99*AVERAGEIF(J105:J116,"&gt;0")/100</f>
        <v>95.823877341338843</v>
      </c>
      <c r="K99" s="61">
        <f ca="true">I99*(100-AVERAGEIF(J105:J116,"&gt;0"))/100</f>
        <v>0</v>
      </c>
      <c r="L99" s="62">
        <f ca="true">100-(J99+K99+M99)</f>
        <v>4.1761226586611571</v>
      </c>
      <c r="M99" s="63">
        <f ca="true">IF((I101+M101)&gt;100,M101*100/(I101+M101),M101)</f>
        <v>0</v>
      </c>
      <c r="N99" s="56">
        <f ca="true">IF((N101+R101)&gt;100,N101*100/(N101+R101),N101)</f>
        <v>95.200806542097553</v>
      </c>
      <c r="O99" s="57">
        <f ca="true">N99*AVERAGEIF(O105:O116,"&gt;0")/100</f>
        <v>95.200806542097567</v>
      </c>
      <c r="P99" s="61">
        <f ca="true">N99*(100-AVERAGEIF(O105:O116,"&gt;0"))/100</f>
        <v>0</v>
      </c>
      <c r="Q99" s="62">
        <f ca="true">100-(O99+P99+R99)</f>
        <v>4.7991934579024331</v>
      </c>
      <c r="R99" s="63">
        <f ca="true">IF((N101+R101)&gt;100,R101*100/(N101+R101),R101)</f>
        <v>0</v>
      </c>
      <c r="S99" s="56">
        <f ca="true">IF((S101+W101)&gt;100,S101*100/(S101+W101),S101)</f>
        <v>98.854596153589085</v>
      </c>
      <c r="T99" s="57">
        <f ca="true">S99*AVERAGEIF(T105:T116,"&gt;0")/100</f>
        <v>98.854596153589085</v>
      </c>
      <c r="U99" s="61">
        <f ca="true">S99*(100-AVERAGEIF(T105:T116,"&gt;0"))/100</f>
        <v>0</v>
      </c>
      <c r="V99" s="62">
        <f ca="true">100-(T99+U99+W99)</f>
        <v>1.1454038464109146</v>
      </c>
      <c r="W99" s="63">
        <f ca="true">IF((S101+W101)&gt;100,W101*100/(S101+W101),W101)</f>
        <v>0</v>
      </c>
      <c r="X99" s="56">
        <f ca="true">IF((X101+AB101)&gt;100,X101*100/(X101+AB101),X101)</f>
        <v>100</v>
      </c>
      <c r="Y99" s="57">
        <f ca="true">X99*AVERAGEIF(Y105:Y116,"&gt;0")/100</f>
        <v>99.854325464002287</v>
      </c>
      <c r="Z99" s="61">
        <f ca="true">X99*(100-AVERAGEIF(Y105:Y116,"&gt;0"))/100</f>
        <v>0.14567453599771341</v>
      </c>
      <c r="AA99" s="62">
        <f ca="true">100-(Y99+Z99+AB99)</f>
        <v>0</v>
      </c>
      <c r="AB99" s="63">
        <f ca="true">IF((X101+AB101)&gt;100,AB101*100/(X101+AB101),AB101)</f>
        <v>0</v>
      </c>
    </row>
    <row r="100" s="64" customFormat="true" ht="15" customHeight="true" x14ac:dyDescent="0.2">
      <c r="A100" s="1415"/>
      <c r="B100" s="1416"/>
      <c r="C100" s="202">
        <f>MaxTarget(C105:C116)</f>
        <v>2018</v>
      </c>
      <c r="D100" s="65">
        <f ca="true">IF((D102+H102)&gt;100,D102*100/(D102+H102),D102)</f>
        <v>100</v>
      </c>
      <c r="E100" s="66">
        <f ca="true">D100*AVERAGEIF(E105:E116,"&gt;0")/100</f>
        <v>99.659308379601811</v>
      </c>
      <c r="F100" s="67">
        <f ca="true">D100*(100-AVERAGEIF(E105:E116,"&gt;0"))/100</f>
        <v>0.34069162039818934</v>
      </c>
      <c r="G100" s="68">
        <f ca="true">100-(E100+F100+H100)</f>
        <v>0</v>
      </c>
      <c r="H100" s="69">
        <f ca="true">IF((D102+H102)&gt;100,H102*100/(D102+H102),H102)</f>
        <v>0</v>
      </c>
      <c r="I100" s="65">
        <f ca="true">IF((I102+M102)&gt;100,I102*100/(I102+M102),I102)</f>
        <v>100</v>
      </c>
      <c r="J100" s="66">
        <f ca="true">I100*AVERAGEIF(J105:J116,"&gt;0")/100</f>
        <v>100</v>
      </c>
      <c r="K100" s="67">
        <f ca="true">I100*(100-AVERAGEIF(J105:J116,"&gt;0"))/100</f>
        <v>0</v>
      </c>
      <c r="L100" s="68">
        <f ca="true">100-(J100+K100+M100)</f>
        <v>0</v>
      </c>
      <c r="M100" s="69">
        <f ca="true">IF((I102+M102)&gt;100,M102*100/(I102+M102),M102)</f>
        <v>0</v>
      </c>
      <c r="N100" s="65">
        <f ca="true">IF((N102+R102)&gt;100,N102*100/(N102+R102),N102)</f>
        <v>100</v>
      </c>
      <c r="O100" s="66">
        <f ca="true">N100*AVERAGEIF(O105:O116,"&gt;0")/100</f>
        <v>100</v>
      </c>
      <c r="P100" s="67">
        <f ca="true">N100*(100-AVERAGEIF(O105:O116,"&gt;0"))/100</f>
        <v>0</v>
      </c>
      <c r="Q100" s="68">
        <f ca="true">100-(O100+P100+R100)</f>
        <v>0</v>
      </c>
      <c r="R100" s="69">
        <f ca="true">IF((N102+R102)&gt;100,R102*100/(N102+R102),R102)</f>
        <v>0</v>
      </c>
      <c r="S100" s="65">
        <f ca="true">IF((S102+W102)&gt;100,S102*100/(S102+W102),S102)</f>
        <v>100</v>
      </c>
      <c r="T100" s="66">
        <f ca="true">S100*AVERAGEIF(T105:T116,"&gt;0")/100</f>
        <v>100</v>
      </c>
      <c r="U100" s="67">
        <f ca="true">S100*(100-AVERAGEIF(T105:T116,"&gt;0"))/100</f>
        <v>0</v>
      </c>
      <c r="V100" s="68">
        <f ca="true">100-(T100+U100+W100)</f>
        <v>0</v>
      </c>
      <c r="W100" s="69">
        <f ca="true">IF((S102+W102)&gt;100,W102*100/(S102+W102),W102)</f>
        <v>0</v>
      </c>
      <c r="X100" s="65">
        <f ca="true">IF((X102+AB102)&gt;100,X102*100/(X102+AB102),X102)</f>
        <v>99.300814237496013</v>
      </c>
      <c r="Y100" s="66">
        <f ca="true">X100*AVERAGEIF(Y105:Y116,"&gt;0")/100</f>
        <v>99.156158237113601</v>
      </c>
      <c r="Z100" s="67">
        <f ca="true">X100*(100-AVERAGEIF(Y105:Y116,"&gt;0"))/100</f>
        <v>0.14465600038242366</v>
      </c>
      <c r="AA100" s="68">
        <f ca="true">100-(Y100+Z100+AB100)</f>
        <v>0.6991857625039728</v>
      </c>
      <c r="AB100" s="69">
        <f ca="true">IF((X102+AB102)&gt;100,AB102*100/(X102+AB102),AB102)</f>
        <v>0</v>
      </c>
    </row>
    <row r="101" hidden="true" x14ac:dyDescent="0.2">
      <c r="A101" s="1417" t="s">
        <v>12</v>
      </c>
      <c r="B101" s="1418"/>
      <c r="C101" s="70">
        <f>MinRegYear(C99,C105:C116)</f>
        <v>2003</v>
      </c>
      <c r="D101" s="71">
        <f ca="true">IF(MAX(C105:C116)-MIN(C105:C116)&lt;5,AVERAGEIF(C105:C116,"&gt;0",D105:D116),
IF(FORECAST($C101,D$105:D$116,$C$105:$C$116)&lt;0,0,
IF(FORECAST($C101,D$105:D$116,$C$105:$C$116)&gt;100,100,
FORECAST($C101,D$105:D$116,$C$105:$C$116))))</f>
        <v>84.3994277846773</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95.823877341338857</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95.200806542097553</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98.854596153589085</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419"/>
      <c r="B102" s="1420"/>
      <c r="C102" s="49">
        <f>MaxRegYear(C100,C105:C116)</f>
        <v>2014</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99.300814237496013</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376" t="s">
        <v>293</v>
      </c>
      <c r="F104" s="211"/>
      <c r="G104" s="211"/>
      <c r="H104" s="85" t="s">
        <v>17</v>
      </c>
      <c r="I104" s="82" t="s">
        <v>14</v>
      </c>
      <c r="J104" s="1376" t="s">
        <v>293</v>
      </c>
      <c r="K104" s="211"/>
      <c r="L104" s="211"/>
      <c r="M104" s="85" t="s">
        <v>17</v>
      </c>
      <c r="N104" s="83" t="s">
        <v>14</v>
      </c>
      <c r="O104" s="1376" t="s">
        <v>293</v>
      </c>
      <c r="P104" s="211"/>
      <c r="Q104" s="211"/>
      <c r="R104" s="85" t="s">
        <v>17</v>
      </c>
      <c r="S104" s="83" t="s">
        <v>14</v>
      </c>
      <c r="T104" s="1376" t="s">
        <v>293</v>
      </c>
      <c r="U104" s="211"/>
      <c r="V104" s="211"/>
      <c r="W104" s="85" t="s">
        <v>17</v>
      </c>
      <c r="X104" s="83" t="s">
        <v>14</v>
      </c>
      <c r="Y104" s="1376" t="s">
        <v>293</v>
      </c>
      <c r="Z104" s="211"/>
      <c r="AA104" s="211"/>
      <c r="AB104" s="85" t="s">
        <v>17</v>
      </c>
      <c r="AD104" s="212"/>
    </row>
    <row r="105" x14ac:dyDescent="0.2">
      <c r="A105" s="87"/>
      <c r="B105" s="426" t="s">
        <v>292</v>
      </c>
      <c r="C105" s="427">
        <v>2005</v>
      </c>
      <c r="D105" s="1">
        <f t="shared" ref="D105:D116" ca="true" si="15">IF(ISERROR(INDIRECT(CONCATENATE($B105,"!C16"))),"",INDIRECT(CONCATENATE($B105,"!C16")))</f>
        <v>87.343199124750683</v>
      </c>
      <c r="E105" s="88" t="str">
        <f t="shared" ref="E105:E116" ca="true" si="16">IF(ISERROR(INDIRECT(CONCATENATE($B105,"!C23"))),"",INDIRECT(CONCATENATE($B105,"!C23")))</f>
        <v>N/A</v>
      </c>
      <c r="F105" s="89"/>
      <c r="G105" s="89"/>
      <c r="H105" s="90">
        <f t="shared" ref="H105:H116" ca="true" si="17">IF(ISERROR(INDIRECT(CONCATENATE($B105,"!C21"))),"",INDIRECT(CONCATENATE($B105,"!C21")))</f>
        <v>0</v>
      </c>
      <c r="I105" s="1">
        <f t="shared" ref="I105:I116" ca="true" si="18">IF(ISERROR(INDIRECT(CONCATENATE($B105,"!D16"))),"",INDIRECT(CONCATENATE($B105,"!D16")))</f>
        <v>96.666666666666671</v>
      </c>
      <c r="J105" s="88" t="str">
        <f t="shared" ref="J105:J116" ca="true" si="19">IF(ISERROR(INDIRECT(CONCATENATE($B105,"!D23"))),"",INDIRECT(CONCATENATE($B105,"!D23")))</f>
        <v>N/A</v>
      </c>
      <c r="K105" s="89"/>
      <c r="L105" s="89"/>
      <c r="M105" s="90">
        <f t="shared" ref="M105:M116" ca="true" si="20">IF(ISERROR(INDIRECT(CONCATENATE($B105,"!D21"))),"",INDIRECT(CONCATENATE($B105,"!D21")))</f>
        <v>0</v>
      </c>
      <c r="N105" s="1">
        <f t="shared" ref="N105:N116" ca="true" si="21">IF(ISERROR(INDIRECT(CONCATENATE($B105,"!E16"))),"",INDIRECT(CONCATENATE($B105,"!E16")))</f>
        <v>96.202519091540239</v>
      </c>
      <c r="O105" s="88" t="str">
        <f t="shared" ref="O105:O116" ca="true" si="22">IF(ISERROR(INDIRECT(CONCATENATE($B105,"!E23"))),"",INDIRECT(CONCATENATE($B105,"!E23")))</f>
        <v>N/A</v>
      </c>
      <c r="P105" s="89"/>
      <c r="Q105" s="89"/>
      <c r="R105" s="90">
        <f t="shared" ref="R105:R116" ca="true" si="23">IF(ISERROR(INDIRECT(CONCATENATE($B105,"!E21"))),"",INDIRECT(CONCATENATE($B105,"!E21")))</f>
        <v>0</v>
      </c>
      <c r="S105" s="1">
        <f t="shared" ref="S105:S116" ca="true" si="24">IF(ISERROR(INDIRECT(CONCATENATE($B105,"!F16"))),"",INDIRECT(CONCATENATE($B105,"!F16")))</f>
        <v>99.098470377030424</v>
      </c>
      <c r="T105" s="88" t="str">
        <f t="shared" ref="T105:T116" ca="true" si="25">IF(ISERROR(INDIRECT(CONCATENATE($B105,"!F23"))),"",INDIRECT(CONCATENATE($B105,"!F23")))</f>
        <v>N/A</v>
      </c>
      <c r="U105" s="89"/>
      <c r="V105" s="89"/>
      <c r="W105" s="90">
        <f t="shared" ref="W105:W116" ca="true" si="26">IF(ISERROR(INDIRECT(CONCATENATE($B105,"!F21"))),"",INDIRECT(CONCATENATE($B105,"!F21")))</f>
        <v>0</v>
      </c>
      <c r="X105" s="1">
        <f t="shared" ref="X105:X116" ca="true" si="27">IF(ISERROR(INDIRECT(CONCATENATE($B105,"!G16"))),"",INDIRECT(CONCATENATE($B105,"!G16")))</f>
        <v>100</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428" t="s">
        <v>237</v>
      </c>
      <c r="C106" s="429">
        <v>2012</v>
      </c>
      <c r="D106" s="2">
        <f t="shared" ca="true" si="15"/>
        <v>97.646398815005796</v>
      </c>
      <c r="E106" s="91">
        <f t="shared" ca="true" si="16"/>
        <v>99.659308379601811</v>
      </c>
      <c r="F106" s="89"/>
      <c r="G106" s="89"/>
      <c r="H106" s="92">
        <f t="shared" ca="true" si="17"/>
        <v>0</v>
      </c>
      <c r="I106" s="2">
        <f t="shared" ca="true" si="18"/>
        <v>99.616429305313815</v>
      </c>
      <c r="J106" s="91">
        <f t="shared" ca="true" si="19"/>
        <v>100</v>
      </c>
      <c r="K106" s="89"/>
      <c r="L106" s="89"/>
      <c r="M106" s="92">
        <f t="shared" ca="true" si="20"/>
        <v>0</v>
      </c>
      <c r="N106" s="2">
        <f t="shared" ca="true" si="21"/>
        <v>99.708513014589613</v>
      </c>
      <c r="O106" s="91">
        <f t="shared" ca="true" si="22"/>
        <v>100</v>
      </c>
      <c r="P106" s="89"/>
      <c r="Q106" s="89"/>
      <c r="R106" s="92">
        <f t="shared" ca="true" si="23"/>
        <v>0</v>
      </c>
      <c r="S106" s="2">
        <f t="shared" ca="true" si="24"/>
        <v>99.952030159075051</v>
      </c>
      <c r="T106" s="91">
        <f t="shared" ca="true" si="25"/>
        <v>100</v>
      </c>
      <c r="U106" s="89"/>
      <c r="V106" s="89"/>
      <c r="W106" s="92">
        <f t="shared" ca="true" si="26"/>
        <v>0</v>
      </c>
      <c r="X106" s="2">
        <f t="shared" ca="true" si="27"/>
        <v>99.456188851385804</v>
      </c>
      <c r="Y106" s="91">
        <f t="shared" ca="true" si="28"/>
        <v>99.854325464002287</v>
      </c>
      <c r="Z106" s="89"/>
      <c r="AA106" s="89"/>
      <c r="AB106" s="92">
        <f t="shared" ca="true" si="29"/>
        <v>0</v>
      </c>
    </row>
    <row r="107" x14ac:dyDescent="0.2">
      <c r="A107" s="87"/>
      <c r="B107" s="428"/>
      <c r="C107" s="429"/>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28"/>
      <c r="C108" s="42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8"/>
      <c r="C109" s="42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8"/>
      <c r="C110" s="42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8"/>
      <c r="C111" s="429"/>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28"/>
      <c r="C112" s="429"/>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28"/>
      <c r="C113" s="42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8"/>
      <c r="C114" s="42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8"/>
      <c r="C115" s="42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0"/>
      <c r="C116" s="43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386" t="str">
        <f>CONCATENATE("National use of drinking water sources, ",C99,"–",C100)</f>
        <v>National use of drinking water sources, 2000–2018</v>
      </c>
      <c r="C118" s="1387"/>
      <c r="D118" s="1387"/>
      <c r="E118" s="1387"/>
      <c r="F118" s="1387"/>
      <c r="G118" s="1387"/>
      <c r="H118" s="1387"/>
      <c r="I118" s="1387"/>
      <c r="J118" s="1387"/>
      <c r="K118" s="1387"/>
      <c r="L118" s="1387"/>
      <c r="N118" s="98"/>
      <c r="O118" s="98"/>
      <c r="P118" s="98"/>
      <c r="Q118" s="98"/>
      <c r="R118" s="98"/>
      <c r="S118" s="1410" t="s">
        <v>11</v>
      </c>
      <c r="T118" s="1411"/>
      <c r="U118" s="1411"/>
      <c r="V118" s="1411"/>
      <c r="W118" s="141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408" t="s">
        <v>6</v>
      </c>
      <c r="B197" s="1408"/>
      <c r="C197" s="1408"/>
      <c r="D197" s="1405" t="s">
        <v>0</v>
      </c>
      <c r="E197" s="1406"/>
      <c r="F197" s="1406"/>
      <c r="G197" s="1406"/>
      <c r="H197" s="1407"/>
      <c r="I197" s="1405" t="s">
        <v>1</v>
      </c>
      <c r="J197" s="1406"/>
      <c r="K197" s="1406"/>
      <c r="L197" s="1406"/>
      <c r="M197" s="1407"/>
      <c r="N197" s="1405" t="s">
        <v>2</v>
      </c>
      <c r="O197" s="1406"/>
      <c r="P197" s="1406"/>
      <c r="Q197" s="1406"/>
      <c r="R197" s="1407"/>
      <c r="S197" s="1405" t="s">
        <v>3</v>
      </c>
      <c r="T197" s="1406"/>
      <c r="U197" s="1406"/>
      <c r="V197" s="1406"/>
      <c r="W197" s="1407"/>
      <c r="X197" s="1405" t="s">
        <v>4</v>
      </c>
      <c r="Y197" s="1406"/>
      <c r="Z197" s="1406"/>
      <c r="AA197" s="1406"/>
      <c r="AB197" s="1407"/>
    </row>
    <row r="198" s="44" customFormat="true" ht="22.5" customHeight="true" x14ac:dyDescent="0.2">
      <c r="A198" s="1421"/>
      <c r="B198" s="1421"/>
      <c r="C198" s="142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413" t="s">
        <v>10</v>
      </c>
      <c r="B199" s="1414"/>
      <c r="C199" s="201">
        <f>MinBase(C205:C216)</f>
        <v>2000</v>
      </c>
      <c r="D199" s="56">
        <f ca="true">IF((D201+H201)&gt;100,D201*100/(D201+H201),D201)</f>
        <v>90.969973798381943</v>
      </c>
      <c r="E199" s="57">
        <f ca="true">D199*AVERAGEIF(E205:E216,"&gt;0")/100</f>
        <v>90.666579596855442</v>
      </c>
      <c r="F199" s="58">
        <f ca="true">D199*(100-AVERAGEIF(E205:E216,"&gt;0"))/100</f>
        <v>0.30339420152649837</v>
      </c>
      <c r="G199" s="59">
        <f ca="true">100-(E199+F199+H199)</f>
        <v>9.0300262016180568</v>
      </c>
      <c r="H199" s="60">
        <f ca="true">IF((D201+H201)&gt;100,H201*100/(D201+H201),H201)</f>
        <v>0</v>
      </c>
      <c r="I199" s="56">
        <f ca="true">IF((I201+M201)&gt;100,I201*100/(I201+M201),I201)</f>
        <v>94.019933554817271</v>
      </c>
      <c r="J199" s="57">
        <f ca="true">I199*AVERAGEIF(J205:J216,"&gt;0")/100</f>
        <v>94.019933554817271</v>
      </c>
      <c r="K199" s="61">
        <f ca="true">I199*(100-AVERAGEIF(J205:J216,"&gt;0"))/100</f>
        <v>0</v>
      </c>
      <c r="L199" s="62">
        <f ca="true">100-(J199+K199+M199)</f>
        <v>5.9800664451827288</v>
      </c>
      <c r="M199" s="63">
        <f ca="true">IF((I201+M201)&gt;100,M201*100/(I201+M201),M201)</f>
        <v>0</v>
      </c>
      <c r="N199" s="56">
        <f ca="true">IF((N201+R201)&gt;100,N201*100/(N201+R201),N201)</f>
        <v>99.999999999999986</v>
      </c>
      <c r="O199" s="57">
        <f ca="true">N199*AVERAGEIF(O205:O216,"&gt;0")/100</f>
        <v>99.999999999999986</v>
      </c>
      <c r="P199" s="61">
        <f ca="true">N199*(100-AVERAGEIF(O205:O216,"&gt;0"))/100</f>
        <v>0</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100</v>
      </c>
      <c r="Y199" s="57">
        <f ca="true">X199*AVERAGEIF(Y205:Y216,"&gt;0")/100</f>
        <v>99.238230271170707</v>
      </c>
      <c r="Z199" s="61">
        <f ca="true">X199*(100-AVERAGEIF(Y205:Y216,"&gt;0"))/100</f>
        <v>0.76176972882929306</v>
      </c>
      <c r="AA199" s="62">
        <f ca="true">100-(Y199+Z199+AB199)</f>
        <v>0</v>
      </c>
      <c r="AB199" s="63">
        <f ca="true">IF((X201+AB201)&gt;100,AB201*100/(X201+AB201),AB201)</f>
        <v>0</v>
      </c>
    </row>
    <row r="200" s="64" customFormat="true" ht="15" customHeight="true" x14ac:dyDescent="0.2">
      <c r="A200" s="1415"/>
      <c r="B200" s="1416"/>
      <c r="C200" s="202">
        <f>MaxTarget(C205:C216)</f>
        <v>2018</v>
      </c>
      <c r="D200" s="65">
        <f ca="true">IF((D202+H202)&gt;100,D202*100/(D202+H202),D202)</f>
        <v>100</v>
      </c>
      <c r="E200" s="66">
        <f ca="true">D200*AVERAGEIF(E205:E216,"&gt;0")/100</f>
        <v>99.666489734075427</v>
      </c>
      <c r="F200" s="67">
        <f ca="true">D200*(100-AVERAGEIF(E205:E216,"&gt;0"))/100</f>
        <v>0.33351026592457345</v>
      </c>
      <c r="G200" s="68">
        <f ca="true">100-(E200+F200+H200)</f>
        <v>0</v>
      </c>
      <c r="H200" s="69">
        <f ca="true">IF((D202+H202)&gt;100,H202*100/(D202+H202),H202)</f>
        <v>0</v>
      </c>
      <c r="I200" s="65">
        <f ca="true">IF((I202+M202)&gt;100,I202*100/(I202+M202),I202)</f>
        <v>100</v>
      </c>
      <c r="J200" s="66">
        <f ca="true">I200*AVERAGEIF(J205:J216,"&gt;0")/100</f>
        <v>100</v>
      </c>
      <c r="K200" s="67">
        <f ca="true">I200*(100-AVERAGEIF(J205:J216,"&gt;0"))/100</f>
        <v>0</v>
      </c>
      <c r="L200" s="68">
        <f ca="true">100-(J200+K200+M200)</f>
        <v>0</v>
      </c>
      <c r="M200" s="69">
        <f ca="true">IF((I202+M202)&gt;100,M202*100/(I202+M202),M202)</f>
        <v>0</v>
      </c>
      <c r="N200" s="65">
        <f ca="true">IF((N202+R202)&gt;100,N202*100/(N202+R202),N202)</f>
        <v>100.00000000000001</v>
      </c>
      <c r="O200" s="66">
        <f ca="true">N200*AVERAGEIF(O205:O216,"&gt;0")/100</f>
        <v>100.00000000000001</v>
      </c>
      <c r="P200" s="67">
        <f ca="true">N200*(100-AVERAGEIF(O205:O216,"&gt;0"))/100</f>
        <v>0</v>
      </c>
      <c r="Q200" s="68">
        <f ca="true">100-(O200+P200+R200)</f>
        <v>0</v>
      </c>
      <c r="R200" s="69">
        <f ca="true">IF((N202+R202)&gt;100,R202*100/(N202+R202),R202)</f>
        <v>0</v>
      </c>
      <c r="S200" s="65">
        <f ca="true">IF((S202+W202)&gt;100,S202*100/(S202+W202),S202)</f>
        <v>99.674505922729736</v>
      </c>
      <c r="T200" s="66">
        <f ca="true">S200*AVERAGEIF(T205:T216,"&gt;0")/100</f>
        <v>99.674505922729736</v>
      </c>
      <c r="U200" s="67">
        <f ca="true">S200*(100-AVERAGEIF(T205:T216,"&gt;0"))/100</f>
        <v>0</v>
      </c>
      <c r="V200" s="68">
        <f ca="true">100-(T200+U200+W200)</f>
        <v>0.32549407727026392</v>
      </c>
      <c r="W200" s="69">
        <f ca="true">IF((S202+W202)&gt;100,W202*100/(S202+W202),W202)</f>
        <v>0</v>
      </c>
      <c r="X200" s="65">
        <f ca="true">IF((X202+AB202)&gt;100,X202*100/(X202+AB202),X202)</f>
        <v>100</v>
      </c>
      <c r="Y200" s="66">
        <f ca="true">X200*AVERAGEIF(Y205:Y216,"&gt;0")/100</f>
        <v>99.238230271170707</v>
      </c>
      <c r="Z200" s="67">
        <f ca="true">X200*(100-AVERAGEIF(Y205:Y216,"&gt;0"))/100</f>
        <v>0.76176972882929306</v>
      </c>
      <c r="AA200" s="68">
        <f ca="true">100-(Y200+Z200+AB200)</f>
        <v>0</v>
      </c>
      <c r="AB200" s="69">
        <f ca="true">IF((X202+AB202)&gt;100,AB202*100/(X202+AB202),AB202)</f>
        <v>0</v>
      </c>
    </row>
    <row r="201" hidden="true" x14ac:dyDescent="0.2">
      <c r="A201" s="1417" t="s">
        <v>12</v>
      </c>
      <c r="B201" s="1418"/>
      <c r="C201" s="70">
        <f>MinRegYear(C199,C205:C216)</f>
        <v>2003</v>
      </c>
      <c r="D201" s="71">
        <f ca="true">IF(MAX(C205:C216)-MIN(C205:C216)&lt;5,AVERAGEIF(C205:C216,"&gt;0",D205:D216),
IF(FORECAST($C201,D$205:D$216,$C$205:$C$216)&lt;0,0,
IF(FORECAST($C201,D$205:D$216,$C$205:$C$216)&gt;100,100,
FORECAST($C201,D$205:D$216,$C$205:$C$216))))</f>
        <v>90.969973798381943</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94.019933554817271</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99.999999999999986</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419"/>
      <c r="B202" s="1420"/>
      <c r="C202" s="49">
        <f>MaxRegYear(C200,C205:C216)</f>
        <v>2014</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100.00000000000001</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99.674505922729736</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376" t="s">
        <v>293</v>
      </c>
      <c r="F204" s="211"/>
      <c r="G204" s="211"/>
      <c r="H204" s="85" t="s">
        <v>17</v>
      </c>
      <c r="I204" s="83" t="s">
        <v>14</v>
      </c>
      <c r="J204" s="1376" t="s">
        <v>293</v>
      </c>
      <c r="K204" s="211"/>
      <c r="L204" s="211"/>
      <c r="M204" s="85" t="s">
        <v>17</v>
      </c>
      <c r="N204" s="83" t="s">
        <v>14</v>
      </c>
      <c r="O204" s="1376" t="s">
        <v>293</v>
      </c>
      <c r="P204" s="211"/>
      <c r="Q204" s="211"/>
      <c r="R204" s="85" t="s">
        <v>17</v>
      </c>
      <c r="S204" s="83" t="s">
        <v>14</v>
      </c>
      <c r="T204" s="1376" t="s">
        <v>293</v>
      </c>
      <c r="U204" s="211"/>
      <c r="V204" s="211"/>
      <c r="W204" s="85" t="s">
        <v>17</v>
      </c>
      <c r="X204" s="83" t="s">
        <v>14</v>
      </c>
      <c r="Y204" s="1376" t="s">
        <v>293</v>
      </c>
      <c r="Z204" s="211"/>
      <c r="AA204" s="211"/>
      <c r="AB204" s="85" t="s">
        <v>17</v>
      </c>
      <c r="AD204" s="212"/>
    </row>
    <row r="205" x14ac:dyDescent="0.2">
      <c r="A205" s="87"/>
      <c r="B205" s="426" t="s">
        <v>292</v>
      </c>
      <c r="C205" s="427">
        <v>2005</v>
      </c>
      <c r="D205" s="1">
        <f t="shared" ref="D205:D216" ca="true" si="50">IF(ISERROR(INDIRECT(CONCATENATE($B205,"!H16"))),"",INDIRECT(CONCATENATE($B205,"!H16")))</f>
        <v>92.857142857142847</v>
      </c>
      <c r="E205" s="91" t="str">
        <f t="shared" ref="E205:E216" ca="true" si="51">IF(ISERROR(INDIRECT(CONCATENATE($B205,"!H23"))),"",INDIRECT(CONCATENATE($B205,"!H23")))</f>
        <v>N/A</v>
      </c>
      <c r="F205" s="89"/>
      <c r="G205" s="89"/>
      <c r="H205" s="90">
        <f t="shared" ref="H205:H216" ca="true" si="52">IF(ISERROR(INDIRECT(CONCATENATE($B205,"!H21"))),"",INDIRECT(CONCATENATE($B205,"!H21")))</f>
        <v>0</v>
      </c>
      <c r="I205" s="1">
        <f t="shared" ref="I205:I216" ca="true" si="53">IF(ISERROR(INDIRECT(CONCATENATE($B205,"!I16"))),"",INDIRECT(CONCATENATE($B205,"!I16")))</f>
        <v>95.348837209302332</v>
      </c>
      <c r="J205" s="91" t="str">
        <f t="shared" ref="J205:J216" ca="true" si="54">IF(ISERROR(INDIRECT(CONCATENATE($B205,"!I23"))),"",INDIRECT(CONCATENATE($B205,"!I23")))</f>
        <v>N/A</v>
      </c>
      <c r="K205" s="89"/>
      <c r="L205" s="89"/>
      <c r="M205" s="90">
        <f t="shared" ref="M205:M216" ca="true" si="55">IF(ISERROR(INDIRECT(CONCATENATE($B205,"!I21"))),"",INDIRECT(CONCATENATE($B205,"!I21")))</f>
        <v>0</v>
      </c>
      <c r="N205" s="1">
        <f t="shared" ref="N205:N216" ca="true" si="56">IF(ISERROR(INDIRECT(CONCATENATE($B205,"!J16"))),"",INDIRECT(CONCATENATE($B205,"!J16")))</f>
        <v>99.999999999999986</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100</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100</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28" t="s">
        <v>237</v>
      </c>
      <c r="C206" s="429">
        <v>2012</v>
      </c>
      <c r="D206" s="2">
        <f t="shared" ca="true" si="50"/>
        <v>99.462234562805321</v>
      </c>
      <c r="E206" s="91">
        <f t="shared" ca="true" si="51"/>
        <v>99.666489734075427</v>
      </c>
      <c r="F206" s="89"/>
      <c r="G206" s="89"/>
      <c r="H206" s="92">
        <f t="shared" ca="true" si="52"/>
        <v>0</v>
      </c>
      <c r="I206" s="2">
        <f t="shared" ca="true" si="53"/>
        <v>100</v>
      </c>
      <c r="J206" s="91">
        <f t="shared" ca="true" si="54"/>
        <v>100</v>
      </c>
      <c r="K206" s="89"/>
      <c r="L206" s="89"/>
      <c r="M206" s="92">
        <f t="shared" ca="true" si="55"/>
        <v>0</v>
      </c>
      <c r="N206" s="2">
        <f t="shared" ca="true" si="56"/>
        <v>100</v>
      </c>
      <c r="O206" s="91">
        <f t="shared" ca="true" si="57"/>
        <v>100</v>
      </c>
      <c r="P206" s="89"/>
      <c r="Q206" s="89"/>
      <c r="R206" s="92">
        <f t="shared" ca="true" si="58"/>
        <v>0</v>
      </c>
      <c r="S206" s="2">
        <f t="shared" ca="true" si="59"/>
        <v>99.746837939900914</v>
      </c>
      <c r="T206" s="91">
        <f t="shared" ca="true" si="60"/>
        <v>100</v>
      </c>
      <c r="U206" s="89"/>
      <c r="V206" s="89"/>
      <c r="W206" s="92">
        <f t="shared" ca="true" si="61"/>
        <v>0</v>
      </c>
      <c r="X206" s="2">
        <f t="shared" ca="true" si="62"/>
        <v>100</v>
      </c>
      <c r="Y206" s="91">
        <f t="shared" ca="true" si="63"/>
        <v>99.238230271170707</v>
      </c>
      <c r="Z206" s="89"/>
      <c r="AA206" s="89"/>
      <c r="AB206" s="92">
        <f t="shared" ca="true" si="64"/>
        <v>0</v>
      </c>
    </row>
    <row r="207" x14ac:dyDescent="0.2">
      <c r="A207" s="87"/>
      <c r="B207" s="428"/>
      <c r="C207" s="429"/>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28"/>
      <c r="C208" s="429"/>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28"/>
      <c r="C209" s="429"/>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28"/>
      <c r="C210" s="429"/>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28"/>
      <c r="C211" s="429"/>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28"/>
      <c r="C212" s="429"/>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28"/>
      <c r="C213" s="429"/>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28"/>
      <c r="C214" s="429"/>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28"/>
      <c r="C215" s="429"/>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0"/>
      <c r="C216" s="431"/>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386" t="str">
        <f>CONCATENATE("Urban use of drinking water sources,  ",C199,"–",C200)</f>
        <v>Urban use of drinking water sources,  2000–2018</v>
      </c>
      <c r="C218" s="1387"/>
      <c r="D218" s="1387"/>
      <c r="E218" s="1387"/>
      <c r="F218" s="1387"/>
      <c r="G218" s="1387"/>
      <c r="H218" s="1387"/>
      <c r="I218" s="1387"/>
      <c r="J218" s="1387"/>
      <c r="K218" s="1387"/>
      <c r="L218" s="1387"/>
      <c r="N218" s="98"/>
      <c r="O218" s="98"/>
      <c r="P218" s="98"/>
      <c r="Q218" s="98"/>
      <c r="R218" s="98"/>
      <c r="S218" s="1410" t="s">
        <v>11</v>
      </c>
      <c r="T218" s="1411"/>
      <c r="U218" s="1411"/>
      <c r="V218" s="1411"/>
      <c r="W218" s="141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408" t="s">
        <v>7</v>
      </c>
      <c r="B297" s="1408"/>
      <c r="C297" s="1408"/>
      <c r="D297" s="1405" t="s">
        <v>0</v>
      </c>
      <c r="E297" s="1406"/>
      <c r="F297" s="1406"/>
      <c r="G297" s="1406"/>
      <c r="H297" s="1407"/>
      <c r="I297" s="1405" t="s">
        <v>1</v>
      </c>
      <c r="J297" s="1406"/>
      <c r="K297" s="1406"/>
      <c r="L297" s="1406"/>
      <c r="M297" s="1407"/>
      <c r="N297" s="1405" t="s">
        <v>2</v>
      </c>
      <c r="O297" s="1406"/>
      <c r="P297" s="1406"/>
      <c r="Q297" s="1406"/>
      <c r="R297" s="1407"/>
      <c r="S297" s="1405" t="s">
        <v>3</v>
      </c>
      <c r="T297" s="1406"/>
      <c r="U297" s="1406"/>
      <c r="V297" s="1406"/>
      <c r="W297" s="1407"/>
      <c r="X297" s="1405" t="s">
        <v>4</v>
      </c>
      <c r="Y297" s="1406"/>
      <c r="Z297" s="1406"/>
      <c r="AA297" s="1406"/>
      <c r="AB297" s="1407"/>
    </row>
    <row r="298" s="44" customFormat="true" ht="22.5" customHeight="true" x14ac:dyDescent="0.2">
      <c r="A298" s="1409"/>
      <c r="B298" s="1409"/>
      <c r="C298" s="1409"/>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413" t="s">
        <v>10</v>
      </c>
      <c r="B299" s="1414"/>
      <c r="C299" s="201">
        <v>2000</v>
      </c>
      <c r="D299" s="56">
        <f ca="true">IF((D301+H301)&gt;100,D301*100/(D301+H301),D301)</f>
        <v>82.152214396953696</v>
      </c>
      <c r="E299" s="57">
        <f ca="true">D299*AVERAGEIF(E305:E316,"&gt;0")/100</f>
        <v>81.869298895454406</v>
      </c>
      <c r="F299" s="58">
        <f ca="true">D299*(100-AVERAGEIF(E305:E316,"&gt;0"))/100</f>
        <v>0.28291550149927924</v>
      </c>
      <c r="G299" s="59">
        <f ca="true">100-(E299+F299+H299)</f>
        <v>17.847785603046319</v>
      </c>
      <c r="H299" s="60">
        <f ca="true">IF((D301+H301)&gt;100,H301*100/(D301+H301),H301)</f>
        <v>0</v>
      </c>
      <c r="I299" s="56">
        <f ca="true">IF((I301+M301)&gt;100,I301*100/(I301+M301),I301)</f>
        <v>93.455695152073531</v>
      </c>
      <c r="J299" s="57">
        <f ca="true">I299*AVERAGEIF(J305:J316,"&gt;0")/100</f>
        <v>93.455695152073531</v>
      </c>
      <c r="K299" s="61">
        <f ca="true">I299*(100-AVERAGEIF(J305:J316,"&gt;0"))/100</f>
        <v>0</v>
      </c>
      <c r="L299" s="62">
        <f ca="true">100-(J299+K299+M299)</f>
        <v>6.5443048479264689</v>
      </c>
      <c r="M299" s="63">
        <f ca="true">IF((I301+M301)&gt;100,M301*100/(I301+M301),M301)</f>
        <v>0</v>
      </c>
      <c r="N299" s="56">
        <f ca="true">IF((N301+R301)&gt;100,N301*100/(N301+R301),N301)</f>
        <v>95.888033534940519</v>
      </c>
      <c r="O299" s="57">
        <f ca="true">N299*AVERAGEIF(O305:O316,"&gt;0")/100</f>
        <v>95.888033534940519</v>
      </c>
      <c r="P299" s="61">
        <f ca="true">N299*(100-AVERAGEIF(O305:O316,"&gt;0"))/100</f>
        <v>0</v>
      </c>
      <c r="Q299" s="62">
        <f ca="true">100-(O299+P299+R299)</f>
        <v>4.1119664650594814</v>
      </c>
      <c r="R299" s="63">
        <f ca="true">IF((N301+R301)&gt;100,R301*100/(N301+R301),R301)</f>
        <v>0</v>
      </c>
      <c r="S299" s="56">
        <f ca="true">IF((S301+W301)&gt;100,S301*100/(S301+W301),S301)</f>
        <v>96.660482374768094</v>
      </c>
      <c r="T299" s="57">
        <f ca="true">S299*AVERAGEIF(T305:T316,"&gt;0")/100</f>
        <v>96.660482374768094</v>
      </c>
      <c r="U299" s="61">
        <f ca="true">S299*(100-AVERAGEIF(T305:T316,"&gt;0"))/100</f>
        <v>0</v>
      </c>
      <c r="V299" s="62">
        <f ca="true">100-(T299+U299+W299)</f>
        <v>3.3395176252319061</v>
      </c>
      <c r="W299" s="63">
        <f ca="true">IF((S301+W301)&gt;100,W301*100/(S301+W301),W301)</f>
        <v>0</v>
      </c>
      <c r="X299" s="56">
        <f ca="true">IF((X301+AB301)&gt;100,X301*100/(X301+AB301),X301)</f>
        <v>100</v>
      </c>
      <c r="Y299" s="57">
        <f ca="true">X299*AVERAGEIF(Y305:Y316,"&gt;0")/100</f>
        <v>100</v>
      </c>
      <c r="Z299" s="61">
        <f ca="true">X299*(100-AVERAGEIF(Y305:Y316,"&gt;0"))/100</f>
        <v>0</v>
      </c>
      <c r="AA299" s="62">
        <f ca="true">100-(Y299+Z299+AB299)</f>
        <v>0</v>
      </c>
      <c r="AB299" s="63">
        <f ca="true">IF((X301+AB301)&gt;100,AB301*100/(X301+AB301),AB301)</f>
        <v>0</v>
      </c>
    </row>
    <row r="300" s="64" customFormat="true" ht="15" customHeight="true" x14ac:dyDescent="0.2">
      <c r="A300" s="1415"/>
      <c r="B300" s="1416"/>
      <c r="C300" s="202">
        <v>2018</v>
      </c>
      <c r="D300" s="65">
        <f ca="true">IF((D302+H302)&gt;100,D302*100/(D302+H302),D302)</f>
        <v>100</v>
      </c>
      <c r="E300" s="66">
        <f ca="true">D300*AVERAGEIF(E305:E316,"&gt;0")/100</f>
        <v>99.655620358409038</v>
      </c>
      <c r="F300" s="67">
        <f ca="true">D300*(100-AVERAGEIF(E305:E316,"&gt;0"))/100</f>
        <v>0.34437964159097589</v>
      </c>
      <c r="G300" s="68">
        <f ca="true">100-(E300+F300+H300)</f>
        <v>0</v>
      </c>
      <c r="H300" s="69">
        <f ca="true">IF((D302+H302)&gt;100,H302*100/(D302+H302),H302)</f>
        <v>0</v>
      </c>
      <c r="I300" s="65">
        <f ca="true">IF((I302+M302)&gt;100,I302*100/(I302+M302),I302)</f>
        <v>100</v>
      </c>
      <c r="J300" s="66">
        <f ca="true">I300*AVERAGEIF(J305:J316,"&gt;0")/100</f>
        <v>100</v>
      </c>
      <c r="K300" s="67">
        <f ca="true">I300*(100-AVERAGEIF(J305:J316,"&gt;0"))/100</f>
        <v>0</v>
      </c>
      <c r="L300" s="68">
        <f ca="true">100-(J300+K300+M300)</f>
        <v>0</v>
      </c>
      <c r="M300" s="69">
        <f ca="true">IF((I302+M302)&gt;100,M302*100/(I302+M302),M302)</f>
        <v>0</v>
      </c>
      <c r="N300" s="65">
        <f ca="true">IF((N302+R302)&gt;100,N302*100/(N302+R302),N302)</f>
        <v>100</v>
      </c>
      <c r="O300" s="66">
        <f ca="true">N300*AVERAGEIF(O305:O316,"&gt;0")/100</f>
        <v>100</v>
      </c>
      <c r="P300" s="67">
        <f ca="true">N300*(100-AVERAGEIF(O305:O316,"&gt;0"))/100</f>
        <v>0</v>
      </c>
      <c r="Q300" s="68">
        <f ca="true">100-(O300+P300+R300)</f>
        <v>0</v>
      </c>
      <c r="R300" s="69">
        <f ca="true">IF((N302+R302)&gt;100,R302*100/(N302+R302),R302)</f>
        <v>0</v>
      </c>
      <c r="S300" s="65">
        <f ca="true">IF((S302+W302)&gt;100,S302*100/(S302+W302),S302)</f>
        <v>100</v>
      </c>
      <c r="T300" s="66">
        <f ca="true">S300*AVERAGEIF(T305:T316,"&gt;0")/100</f>
        <v>100</v>
      </c>
      <c r="U300" s="67">
        <f ca="true">S300*(100-AVERAGEIF(T305:T316,"&gt;0"))/100</f>
        <v>0</v>
      </c>
      <c r="V300" s="68">
        <f ca="true">100-(T300+U300+W300)</f>
        <v>0</v>
      </c>
      <c r="W300" s="69">
        <f ca="true">IF((S302+W302)&gt;100,W302*100/(S302+W302),W302)</f>
        <v>0</v>
      </c>
      <c r="X300" s="65">
        <f ca="true">IF((X302+AB302)&gt;100,X302*100/(X302+AB302),X302)</f>
        <v>99.145696066445623</v>
      </c>
      <c r="Y300" s="66">
        <f ca="true">X300*AVERAGEIF(Y305:Y316,"&gt;0")/100</f>
        <v>99.145696066445623</v>
      </c>
      <c r="Z300" s="67">
        <f ca="true">X300*(100-AVERAGEIF(Y305:Y316,"&gt;0"))/100</f>
        <v>0</v>
      </c>
      <c r="AA300" s="68">
        <f ca="true">100-(Y300+Z300+AB300)</f>
        <v>0.85430393355437673</v>
      </c>
      <c r="AB300" s="69">
        <f ca="true">IF((X302+AB302)&gt;100,AB302*100/(X302+AB302),AB302)</f>
        <v>0</v>
      </c>
    </row>
    <row r="301" hidden="true" x14ac:dyDescent="0.2">
      <c r="A301" s="1417" t="s">
        <v>12</v>
      </c>
      <c r="B301" s="1418"/>
      <c r="C301" s="70">
        <f>MinRegYear(C299,C305:C316)</f>
        <v>2003</v>
      </c>
      <c r="D301" s="71">
        <f ca="true">IF(MAX(C305:C316)-MIN(C305:C316)&lt;5,AVERAGEIF(C305:C316,"&gt;0",D305:D316),
IF(FORECAST($C301,D$305:D$316,$C$305:$C$316)&lt;0,0,
IF(FORECAST($C301,D$305:D$316,$C$305:$C$316)&gt;100,100,
FORECAST($C301,D$305:D$316,$C$305:$C$316))))</f>
        <v>82.152214396953696</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93.455695152073531</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95.888033534940519</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96.660482374768094</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419"/>
      <c r="B302" s="1420"/>
      <c r="C302" s="49">
        <f>MaxRegYear(C300,C305:C316)</f>
        <v>2014</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99.145696066445623</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376" t="s">
        <v>293</v>
      </c>
      <c r="F304" s="211"/>
      <c r="G304" s="211"/>
      <c r="H304" s="85" t="s">
        <v>17</v>
      </c>
      <c r="I304" s="83" t="s">
        <v>14</v>
      </c>
      <c r="J304" s="1376" t="s">
        <v>293</v>
      </c>
      <c r="K304" s="211"/>
      <c r="L304" s="211"/>
      <c r="M304" s="85" t="s">
        <v>17</v>
      </c>
      <c r="N304" s="83" t="s">
        <v>14</v>
      </c>
      <c r="O304" s="1376" t="s">
        <v>293</v>
      </c>
      <c r="P304" s="211"/>
      <c r="Q304" s="211"/>
      <c r="R304" s="85" t="s">
        <v>17</v>
      </c>
      <c r="S304" s="83" t="s">
        <v>14</v>
      </c>
      <c r="T304" s="1376" t="s">
        <v>293</v>
      </c>
      <c r="U304" s="211"/>
      <c r="V304" s="211"/>
      <c r="W304" s="85" t="s">
        <v>17</v>
      </c>
      <c r="X304" s="83" t="s">
        <v>14</v>
      </c>
      <c r="Y304" s="1376" t="s">
        <v>293</v>
      </c>
      <c r="Z304" s="211"/>
      <c r="AA304" s="211"/>
      <c r="AB304" s="85" t="s">
        <v>17</v>
      </c>
      <c r="AD304" s="212"/>
    </row>
    <row r="305" x14ac:dyDescent="0.2">
      <c r="A305" s="87"/>
      <c r="B305" s="426" t="s">
        <v>292</v>
      </c>
      <c r="C305" s="427">
        <v>2005</v>
      </c>
      <c r="D305" s="1">
        <f t="shared" ref="D305:D316" ca="true" si="65">IF(ISERROR(INDIRECT(CONCATENATE($B305,"!M16"))),"",INDIRECT(CONCATENATE($B305,"!M16")))</f>
        <v>85.497736267269318</v>
      </c>
      <c r="E305" s="91" t="str">
        <f t="shared" ref="E305:E316" ca="true" si="66">IF(ISERROR(INDIRECT(CONCATENATE($B305,"!M23"))),"",INDIRECT(CONCATENATE($B305,"!M23")))</f>
        <v>N/A</v>
      </c>
      <c r="F305" s="89"/>
      <c r="G305" s="89"/>
      <c r="H305" s="90">
        <f t="shared" ref="H305:H316" ca="true" si="67">IF(ISERROR(INDIRECT(CONCATENATE($B305,"!M21"))),"",INDIRECT(CONCATENATE($B305,"!M21")))</f>
        <v>0</v>
      </c>
      <c r="I305" s="1">
        <f t="shared" ref="I305:I316" ca="true" si="68">IF(ISERROR(INDIRECT(CONCATENATE($B305,"!N16"))),"",INDIRECT(CONCATENATE($B305,"!N16")))</f>
        <v>94.805194805194802</v>
      </c>
      <c r="J305" s="88" t="str">
        <f t="shared" ref="J305:J316" ca="true" si="69">IF(ISERROR(INDIRECT(CONCATENATE($B305,"!N23"))),"",INDIRECT(CONCATENATE($B305,"!N23")))</f>
        <v>N/A</v>
      </c>
      <c r="K305" s="89"/>
      <c r="L305" s="89"/>
      <c r="M305" s="90">
        <f t="shared" ref="M305:M316" ca="true" si="70">IF(ISERROR(INDIRECT(CONCATENATE($B305,"!N21"))),"",INDIRECT(CONCATENATE($B305,"!N21")))</f>
        <v>0</v>
      </c>
      <c r="N305" s="1">
        <f t="shared" ref="N305:N316" ca="true" si="71">IF(ISERROR(INDIRECT(CONCATENATE($B305,"!O16"))),"",INDIRECT(CONCATENATE($B305,"!O16")))</f>
        <v>96.72182424339519</v>
      </c>
      <c r="O305" s="88" t="str">
        <f t="shared" ref="O305:O316" ca="true" si="72">IF(ISERROR(INDIRECT(CONCATENATE($B305,"!O23"))),"",INDIRECT(CONCATENATE($B305,"!O23")))</f>
        <v>N/A</v>
      </c>
      <c r="P305" s="89"/>
      <c r="Q305" s="89"/>
      <c r="R305" s="90">
        <f t="shared" ref="R305:R316" ca="true" si="73">IF(ISERROR(INDIRECT(CONCATENATE($B305,"!O21"))),"",INDIRECT(CONCATENATE($B305,"!O21")))</f>
        <v>0</v>
      </c>
      <c r="S305" s="1">
        <f t="shared" ref="S305:S316" ca="true" si="74">IF(ISERROR(INDIRECT(CONCATENATE($B305,"!P16"))),"",INDIRECT(CONCATENATE($B305,"!P16")))</f>
        <v>97.402597402597394</v>
      </c>
      <c r="T305" s="88" t="str">
        <f t="shared" ref="T305:T316" ca="true" si="75">IF(ISERROR(INDIRECT(CONCATENATE($B305,"!P23"))),"",INDIRECT(CONCATENATE($B305,"!P23")))</f>
        <v>N/A</v>
      </c>
      <c r="U305" s="89"/>
      <c r="V305" s="89"/>
      <c r="W305" s="90">
        <f t="shared" ref="W305:W316" ca="true" si="76">IF(ISERROR(INDIRECT(CONCATENATE($B305,"!P21"))),"",INDIRECT(CONCATENATE($B305,"!P21")))</f>
        <v>0</v>
      </c>
      <c r="X305" s="1">
        <f t="shared" ref="X305:X316" ca="true" si="77">IF(ISERROR(INDIRECT(CONCATENATE($B305,"!Q16"))),"",INDIRECT(CONCATENATE($B305,"!Q16")))</f>
        <v>100</v>
      </c>
      <c r="Y305" s="88" t="str">
        <f t="shared" ref="Y305:Y316" ca="true" si="78">IF(ISERROR(INDIRECT(CONCATENATE($B305,"!Q23"))),"",INDIRECT(CONCATENATE($B305,"!Q23")))</f>
        <v>N/A</v>
      </c>
      <c r="Z305" s="89"/>
      <c r="AA305" s="89"/>
      <c r="AB305" s="90">
        <f t="shared" ref="AB305:AB316" ca="true" si="79">IF(ISERROR(INDIRECT(CONCATENATE($B305,"!Q221"))),"",INDIRECT(CONCATENATE($B305,"!Q21")))</f>
        <v>0</v>
      </c>
    </row>
    <row r="306" x14ac:dyDescent="0.2">
      <c r="A306" s="87"/>
      <c r="B306" s="428" t="s">
        <v>237</v>
      </c>
      <c r="C306" s="429">
        <v>2012</v>
      </c>
      <c r="D306" s="2">
        <f t="shared" ca="true" si="65"/>
        <v>97.207062813375572</v>
      </c>
      <c r="E306" s="91">
        <f t="shared" ca="true" si="66"/>
        <v>99.655620358409024</v>
      </c>
      <c r="F306" s="89"/>
      <c r="G306" s="89"/>
      <c r="H306" s="92">
        <f t="shared" ca="true" si="67"/>
        <v>0</v>
      </c>
      <c r="I306" s="2">
        <f t="shared" ca="true" si="68"/>
        <v>99.528443591119327</v>
      </c>
      <c r="J306" s="91">
        <f t="shared" ca="true" si="69"/>
        <v>100</v>
      </c>
      <c r="K306" s="89"/>
      <c r="L306" s="89"/>
      <c r="M306" s="92">
        <f t="shared" ca="true" si="70"/>
        <v>0</v>
      </c>
      <c r="N306" s="2">
        <f t="shared" ca="true" si="71"/>
        <v>99.64009172298654</v>
      </c>
      <c r="O306" s="91">
        <f t="shared" ca="true" si="72"/>
        <v>100</v>
      </c>
      <c r="P306" s="89"/>
      <c r="Q306" s="89"/>
      <c r="R306" s="92">
        <f t="shared" ca="true" si="73"/>
        <v>0</v>
      </c>
      <c r="S306" s="2">
        <f t="shared" ca="true" si="74"/>
        <v>100</v>
      </c>
      <c r="T306" s="91">
        <f t="shared" ca="true" si="75"/>
        <v>100</v>
      </c>
      <c r="U306" s="89"/>
      <c r="V306" s="89"/>
      <c r="W306" s="92">
        <f t="shared" ca="true" si="76"/>
        <v>0</v>
      </c>
      <c r="X306" s="2">
        <f t="shared" ca="true" si="77"/>
        <v>99.335541385013286</v>
      </c>
      <c r="Y306" s="91">
        <f t="shared" ca="true" si="78"/>
        <v>100</v>
      </c>
      <c r="Z306" s="89"/>
      <c r="AA306" s="89"/>
      <c r="AB306" s="92">
        <f t="shared" ca="true" si="79"/>
        <v>0</v>
      </c>
    </row>
    <row r="307" x14ac:dyDescent="0.2">
      <c r="A307" s="87"/>
      <c r="B307" s="428"/>
      <c r="C307" s="429"/>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28"/>
      <c r="C308" s="429"/>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28"/>
      <c r="C309" s="429"/>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28"/>
      <c r="C310" s="429"/>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28"/>
      <c r="C311" s="429"/>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28"/>
      <c r="C312" s="429"/>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28"/>
      <c r="C313" s="429"/>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28"/>
      <c r="C314" s="429"/>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28"/>
      <c r="C315" s="429"/>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0"/>
      <c r="C316" s="431"/>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386" t="str">
        <f>CONCATENATE("Rural use of drinking water sources, ",C299,"–",C300)</f>
        <v>Rural use of drinking water sources, 2000–2018</v>
      </c>
      <c r="C318" s="1387"/>
      <c r="D318" s="1387"/>
      <c r="E318" s="1387"/>
      <c r="F318" s="1387"/>
      <c r="G318" s="1387"/>
      <c r="H318" s="1387"/>
      <c r="I318" s="1387"/>
      <c r="J318" s="1387"/>
      <c r="K318" s="1387"/>
      <c r="L318" s="1388"/>
      <c r="N318" s="98"/>
      <c r="O318" s="98"/>
      <c r="P318" s="98"/>
      <c r="Q318" s="98"/>
      <c r="R318" s="98"/>
      <c r="S318" s="1410" t="s">
        <v>11</v>
      </c>
      <c r="T318" s="1411"/>
      <c r="U318" s="1411"/>
      <c r="V318" s="1411"/>
      <c r="W318" s="141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425" t="s">
        <v>124</v>
      </c>
      <c r="C4" s="1426"/>
      <c r="D4" s="1426"/>
      <c r="E4" s="1426"/>
      <c r="F4" s="1426"/>
      <c r="G4" s="1426"/>
      <c r="H4" s="1426"/>
      <c r="I4" s="1426"/>
      <c r="J4" s="1426"/>
      <c r="K4" s="1426"/>
      <c r="L4" s="1426"/>
      <c r="M4" s="1426"/>
      <c r="N4" s="1426"/>
      <c r="O4" s="1426"/>
      <c r="P4" s="1426"/>
      <c r="Q4" s="1426"/>
      <c r="R4" s="1426"/>
      <c r="S4" s="1426"/>
      <c r="T4" s="1426"/>
      <c r="U4" s="1426"/>
      <c r="V4" s="1426"/>
      <c r="W4" s="1426"/>
      <c r="X4" s="1426"/>
      <c r="Y4" s="1426"/>
    </row>
    <row r="5" ht="28.5" customHeight="true" x14ac:dyDescent="0.2">
      <c r="B5" s="1389" t="str">
        <f ca="true">IF(ISERROR(INDIRECT(CONCATENATE($B105,"!A2"))),"",INDIRECT(CONCATENATE($B105,"!A2")))</f>
        <v>Saint Lucia</v>
      </c>
      <c r="C5" s="1423"/>
      <c r="D5" s="1423"/>
      <c r="E5" s="1423"/>
      <c r="F5" s="1423"/>
      <c r="G5" s="1423"/>
      <c r="H5" s="1423"/>
      <c r="I5" s="1423"/>
      <c r="J5" s="1423"/>
      <c r="K5" s="1424"/>
      <c r="L5" s="1424"/>
      <c r="M5" s="1424"/>
      <c r="N5" s="1424"/>
      <c r="O5" s="1424"/>
      <c r="P5" s="1424"/>
      <c r="Q5" s="1424"/>
      <c r="R5" s="1424"/>
      <c r="S5" s="1424"/>
      <c r="T5" s="1424"/>
      <c r="U5" s="1424"/>
      <c r="V5" s="1424"/>
      <c r="W5" s="1424"/>
      <c r="X5" s="1424"/>
      <c r="Y5" s="1424"/>
    </row>
    <row r="6" x14ac:dyDescent="0.2">
      <c r="F6" s="36"/>
      <c r="G6" s="36"/>
      <c r="J6" s="37"/>
      <c r="K6" s="37"/>
      <c r="L6" s="37"/>
      <c r="M6" s="37"/>
      <c r="N6" s="37"/>
      <c r="O6" s="37"/>
      <c r="P6" s="37"/>
    </row>
    <row r="7" s="38" customFormat="true" ht="18" x14ac:dyDescent="0.25">
      <c r="B7" s="1386" t="str">
        <f>B118</f>
        <v>National use of sanitation facilities, 2000–2018</v>
      </c>
      <c r="C7" s="1427"/>
      <c r="D7" s="1427"/>
      <c r="E7" s="1427"/>
      <c r="F7" s="1427"/>
      <c r="G7" s="1427"/>
      <c r="H7" s="1427"/>
      <c r="I7" s="1427"/>
      <c r="J7" s="1386" t="str">
        <f>B218</f>
        <v>Urban use of sanitation facilities, 2000–2018</v>
      </c>
      <c r="K7" s="1427"/>
      <c r="L7" s="1427"/>
      <c r="M7" s="1427"/>
      <c r="N7" s="1427"/>
      <c r="O7" s="1427"/>
      <c r="P7" s="1427"/>
      <c r="Q7" s="1427"/>
      <c r="R7" s="1386" t="str">
        <f>B318</f>
        <v>Rural use of sanitation facilities, 2000–2018</v>
      </c>
      <c r="S7" s="1427"/>
      <c r="T7" s="1427"/>
      <c r="U7" s="1427"/>
      <c r="V7" s="1427"/>
      <c r="W7" s="1427"/>
      <c r="X7" s="1427"/>
      <c r="Y7" s="142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399" t="str">
        <f ca="true">IF(ISERROR(INDIRECT(CONCATENATE($B105,"!A2"))),"",INDIRECT(CONCATENATE($B105,"!A2")))</f>
        <v>Saint Lucia</v>
      </c>
      <c r="C31" s="1400"/>
      <c r="D31" s="1400"/>
      <c r="E31" s="1401"/>
      <c r="F31" s="1391" t="s">
        <v>0</v>
      </c>
      <c r="G31" s="1391"/>
      <c r="H31" s="1391"/>
      <c r="I31" s="1392"/>
      <c r="J31" s="1390" t="s">
        <v>1</v>
      </c>
      <c r="K31" s="1391"/>
      <c r="L31" s="1391"/>
      <c r="M31" s="1392"/>
      <c r="N31" s="1390" t="s">
        <v>2</v>
      </c>
      <c r="O31" s="1391"/>
      <c r="P31" s="1391"/>
      <c r="Q31" s="1392"/>
      <c r="R31" s="1390" t="s">
        <v>3</v>
      </c>
      <c r="S31" s="1391"/>
      <c r="T31" s="1391"/>
      <c r="U31" s="1392"/>
      <c r="V31" s="1390" t="s">
        <v>4</v>
      </c>
      <c r="W31" s="1391"/>
      <c r="X31" s="1391"/>
      <c r="Y31" s="1392"/>
    </row>
    <row r="32" s="44" customFormat="true" ht="22.5" customHeight="true" x14ac:dyDescent="0.2">
      <c r="B32" s="1402"/>
      <c r="C32" s="1403"/>
      <c r="D32" s="1403"/>
      <c r="E32" s="140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393" t="s">
        <v>5</v>
      </c>
      <c r="C33" s="1394"/>
      <c r="D33" s="1397" t="s">
        <v>25</v>
      </c>
      <c r="E33" s="33">
        <f>C99</f>
        <v>2000</v>
      </c>
      <c r="F33" s="103">
        <f ca="true">E99</f>
        <v>50.621845108630666</v>
      </c>
      <c r="G33" s="46">
        <f t="shared" ref="G33:I34" ca="true" si="0">F99</f>
        <v>14.185310813123538</v>
      </c>
      <c r="H33" s="47">
        <f t="shared" ca="true" si="0"/>
        <v>1.853157515222847</v>
      </c>
      <c r="I33" s="48">
        <f t="shared" ca="true" si="0"/>
        <v>33.339686563022951</v>
      </c>
      <c r="J33" s="103">
        <f ca="true">J99</f>
        <v>75.672003650433837</v>
      </c>
      <c r="K33" s="46">
        <f t="shared" ref="K33:M34" ca="true" si="1">K99</f>
        <v>10.163824892140907</v>
      </c>
      <c r="L33" s="47">
        <f t="shared" ca="true" si="1"/>
        <v>3.7373520325304526</v>
      </c>
      <c r="M33" s="48">
        <f t="shared" ca="true" si="1"/>
        <v>10.426819424894802</v>
      </c>
      <c r="N33" s="103">
        <f ca="true">O99</f>
        <v>88.613307698059472</v>
      </c>
      <c r="O33" s="46">
        <f t="shared" ref="O33:Q34" ca="true" si="2">P99</f>
        <v>4.0844838361889151</v>
      </c>
      <c r="P33" s="47">
        <f t="shared" ca="true" si="2"/>
        <v>1.0714285714286689</v>
      </c>
      <c r="Q33" s="48">
        <f t="shared" ca="true" si="2"/>
        <v>6.23077989432295</v>
      </c>
      <c r="R33" s="103">
        <f ca="true">T99</f>
        <v>92.34338569137303</v>
      </c>
      <c r="S33" s="46">
        <f t="shared" ref="S33:U34" ca="true" si="3">U99</f>
        <v>2.3437453593944295</v>
      </c>
      <c r="T33" s="47">
        <f t="shared" ca="true" si="3"/>
        <v>1.0625737898464962</v>
      </c>
      <c r="U33" s="48">
        <f t="shared" ca="true" si="3"/>
        <v>4.2502951593860416</v>
      </c>
      <c r="V33" s="103">
        <f ca="true">Y99</f>
        <v>98.963702085218088</v>
      </c>
      <c r="W33" s="46">
        <f t="shared" ref="W33:Y34" ca="true" si="4">Z99</f>
        <v>1.0362979147818974</v>
      </c>
      <c r="X33" s="47">
        <f t="shared" ca="true" si="4"/>
        <v>0</v>
      </c>
      <c r="Y33" s="48">
        <f t="shared" ca="true" si="4"/>
        <v>0</v>
      </c>
    </row>
    <row r="34" x14ac:dyDescent="0.2">
      <c r="B34" s="1395"/>
      <c r="C34" s="1396"/>
      <c r="D34" s="1398"/>
      <c r="E34" s="34">
        <f>C100</f>
        <v>2018</v>
      </c>
      <c r="F34" s="104">
        <f ca="true">E100</f>
        <v>76.511103532796284</v>
      </c>
      <c r="G34" s="51">
        <f t="shared" ca="true" si="0"/>
        <v>21.440028152643293</v>
      </c>
      <c r="H34" s="52">
        <f t="shared" ca="true" si="0"/>
        <v>0.82745784816142987</v>
      </c>
      <c r="I34" s="53">
        <f t="shared" ca="true" si="0"/>
        <v>1.2214104663989929</v>
      </c>
      <c r="J34" s="104">
        <f ca="true">J100</f>
        <v>88.158994833841874</v>
      </c>
      <c r="K34" s="51">
        <f t="shared" ca="true" si="1"/>
        <v>11.841005166158126</v>
      </c>
      <c r="L34" s="52">
        <f t="shared" ca="true" si="1"/>
        <v>0</v>
      </c>
      <c r="M34" s="53">
        <f t="shared" ca="true" si="1"/>
        <v>0</v>
      </c>
      <c r="N34" s="104">
        <f ca="true">O100</f>
        <v>95.593763596104822</v>
      </c>
      <c r="O34" s="51">
        <f t="shared" ca="true" si="2"/>
        <v>4.4062364038951785</v>
      </c>
      <c r="P34" s="52">
        <f t="shared" ca="true" si="2"/>
        <v>0</v>
      </c>
      <c r="Q34" s="53">
        <f t="shared" ca="true" si="2"/>
        <v>0</v>
      </c>
      <c r="R34" s="104">
        <f ca="true">T100</f>
        <v>97.524747731412603</v>
      </c>
      <c r="S34" s="51">
        <f t="shared" ca="true" si="3"/>
        <v>2.4752522685873828</v>
      </c>
      <c r="T34" s="52">
        <f t="shared" ca="true" si="3"/>
        <v>0</v>
      </c>
      <c r="U34" s="53">
        <f t="shared" ca="true" si="3"/>
        <v>0</v>
      </c>
      <c r="V34" s="104">
        <f ca="true">Y100</f>
        <v>98.963702085218117</v>
      </c>
      <c r="W34" s="51">
        <f t="shared" ca="true" si="4"/>
        <v>1.0362979147818978</v>
      </c>
      <c r="X34" s="52">
        <f t="shared" ca="true" si="4"/>
        <v>0</v>
      </c>
      <c r="Y34" s="53">
        <f t="shared" ca="true" si="4"/>
        <v>0</v>
      </c>
    </row>
    <row r="35" x14ac:dyDescent="0.2">
      <c r="F35" s="36"/>
      <c r="H35" s="39"/>
    </row>
    <row r="36" x14ac:dyDescent="0.2">
      <c r="B36" s="1393" t="s">
        <v>6</v>
      </c>
      <c r="C36" s="1394"/>
      <c r="D36" s="1397" t="s">
        <v>25</v>
      </c>
      <c r="E36" s="33">
        <f>C199</f>
        <v>2000</v>
      </c>
      <c r="F36" s="103">
        <f ca="true">E199</f>
        <v>42.596227143983626</v>
      </c>
      <c r="G36" s="46">
        <f t="shared" ref="G36:I37" ca="true" si="5">F199</f>
        <v>16.898620762430561</v>
      </c>
      <c r="H36" s="47">
        <f t="shared" ca="true" si="5"/>
        <v>5.218761317980352</v>
      </c>
      <c r="I36" s="48">
        <f t="shared" ca="true" si="5"/>
        <v>35.286390775605469</v>
      </c>
      <c r="J36" s="103">
        <f ca="true">J199</f>
        <v>80.111040043803897</v>
      </c>
      <c r="K36" s="46">
        <f t="shared" ref="K36:M37" ca="true" si="6">K199</f>
        <v>8.0875250256902298</v>
      </c>
      <c r="L36" s="47">
        <f t="shared" ca="true" si="6"/>
        <v>5.3878492655751984</v>
      </c>
      <c r="M36" s="48">
        <f t="shared" ca="true" si="6"/>
        <v>6.4135856649306788</v>
      </c>
      <c r="N36" s="103">
        <f ca="true">O199</f>
        <v>88.400420142167661</v>
      </c>
      <c r="O36" s="46">
        <f t="shared" ref="O36:Q37" ca="true" si="7">P199</f>
        <v>6.0783330146821388</v>
      </c>
      <c r="P36" s="47">
        <f t="shared" ca="true" si="7"/>
        <v>0</v>
      </c>
      <c r="Q36" s="48">
        <f t="shared" ca="true" si="7"/>
        <v>5.5212468431502195</v>
      </c>
      <c r="R36" s="103">
        <f ca="true">T199</f>
        <v>95.443082918216575</v>
      </c>
      <c r="S36" s="46">
        <f t="shared" ref="S36:U37" ca="true" si="8">U199</f>
        <v>4.5569170817834541</v>
      </c>
      <c r="T36" s="47">
        <f t="shared" ca="true" si="8"/>
        <v>0</v>
      </c>
      <c r="U36" s="48">
        <f t="shared" ca="true" si="8"/>
        <v>0</v>
      </c>
      <c r="V36" s="103">
        <f ca="true">Y199</f>
        <v>97.90955350601061</v>
      </c>
      <c r="W36" s="46">
        <f t="shared" ref="W36:Y37" ca="true" si="9">Z199</f>
        <v>2.0904464939893899</v>
      </c>
      <c r="X36" s="47">
        <f t="shared" ca="true" si="9"/>
        <v>0</v>
      </c>
      <c r="Y36" s="48">
        <f t="shared" ca="true" si="9"/>
        <v>0</v>
      </c>
    </row>
    <row r="37" x14ac:dyDescent="0.2">
      <c r="B37" s="1395"/>
      <c r="C37" s="1396"/>
      <c r="D37" s="1398"/>
      <c r="E37" s="34">
        <f>C200</f>
        <v>2018</v>
      </c>
      <c r="F37" s="104">
        <f ca="true">E200</f>
        <v>61.461735978728413</v>
      </c>
      <c r="G37" s="51">
        <f t="shared" ca="true" si="5"/>
        <v>24.382877013835763</v>
      </c>
      <c r="H37" s="52">
        <f t="shared" ca="true" si="5"/>
        <v>2.7060502595650178</v>
      </c>
      <c r="I37" s="53">
        <f t="shared" ca="true" si="5"/>
        <v>11.449336747870802</v>
      </c>
      <c r="J37" s="104">
        <f ca="true">J200</f>
        <v>80.977928032612141</v>
      </c>
      <c r="K37" s="51">
        <f t="shared" ca="true" si="6"/>
        <v>8.1750407825712212</v>
      </c>
      <c r="L37" s="52">
        <f t="shared" ca="true" si="6"/>
        <v>1.3360736537490823</v>
      </c>
      <c r="M37" s="53">
        <f t="shared" ca="true" si="6"/>
        <v>9.5109575310675609</v>
      </c>
      <c r="N37" s="104">
        <f ca="true">O200</f>
        <v>90.948296475876433</v>
      </c>
      <c r="O37" s="51">
        <f t="shared" ca="true" si="7"/>
        <v>6.2535226892515938</v>
      </c>
      <c r="P37" s="52">
        <f t="shared" ca="true" si="7"/>
        <v>2.1829207216433701</v>
      </c>
      <c r="Q37" s="53">
        <f t="shared" ca="true" si="7"/>
        <v>0.61526011322860086</v>
      </c>
      <c r="R37" s="104">
        <f ca="true">T200</f>
        <v>95.443082918216533</v>
      </c>
      <c r="S37" s="51">
        <f t="shared" ca="true" si="8"/>
        <v>4.5569170817834523</v>
      </c>
      <c r="T37" s="52">
        <f t="shared" ca="true" si="8"/>
        <v>0</v>
      </c>
      <c r="U37" s="53">
        <f t="shared" ca="true" si="8"/>
        <v>0</v>
      </c>
      <c r="V37" s="104">
        <f ca="true">Y200</f>
        <v>97.90955350601061</v>
      </c>
      <c r="W37" s="51">
        <f t="shared" ca="true" si="9"/>
        <v>2.0904464939893899</v>
      </c>
      <c r="X37" s="52">
        <f t="shared" ca="true" si="9"/>
        <v>0</v>
      </c>
      <c r="Y37" s="53">
        <f t="shared" ca="true" si="9"/>
        <v>0</v>
      </c>
    </row>
    <row r="38" x14ac:dyDescent="0.2">
      <c r="F38" s="36"/>
      <c r="G38" s="36"/>
      <c r="H38" s="39"/>
      <c r="I38" s="39"/>
    </row>
    <row r="39" x14ac:dyDescent="0.2">
      <c r="B39" s="1393" t="s">
        <v>7</v>
      </c>
      <c r="C39" s="1394"/>
      <c r="D39" s="1397" t="s">
        <v>25</v>
      </c>
      <c r="E39" s="33">
        <f>C299</f>
        <v>2000</v>
      </c>
      <c r="F39" s="103">
        <f ca="true">E299</f>
        <v>50.127403148324014</v>
      </c>
      <c r="G39" s="46">
        <f t="shared" ref="G39:I40" ca="true" si="10">F299</f>
        <v>12.763651972160444</v>
      </c>
      <c r="H39" s="47">
        <f t="shared" ca="true" si="10"/>
        <v>1.5242721042695848</v>
      </c>
      <c r="I39" s="48">
        <f t="shared" ca="true" si="10"/>
        <v>35.584672775245963</v>
      </c>
      <c r="J39" s="103">
        <f ca="true">J299</f>
        <v>80.572324820611968</v>
      </c>
      <c r="K39" s="46">
        <f t="shared" ref="K39:M40" ca="true" si="11">K299</f>
        <v>12.006722565838189</v>
      </c>
      <c r="L39" s="47">
        <f t="shared" ca="true" si="11"/>
        <v>0.92997854996110618</v>
      </c>
      <c r="M39" s="48">
        <f t="shared" ca="true" si="11"/>
        <v>6.4909740635887374</v>
      </c>
      <c r="N39" s="103">
        <f ca="true">O299</f>
        <v>89.024407935555899</v>
      </c>
      <c r="O39" s="46">
        <f t="shared" ref="O39:Q40" ca="true" si="12">P299</f>
        <v>2.7338338226859586</v>
      </c>
      <c r="P39" s="47">
        <f t="shared" ca="true" si="12"/>
        <v>1.6483516483515501</v>
      </c>
      <c r="Q39" s="48">
        <f t="shared" ca="true" si="12"/>
        <v>6.5934065934065984</v>
      </c>
      <c r="R39" s="103">
        <f ca="true">T299</f>
        <v>89.209659638091509</v>
      </c>
      <c r="S39" s="46">
        <f t="shared" ref="S39:U40" ca="true" si="13">U299</f>
        <v>2.4415462988286767</v>
      </c>
      <c r="T39" s="47">
        <f t="shared" ca="true" si="13"/>
        <v>1.6697588126159957</v>
      </c>
      <c r="U39" s="48">
        <f t="shared" ca="true" si="13"/>
        <v>6.6790352504638122</v>
      </c>
      <c r="V39" s="103">
        <f ca="true">Y299</f>
        <v>97.56157794184665</v>
      </c>
      <c r="W39" s="46">
        <f t="shared" ref="W39:Y40" ca="true" si="14">Z299</f>
        <v>0.76866324553739351</v>
      </c>
      <c r="X39" s="47">
        <f t="shared" ca="true" si="14"/>
        <v>0</v>
      </c>
      <c r="Y39" s="48">
        <f t="shared" ca="true" si="14"/>
        <v>1.669758812615953</v>
      </c>
    </row>
    <row r="40" x14ac:dyDescent="0.2">
      <c r="B40" s="1395"/>
      <c r="C40" s="1396"/>
      <c r="D40" s="1398"/>
      <c r="E40" s="34">
        <f>C300</f>
        <v>2018</v>
      </c>
      <c r="F40" s="104">
        <f ca="true">E300</f>
        <v>79.705139391113264</v>
      </c>
      <c r="G40" s="51">
        <f t="shared" ca="true" si="10"/>
        <v>20.294860608886736</v>
      </c>
      <c r="H40" s="52">
        <f t="shared" ca="true" si="10"/>
        <v>0</v>
      </c>
      <c r="I40" s="53">
        <f t="shared" ca="true" si="10"/>
        <v>0</v>
      </c>
      <c r="J40" s="104">
        <f ca="true">J300</f>
        <v>87.030842393831449</v>
      </c>
      <c r="K40" s="51">
        <f t="shared" ca="true" si="11"/>
        <v>12.969157606168551</v>
      </c>
      <c r="L40" s="52">
        <f t="shared" ca="true" si="11"/>
        <v>0</v>
      </c>
      <c r="M40" s="53">
        <f t="shared" ca="true" si="11"/>
        <v>0</v>
      </c>
      <c r="N40" s="104">
        <f ca="true">O300</f>
        <v>97.020612241144647</v>
      </c>
      <c r="O40" s="51">
        <f t="shared" ca="true" si="12"/>
        <v>2.9793877588553528</v>
      </c>
      <c r="P40" s="52">
        <f t="shared" ca="true" si="12"/>
        <v>0</v>
      </c>
      <c r="Q40" s="53">
        <f t="shared" ca="true" si="12"/>
        <v>0</v>
      </c>
      <c r="R40" s="104">
        <f ca="true">T300</f>
        <v>97.336045637512839</v>
      </c>
      <c r="S40" s="51">
        <f t="shared" ca="true" si="13"/>
        <v>2.6639543624871607</v>
      </c>
      <c r="T40" s="52">
        <f t="shared" ca="true" si="13"/>
        <v>0</v>
      </c>
      <c r="U40" s="53">
        <f t="shared" ca="true" si="13"/>
        <v>0</v>
      </c>
      <c r="V40" s="104">
        <f ca="true">Y300</f>
        <v>99.218283982368575</v>
      </c>
      <c r="W40" s="51">
        <f t="shared" ca="true" si="14"/>
        <v>0.78171601763142462</v>
      </c>
      <c r="X40" s="52">
        <f t="shared" ca="true" si="14"/>
        <v>0</v>
      </c>
      <c r="Y40" s="53">
        <f t="shared" ca="true" si="14"/>
        <v>0</v>
      </c>
    </row>
    <row r="97" s="40" customFormat="true" ht="16.5" customHeight="true" x14ac:dyDescent="0.2">
      <c r="A97" s="1408" t="s">
        <v>5</v>
      </c>
      <c r="B97" s="1408"/>
      <c r="C97" s="1408"/>
      <c r="D97" s="1405" t="s">
        <v>0</v>
      </c>
      <c r="E97" s="1406"/>
      <c r="F97" s="1406"/>
      <c r="G97" s="1406"/>
      <c r="H97" s="1407"/>
      <c r="I97" s="1405" t="s">
        <v>1</v>
      </c>
      <c r="J97" s="1406"/>
      <c r="K97" s="1406"/>
      <c r="L97" s="1406"/>
      <c r="M97" s="1407"/>
      <c r="N97" s="1405" t="s">
        <v>2</v>
      </c>
      <c r="O97" s="1406"/>
      <c r="P97" s="1406"/>
      <c r="Q97" s="1406"/>
      <c r="R97" s="1407"/>
      <c r="S97" s="1405" t="s">
        <v>3</v>
      </c>
      <c r="T97" s="1406"/>
      <c r="U97" s="1406"/>
      <c r="V97" s="1406"/>
      <c r="W97" s="1407"/>
      <c r="X97" s="1405" t="s">
        <v>4</v>
      </c>
      <c r="Y97" s="1406"/>
      <c r="Z97" s="1406"/>
      <c r="AA97" s="1406"/>
      <c r="AB97" s="1407"/>
    </row>
    <row r="98" s="44" customFormat="true" ht="22.5" customHeight="true" x14ac:dyDescent="0.2">
      <c r="A98" s="1409"/>
      <c r="B98" s="1409"/>
      <c r="C98" s="1409"/>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413" t="s">
        <v>10</v>
      </c>
      <c r="B99" s="1414"/>
      <c r="C99" s="201">
        <v>2000</v>
      </c>
      <c r="D99" s="56">
        <f ca="true">IF((D101+H101)&gt;100,D101*100/(D101+H101),D101)</f>
        <v>64.807155921754202</v>
      </c>
      <c r="E99" s="105">
        <f ca="true">D99*AVERAGEIF(E105:E116,"&gt;0")/100</f>
        <v>50.621845108630666</v>
      </c>
      <c r="F99" s="58">
        <f ca="true">D99*(100-AVERAGEIF(E105:E116,"&gt;0"))/100</f>
        <v>14.185310813123538</v>
      </c>
      <c r="G99" s="59">
        <f ca="true">100-(E99+F99+H99)</f>
        <v>1.853157515222847</v>
      </c>
      <c r="H99" s="60">
        <f ca="true">IF((D101+H101)&gt;100,H101*100/(D101+H101),H101)</f>
        <v>33.339686563022951</v>
      </c>
      <c r="I99" s="56">
        <f ca="true">IF((I101+M101)&gt;100,I101*100/(I101+M101),I101)</f>
        <v>85.835828542574745</v>
      </c>
      <c r="J99" s="105">
        <f ca="true">I99*AVERAGEIF(J105:J116,"&gt;0")/100</f>
        <v>75.672003650433837</v>
      </c>
      <c r="K99" s="61">
        <f ca="true">I99*(100-AVERAGEIF(J105:J116,"&gt;0"))/100</f>
        <v>10.163824892140907</v>
      </c>
      <c r="L99" s="62">
        <f ca="true">100-(J99+K99+M99)</f>
        <v>3.7373520325304526</v>
      </c>
      <c r="M99" s="63">
        <f ca="true">IF((I101+M101)&gt;100,M101*100/(I101+M101),M101)</f>
        <v>10.426819424894802</v>
      </c>
      <c r="N99" s="56">
        <f ca="true">IF((N101+R101)&gt;100,N101*100/(N101+R101),N101)</f>
        <v>92.697791534248381</v>
      </c>
      <c r="O99" s="105">
        <f ca="true">N99*AVERAGEIF(O105:O116,"&gt;0")/100</f>
        <v>88.613307698059472</v>
      </c>
      <c r="P99" s="61">
        <f ca="true">N99*(100-AVERAGEIF(O105:O116,"&gt;0"))/100</f>
        <v>4.0844838361889151</v>
      </c>
      <c r="Q99" s="62">
        <f ca="true">100-(O99+P99+R99)</f>
        <v>1.0714285714286689</v>
      </c>
      <c r="R99" s="63">
        <f ca="true">IF((N101+R101)&gt;100,R101*100/(N101+R101),R101)</f>
        <v>6.23077989432295</v>
      </c>
      <c r="S99" s="56">
        <f ca="true">IF((S101+W101)&gt;100,S101*100/(S101+W101),S101)</f>
        <v>94.687131050767448</v>
      </c>
      <c r="T99" s="105">
        <f ca="true">S99*AVERAGEIF(T105:T116,"&gt;0")/100</f>
        <v>92.34338569137303</v>
      </c>
      <c r="U99" s="61">
        <f ca="true">S99*(100-AVERAGEIF(T105:T116,"&gt;0"))/100</f>
        <v>2.3437453593944295</v>
      </c>
      <c r="V99" s="62">
        <f ca="true">100-(T99+U99+W99)</f>
        <v>1.0625737898464962</v>
      </c>
      <c r="W99" s="63">
        <f ca="true">IF((S101+W101)&gt;100,W101*100/(S101+W101),W101)</f>
        <v>4.2502951593860416</v>
      </c>
      <c r="X99" s="56">
        <f ca="true">IF((X101+AB101)&gt;100,X101*100/(X101+AB101),X101)</f>
        <v>99.999999999999986</v>
      </c>
      <c r="Y99" s="105">
        <f ca="true">X99*AVERAGEIF(Y105:Y116,"&gt;0")/100</f>
        <v>98.963702085218088</v>
      </c>
      <c r="Z99" s="61">
        <f ca="true">X99*(100-AVERAGEIF(Y105:Y116,"&gt;0"))/100</f>
        <v>1.0362979147818974</v>
      </c>
      <c r="AA99" s="62">
        <f ca="true">100-(Y99+Z99+AB99)</f>
        <v>0</v>
      </c>
      <c r="AB99" s="63">
        <f ca="true">IF((X101+AB101)&gt;100,AB101*100/(X101+AB101),AB101)</f>
        <v>0</v>
      </c>
    </row>
    <row r="100" s="64" customFormat="true" ht="15" customHeight="true" x14ac:dyDescent="0.2">
      <c r="A100" s="1415"/>
      <c r="B100" s="1416"/>
      <c r="C100" s="202">
        <v>2018</v>
      </c>
      <c r="D100" s="65">
        <f ca="true">IF((D102+H102)&gt;100,D102*100/(D102+H102),D102)</f>
        <v>97.951131685439577</v>
      </c>
      <c r="E100" s="106">
        <f ca="true">D100*AVERAGEIF(E105:E116,"&gt;0")/100</f>
        <v>76.511103532796284</v>
      </c>
      <c r="F100" s="67">
        <f ca="true">D100*(100-AVERAGEIF(E105:E116,"&gt;0"))/100</f>
        <v>21.440028152643293</v>
      </c>
      <c r="G100" s="68">
        <f ca="true">100-(E100+F100+H100)</f>
        <v>0.82745784816142987</v>
      </c>
      <c r="H100" s="69">
        <f ca="true">IF((D102+H102)&gt;100,H102*100/(D102+H102),H102)</f>
        <v>1.2214104663989929</v>
      </c>
      <c r="I100" s="65">
        <f ca="true">IF((I102+M102)&gt;100,I102*100/(I102+M102),I102)</f>
        <v>100</v>
      </c>
      <c r="J100" s="106">
        <f ca="true">I100*AVERAGEIF(J105:J116,"&gt;0")/100</f>
        <v>88.158994833841874</v>
      </c>
      <c r="K100" s="67">
        <f ca="true">I100*(100-AVERAGEIF(J105:J116,"&gt;0"))/100</f>
        <v>11.841005166158126</v>
      </c>
      <c r="L100" s="68">
        <f ca="true">100-(J100+K100+M100)</f>
        <v>0</v>
      </c>
      <c r="M100" s="69">
        <f ca="true">IF((I102+M102)&gt;100,M102*100/(I102+M102),M102)</f>
        <v>0</v>
      </c>
      <c r="N100" s="65">
        <f ca="true">IF((N102+R102)&gt;100,N102*100/(N102+R102),N102)</f>
        <v>100</v>
      </c>
      <c r="O100" s="106">
        <f ca="true">N100*AVERAGEIF(O105:O116,"&gt;0")/100</f>
        <v>95.593763596104822</v>
      </c>
      <c r="P100" s="67">
        <f ca="true">N100*(100-AVERAGEIF(O105:O116,"&gt;0"))/100</f>
        <v>4.4062364038951785</v>
      </c>
      <c r="Q100" s="68">
        <f ca="true">100-(O100+P100+R100)</f>
        <v>0</v>
      </c>
      <c r="R100" s="69">
        <f ca="true">IF((N102+R102)&gt;100,R102*100/(N102+R102),R102)</f>
        <v>0</v>
      </c>
      <c r="S100" s="65">
        <f ca="true">IF((S102+W102)&gt;100,S102*100/(S102+W102),S102)</f>
        <v>100</v>
      </c>
      <c r="T100" s="106">
        <f ca="true">S100*AVERAGEIF(T105:T116,"&gt;0")/100</f>
        <v>97.524747731412603</v>
      </c>
      <c r="U100" s="67">
        <f ca="true">S100*(100-AVERAGEIF(T105:T116,"&gt;0"))/100</f>
        <v>2.4752522685873828</v>
      </c>
      <c r="V100" s="68">
        <f ca="true">100-(T100+U100+W100)</f>
        <v>0</v>
      </c>
      <c r="W100" s="69">
        <f ca="true">IF((S102+W102)&gt;100,W102*100/(S102+W102),W102)</f>
        <v>0</v>
      </c>
      <c r="X100" s="65">
        <f ca="true">IF((X102+AB102)&gt;100,X102*100/(X102+AB102),X102)</f>
        <v>100.00000000000001</v>
      </c>
      <c r="Y100" s="106">
        <f ca="true">X100*AVERAGEIF(Y105:Y116,"&gt;0")/100</f>
        <v>98.963702085218117</v>
      </c>
      <c r="Z100" s="67">
        <f ca="true">X100*(100-AVERAGEIF(Y105:Y116,"&gt;0"))/100</f>
        <v>1.0362979147818978</v>
      </c>
      <c r="AA100" s="68">
        <f ca="true">100-(Y100+Z100+AB100)</f>
        <v>0</v>
      </c>
      <c r="AB100" s="69">
        <f ca="true">IF((X102+AB102)&gt;100,AB102*100/(X102+AB102),AB102)</f>
        <v>0</v>
      </c>
    </row>
    <row r="101" hidden="true" x14ac:dyDescent="0.2">
      <c r="A101" s="1417" t="s">
        <v>12</v>
      </c>
      <c r="B101" s="1418"/>
      <c r="C101" s="70">
        <f>MinRegYear(C99,C105:C116)</f>
        <v>2003</v>
      </c>
      <c r="D101" s="71">
        <f ca="true">IF(MAX(C105:C116)-MIN(C105:C116)&lt;5,AVERAGEIF(C105:C116,"&gt;0",D105:D116),
IF(FORECAST($C101,D$105:D$116,$C$105:$C$116)&lt;0,0,
IF(FORECAST($C101,D$105:D$116,$C$105:$C$116)&gt;100,100,
FORECAST($C101,D$105:D$116,$C$105:$C$116))))</f>
        <v>64.807155921754202</v>
      </c>
      <c r="E101" s="72"/>
      <c r="F101" s="73"/>
      <c r="G101" s="73"/>
      <c r="H101" s="74">
        <f ca="true">IF(MAX(C105:C116)-MIN(C105:C116)&lt;5,AVERAGEIF(C105:C116,"&gt;0",H105:H116),
IF(FORECAST($C101,H$105:H$116,$C$105:$C$116)&lt;0,0,
IF(FORECAST($C101,H$105:H$116,$C$105:$C$116)&gt;100,100,
FORECAST($C101,H$105:H$116,$C$105:$C$116))))</f>
        <v>33.339686563022951</v>
      </c>
      <c r="I101" s="71">
        <f ca="true">IF(MAX(C105:C116)-MIN(C105:C116)&lt;5,AVERAGEIF(C105:C116,"&gt;0",I105:I116),
IF(FORECAST($C101,I$105:I$116,$C$105:$C$116)&lt;0,0,
IF(FORECAST($C101,I$105:I$116,$C$105:$C$116)&gt;100,100,
FORECAST($C101,I$105:I$116,$C$105:$C$116))))</f>
        <v>85.835828542574745</v>
      </c>
      <c r="J101" s="72"/>
      <c r="K101" s="73"/>
      <c r="L101" s="73"/>
      <c r="M101" s="74">
        <f ca="true">IF(MAX(C105:C116)-MIN(C105:C116)&lt;5,AVERAGEIF(C105:C116,"&gt;0",M105:M116),
IF(FORECAST($C101,M$105:M$116,$C$105:$C$116)&lt;0,0,
IF(FORECAST($C101,M$105:M$116,$C$105:$C$116)&gt;100,100,
FORECAST($C101,M$105:M$116,$C$105:$C$116))))</f>
        <v>10.426819424894802</v>
      </c>
      <c r="N101" s="71">
        <f ca="true">IF(MAX(C105:C116)-MIN(C105:C116)&lt;5,AVERAGEIF(C105:C116,"&gt;0",N105:N116),
IF(FORECAST($C101,N$105:N$116,$C$105:$C$116)&lt;0,0,
IF(FORECAST($C101,N$105:N$116,$C$105:$C$116)&gt;100,100,
FORECAST($C101,N$105:N$116,$C$105:$C$116))))</f>
        <v>92.697791534248381</v>
      </c>
      <c r="O101" s="72"/>
      <c r="P101" s="73"/>
      <c r="Q101" s="73"/>
      <c r="R101" s="74">
        <f ca="true">IF(MAX(C105:C116)-MIN(C105:C116)&lt;5,AVERAGEIF(C105:C116,"&gt;0",R105:R116),
IF(FORECAST($C101,R$105:R$116,$C$105:$C$116)&lt;0,0,
IF(FORECAST($C101,R$105:R$116,$C$105:$C$116)&gt;100,100,
FORECAST($C101,R$105:R$116,$C$105:$C$116))))</f>
        <v>6.23077989432295</v>
      </c>
      <c r="S101" s="71">
        <f ca="true">IF(MAX(C105:C116)-MIN(C105:C116)&lt;5,AVERAGEIF(C105:C116,"&gt;0",S105:S116),
IF(FORECAST($C101,S$105:S$116,$C$105:$C$116)&lt;0,0,
IF(FORECAST($C101,S$105:S$116,$C$105:$C$116)&gt;100,100,
FORECAST($C101,S$105:S$116,$C$105:$C$116))))</f>
        <v>94.687131050767448</v>
      </c>
      <c r="T101" s="72"/>
      <c r="U101" s="73"/>
      <c r="V101" s="73"/>
      <c r="W101" s="74">
        <f ca="true">IF(MAX(C105:C116)-MIN(C105:C116)&lt;5,AVERAGEIF(C105:C116,"&gt;0",W105:W116),
IF(FORECAST($C101,W$105:W$116,$C$105:$C$116)&lt;0,0,
IF(FORECAST($C101,W$105:W$116,$C$105:$C$116)&gt;100,100,
FORECAST($C101,W$105:W$116,$C$105:$C$116))))</f>
        <v>4.2502951593860416</v>
      </c>
      <c r="X101" s="71">
        <f ca="true">IF(MAX(C105:C116)-MIN(C105:C116)&lt;5,AVERAGEIF(C105:C116,"&gt;0",X105:X116),
IF(FORECAST($C101,X$105:X$116,$C$105:$C$116)&lt;0,0,
IF(FORECAST($C101,X$105:X$116,$C$105:$C$116)&gt;100,100,
FORECAST($C101,X$105:X$116,$C$105:$C$116))))</f>
        <v>99.999999999999986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419"/>
      <c r="B102" s="1420"/>
      <c r="C102" s="49">
        <f>MaxRegYear(C100,C105:C116)</f>
        <v>2014</v>
      </c>
      <c r="D102" s="75">
        <f ca="true">IF(MAX(C105:C116)-MIN(C105:C116)&lt;5,AVERAGEIF(C105:C116,"&gt;0",D105:D116),
IF(FORECAST($C102,D$105:D$116,$C$105:$C$116)&lt;0,0,
IF(FORECAST($C102,D$105:D$116,$C$105:$C$116)&gt;100,100,
FORECAST($C102,D$105:D$116,$C$105:$C$116))))</f>
        <v>97.951131685439577</v>
      </c>
      <c r="E102" s="76"/>
      <c r="F102" s="77"/>
      <c r="G102" s="77"/>
      <c r="H102" s="78">
        <f ca="true">IF(MAX(C105:C116)-MIN(C105:C116)&lt;5,AVERAGEIF(C105:C116,"&gt;0",H105:H116),
IF(FORECAST($C102,H$105:H$116,$C$105:$C$116)&lt;0,0,
IF(FORECAST($C102,H$105:H$116,$C$105:$C$116)&gt;100,100,
FORECAST($C102,H$105:H$116,$C$105:$C$116))))</f>
        <v>1.2214104663989929</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100.00000000000001</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26" t="s">
        <v>292</v>
      </c>
      <c r="C105" s="427">
        <v>2005</v>
      </c>
      <c r="D105" s="1">
        <f t="shared" ref="D105:D116" ca="true" si="15">IF(ISERROR(INDIRECT(CONCATENATE($B105,"!C122"))),"",INDIRECT(CONCATENATE($B105,"!C122")))</f>
        <v>70.833333333333329</v>
      </c>
      <c r="E105" s="88" t="str">
        <f t="shared" ref="E105:E116" ca="true" si="16">IF(ISERROR(INDIRECT(CONCATENATE($B105,"!C129"))),"",INDIRECT(CONCATENATE($B105,"!C129")))</f>
        <v>N/A</v>
      </c>
      <c r="F105" s="89"/>
      <c r="G105" s="89"/>
      <c r="H105" s="90">
        <f t="shared" ref="H105:H116" ca="true" si="17">IF(ISERROR(INDIRECT(CONCATENATE($B105,"!C127"))),"",INDIRECT(CONCATENATE($B105,"!C127")))</f>
        <v>27.500000000000004</v>
      </c>
      <c r="I105" s="1">
        <f t="shared" ref="I105:I116" ca="true" si="18">IF(ISERROR(INDIRECT(CONCATENATE($B105,"!D122"))),"",INDIRECT(CONCATENATE($B105,"!D122")))</f>
        <v>88.539795719085447</v>
      </c>
      <c r="J105" s="88" t="str">
        <f t="shared" ref="J105:J116" ca="true" si="19">IF(ISERROR(INDIRECT(CONCATENATE($B105,"!D129"))),"",INDIRECT(CONCATENATE($B105,"!D129")))</f>
        <v>N/A</v>
      </c>
      <c r="K105" s="89"/>
      <c r="L105" s="89"/>
      <c r="M105" s="90">
        <f t="shared" ref="M105:M116" ca="true" si="20">IF(ISERROR(INDIRECT(CONCATENATE($B105,"!D127"))),"",INDIRECT(CONCATENATE($B105,"!D127")))</f>
        <v>8.3333333333333321</v>
      </c>
      <c r="N105" s="1">
        <f t="shared" ref="N105:N116" ca="true" si="21">IF(ISERROR(INDIRECT(CONCATENATE($B105,"!E122"))),"",INDIRECT(CONCATENATE($B105,"!E122")))</f>
        <v>94.166666666666657</v>
      </c>
      <c r="O105" s="88" t="str">
        <f t="shared" ref="O105:O116" ca="true" si="22">IF(ISERROR(INDIRECT(CONCATENATE($B105,"!E129"))),"",INDIRECT(CONCATENATE($B105,"!E129")))</f>
        <v>N/A</v>
      </c>
      <c r="P105" s="89"/>
      <c r="Q105" s="89"/>
      <c r="R105" s="90">
        <f t="shared" ref="R105:R116" ca="true" si="23">IF(ISERROR(INDIRECT(CONCATENATE($B105,"!E127"))),"",INDIRECT(CONCATENATE($B105,"!E127")))</f>
        <v>5</v>
      </c>
      <c r="S105" s="1">
        <f t="shared" ref="S105:S116" ca="true" si="24">IF(ISERROR(INDIRECT(CONCATENATE($B105,"!F122"))),"",INDIRECT(CONCATENATE($B105,"!F122")))</f>
        <v>95.867768595041326</v>
      </c>
      <c r="T105" s="88" t="str">
        <f t="shared" ref="T105:T116" ca="true" si="25">IF(ISERROR(INDIRECT(CONCATENATE($B105,"!F129"))),"",INDIRECT(CONCATENATE($B105,"!F129")))</f>
        <v>N/A</v>
      </c>
      <c r="U105" s="89"/>
      <c r="V105" s="89"/>
      <c r="W105" s="90">
        <f t="shared" ref="W105:W116" ca="true" si="26">IF(ISERROR(INDIRECT(CONCATENATE($B105,"!F127"))),"",INDIRECT(CONCATENATE($B105,"!F127")))</f>
        <v>3.3057851239669422</v>
      </c>
      <c r="X105" s="1">
        <f t="shared" ref="X105:X116" ca="true" si="27">IF(ISERROR(INDIRECT(CONCATENATE($B105,"!G122"))),"",INDIRECT(CONCATENATE($B105,"!G122")))</f>
        <v>99.999999999999986</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428" t="s">
        <v>237</v>
      </c>
      <c r="C106" s="429">
        <v>2012</v>
      </c>
      <c r="D106" s="2">
        <f t="shared" ca="true" si="15"/>
        <v>91.924954273860692</v>
      </c>
      <c r="E106" s="91">
        <f t="shared" ca="true" si="16"/>
        <v>78.111505417317858</v>
      </c>
      <c r="F106" s="89"/>
      <c r="G106" s="89"/>
      <c r="H106" s="92">
        <f t="shared" ca="true" si="17"/>
        <v>7.061097029421175</v>
      </c>
      <c r="I106" s="2">
        <f t="shared" ca="true" si="18"/>
        <v>98.003680836872448</v>
      </c>
      <c r="J106" s="91">
        <f t="shared" ca="true" si="19"/>
        <v>88.158994833841874</v>
      </c>
      <c r="K106" s="89"/>
      <c r="L106" s="89"/>
      <c r="M106" s="92">
        <f t="shared" ca="true" si="20"/>
        <v>1.0061320128676297</v>
      </c>
      <c r="N106" s="2">
        <f t="shared" ca="true" si="21"/>
        <v>99.307729630130623</v>
      </c>
      <c r="O106" s="91">
        <f t="shared" ca="true" si="22"/>
        <v>95.593763596104822</v>
      </c>
      <c r="P106" s="89"/>
      <c r="Q106" s="89"/>
      <c r="R106" s="92">
        <f t="shared" ca="true" si="23"/>
        <v>0.69227036986935642</v>
      </c>
      <c r="S106" s="2">
        <f t="shared" ca="true" si="24"/>
        <v>100</v>
      </c>
      <c r="T106" s="91">
        <f t="shared" ca="true" si="25"/>
        <v>97.524747731412617</v>
      </c>
      <c r="U106" s="89"/>
      <c r="V106" s="89"/>
      <c r="W106" s="92">
        <f t="shared" ca="true" si="26"/>
        <v>0</v>
      </c>
      <c r="X106" s="2">
        <f t="shared" ca="true" si="27"/>
        <v>100</v>
      </c>
      <c r="Y106" s="91">
        <f t="shared" ca="true" si="28"/>
        <v>98.963702085218102</v>
      </c>
      <c r="Z106" s="89"/>
      <c r="AA106" s="89"/>
      <c r="AB106" s="92">
        <f t="shared" ca="true" si="29"/>
        <v>0</v>
      </c>
    </row>
    <row r="107" x14ac:dyDescent="0.2">
      <c r="A107" s="87"/>
      <c r="B107" s="428"/>
      <c r="C107" s="429"/>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28"/>
      <c r="C108" s="429"/>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28"/>
      <c r="C109" s="429"/>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28"/>
      <c r="C110" s="429"/>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28"/>
      <c r="C111" s="429"/>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28"/>
      <c r="C112" s="429"/>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28"/>
      <c r="C113" s="429"/>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28"/>
      <c r="C114" s="429"/>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28"/>
      <c r="C115" s="429"/>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0"/>
      <c r="C116" s="431"/>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386" t="str">
        <f>CONCATENATE("National use of sanitation facilities, ",C99,"–",C100)</f>
        <v>National use of sanitation facilities, 2000–2018</v>
      </c>
      <c r="C118" s="1387"/>
      <c r="D118" s="1387"/>
      <c r="E118" s="1387"/>
      <c r="F118" s="1387"/>
      <c r="G118" s="1387"/>
      <c r="H118" s="1387"/>
      <c r="I118" s="1387"/>
      <c r="J118" s="1387"/>
      <c r="K118" s="1387"/>
      <c r="L118" s="1387"/>
      <c r="N118" s="98"/>
      <c r="O118" s="98"/>
      <c r="P118" s="98"/>
      <c r="Q118" s="98"/>
      <c r="R118" s="98"/>
      <c r="S118" s="1410" t="s">
        <v>11</v>
      </c>
      <c r="T118" s="1411"/>
      <c r="U118" s="1411"/>
      <c r="V118" s="1411"/>
      <c r="W118" s="141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408" t="s">
        <v>6</v>
      </c>
      <c r="B197" s="1408"/>
      <c r="C197" s="1408"/>
      <c r="D197" s="1405" t="s">
        <v>0</v>
      </c>
      <c r="E197" s="1406"/>
      <c r="F197" s="1406"/>
      <c r="G197" s="1406"/>
      <c r="H197" s="1407"/>
      <c r="I197" s="1405" t="s">
        <v>1</v>
      </c>
      <c r="J197" s="1406"/>
      <c r="K197" s="1406"/>
      <c r="L197" s="1406"/>
      <c r="M197" s="1407"/>
      <c r="N197" s="1405" t="s">
        <v>2</v>
      </c>
      <c r="O197" s="1406"/>
      <c r="P197" s="1406"/>
      <c r="Q197" s="1406"/>
      <c r="R197" s="1407"/>
      <c r="S197" s="1405" t="s">
        <v>3</v>
      </c>
      <c r="T197" s="1406"/>
      <c r="U197" s="1406"/>
      <c r="V197" s="1406"/>
      <c r="W197" s="1407"/>
      <c r="X197" s="1405" t="s">
        <v>4</v>
      </c>
      <c r="Y197" s="1406"/>
      <c r="Z197" s="1406"/>
      <c r="AA197" s="1406"/>
      <c r="AB197" s="1407"/>
    </row>
    <row r="198" s="44" customFormat="true" ht="22.5" customHeight="true" x14ac:dyDescent="0.2">
      <c r="A198" s="1421"/>
      <c r="B198" s="1421"/>
      <c r="C198" s="142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413" t="s">
        <v>10</v>
      </c>
      <c r="B199" s="1414"/>
      <c r="C199" s="201">
        <f>MinBase(C205:C216)</f>
        <v>2000</v>
      </c>
      <c r="D199" s="56">
        <f ca="true">IF((D201+H201)&gt;100,D201*100/(D201+H201),D201)</f>
        <v>59.494847906414179</v>
      </c>
      <c r="E199" s="105">
        <f ca="true">D199*AVERAGEIF(E205:E216,"&gt;0")/100</f>
        <v>42.596227143983626</v>
      </c>
      <c r="F199" s="58">
        <f ca="true">D199*(100-AVERAGEIF(E205:E216,"&gt;0"))/100</f>
        <v>16.898620762430561</v>
      </c>
      <c r="G199" s="59">
        <f ca="true">100-(E199+F199+H199)</f>
        <v>5.218761317980352</v>
      </c>
      <c r="H199" s="60">
        <f ca="true">IF((D201+H201)&gt;100,H201*100/(D201+H201),H201)</f>
        <v>35.286390775605469</v>
      </c>
      <c r="I199" s="56">
        <f ca="true">IF((I201+M201)&gt;100,I201*100/(I201+M201),I201)</f>
        <v>88.198565069494123</v>
      </c>
      <c r="J199" s="105">
        <f ca="true">I199*AVERAGEIF(J205:J216,"&gt;0")/100</f>
        <v>80.111040043803897</v>
      </c>
      <c r="K199" s="61">
        <f ca="true">I199*(100-AVERAGEIF(J205:J216,"&gt;0"))/100</f>
        <v>8.0875250256902298</v>
      </c>
      <c r="L199" s="62">
        <f ca="true">100-(J199+K199+M199)</f>
        <v>5.3878492655751984</v>
      </c>
      <c r="M199" s="63">
        <f ca="true">IF((I201+M201)&gt;100,M201*100/(I201+M201),M201)</f>
        <v>6.4135856649306788</v>
      </c>
      <c r="N199" s="56">
        <f ca="true">IF((N201+R201)&gt;100,N201*100/(N201+R201),N201)</f>
        <v>94.478753156849791</v>
      </c>
      <c r="O199" s="105">
        <f ca="true">N199*AVERAGEIF(O205:O216,"&gt;0")/100</f>
        <v>88.400420142167661</v>
      </c>
      <c r="P199" s="61">
        <f ca="true">N199*(100-AVERAGEIF(O205:O216,"&gt;0"))/100</f>
        <v>6.0783330146821388</v>
      </c>
      <c r="Q199" s="62">
        <f ca="true">100-(O199+P199+R199)</f>
        <v>0</v>
      </c>
      <c r="R199" s="63">
        <f ca="true">IF((N201+R201)&gt;100,R201*100/(N201+R201),R201)</f>
        <v>5.5212468431502195</v>
      </c>
      <c r="S199" s="56">
        <f ca="true">IF((S201+W201)&gt;100,S201*100/(S201+W201),S201)</f>
        <v>100.00000000000001</v>
      </c>
      <c r="T199" s="105">
        <f ca="true">S199*AVERAGEIF(T205:T216,"&gt;0")/100</f>
        <v>95.443082918216575</v>
      </c>
      <c r="U199" s="61">
        <f ca="true">S199*(100-AVERAGEIF(T205:T216,"&gt;0"))/100</f>
        <v>4.5569170817834541</v>
      </c>
      <c r="V199" s="62">
        <f ca="true">100-(T199+U199+W199)</f>
        <v>0</v>
      </c>
      <c r="W199" s="63">
        <f ca="true">IF((S201+W201)&gt;100,W201*100/(S201+W201),W201)</f>
        <v>0</v>
      </c>
      <c r="X199" s="56">
        <f ca="true">IF((X201+AB201)&gt;100,X201*100/(X201+AB201),X201)</f>
        <v>100</v>
      </c>
      <c r="Y199" s="105">
        <f ca="true">X199*AVERAGEIF(Y205:Y216,"&gt;0")/100</f>
        <v>97.90955350601061</v>
      </c>
      <c r="Z199" s="61">
        <f ca="true">X199*(100-AVERAGEIF(Y205:Y216,"&gt;0"))/100</f>
        <v>2.0904464939893899</v>
      </c>
      <c r="AA199" s="62">
        <f ca="true">100-(Y199+Z199+AB199)</f>
        <v>0</v>
      </c>
      <c r="AB199" s="63">
        <f ca="true">IF((X201+AB201)&gt;100,AB201*100/(X201+AB201),AB201)</f>
        <v>0</v>
      </c>
    </row>
    <row r="200" s="64" customFormat="true" ht="15" customHeight="true" x14ac:dyDescent="0.2">
      <c r="A200" s="1415"/>
      <c r="B200" s="1416"/>
      <c r="C200" s="202">
        <f>MaxTarget(C205:C216)</f>
        <v>2018</v>
      </c>
      <c r="D200" s="65">
        <f ca="true">IF((D202+H202)&gt;100,D202*100/(D202+H202),D202)</f>
        <v>85.84461299256418</v>
      </c>
      <c r="E200" s="106">
        <f ca="true">D200*AVERAGEIF(E205:E216,"&gt;0")/100</f>
        <v>61.461735978728413</v>
      </c>
      <c r="F200" s="67">
        <f ca="true">D200*(100-AVERAGEIF(E205:E216,"&gt;0"))/100</f>
        <v>24.382877013835763</v>
      </c>
      <c r="G200" s="68">
        <f ca="true">100-(E200+F200+H200)</f>
        <v>2.7060502595650178</v>
      </c>
      <c r="H200" s="69">
        <f ca="true">IF((D202+H202)&gt;100,H202*100/(D202+H202),H202)</f>
        <v>11.449336747870802</v>
      </c>
      <c r="I200" s="65">
        <f ca="true">IF((I202+M202)&gt;100,I202*100/(I202+M202),I202)</f>
        <v>89.152968815183357</v>
      </c>
      <c r="J200" s="106">
        <f ca="true">I200*AVERAGEIF(J205:J216,"&gt;0")/100</f>
        <v>80.977928032612141</v>
      </c>
      <c r="K200" s="67">
        <f ca="true">I200*(100-AVERAGEIF(J205:J216,"&gt;0"))/100</f>
        <v>8.1750407825712212</v>
      </c>
      <c r="L200" s="68">
        <f ca="true">100-(J200+K200+M200)</f>
        <v>1.3360736537490823</v>
      </c>
      <c r="M200" s="69">
        <f ca="true">IF((I202+M202)&gt;100,M202*100/(I202+M202),M202)</f>
        <v>9.5109575310675609</v>
      </c>
      <c r="N200" s="65">
        <f ca="true">IF((N202+R202)&gt;100,N202*100/(N202+R202),N202)</f>
        <v>97.201819165128029</v>
      </c>
      <c r="O200" s="106">
        <f ca="true">N200*AVERAGEIF(O205:O216,"&gt;0")/100</f>
        <v>90.948296475876433</v>
      </c>
      <c r="P200" s="67">
        <f ca="true">N200*(100-AVERAGEIF(O205:O216,"&gt;0"))/100</f>
        <v>6.2535226892515938</v>
      </c>
      <c r="Q200" s="68">
        <f ca="true">100-(O200+P200+R200)</f>
        <v>2.1829207216433701</v>
      </c>
      <c r="R200" s="69">
        <f ca="true">IF((N202+R202)&gt;100,R202*100/(N202+R202),R202)</f>
        <v>0.61526011322860086</v>
      </c>
      <c r="S200" s="65">
        <f ca="true">IF((S202+W202)&gt;100,S202*100/(S202+W202),S202)</f>
        <v>99.999999999999986</v>
      </c>
      <c r="T200" s="106">
        <f ca="true">S200*AVERAGEIF(T205:T216,"&gt;0")/100</f>
        <v>95.443082918216533</v>
      </c>
      <c r="U200" s="67">
        <f ca="true">S200*(100-AVERAGEIF(T205:T216,"&gt;0"))/100</f>
        <v>4.5569170817834523</v>
      </c>
      <c r="V200" s="68">
        <f ca="true">100-(T200+U200+W200)</f>
        <v>0</v>
      </c>
      <c r="W200" s="69">
        <f ca="true">IF((S202+W202)&gt;100,W202*100/(S202+W202),W202)</f>
        <v>0</v>
      </c>
      <c r="X200" s="65">
        <f ca="true">IF((X202+AB202)&gt;100,X202*100/(X202+AB202),X202)</f>
        <v>100</v>
      </c>
      <c r="Y200" s="106">
        <f ca="true">X200*AVERAGEIF(Y205:Y216,"&gt;0")/100</f>
        <v>97.90955350601061</v>
      </c>
      <c r="Z200" s="67">
        <f ca="true">X200*(100-AVERAGEIF(Y205:Y216,"&gt;0"))/100</f>
        <v>2.0904464939893899</v>
      </c>
      <c r="AA200" s="68">
        <f ca="true">100-(Y200+Z200+AB200)</f>
        <v>0</v>
      </c>
      <c r="AB200" s="69">
        <f ca="true">IF((X202+AB202)&gt;100,AB202*100/(X202+AB202),AB202)</f>
        <v>0</v>
      </c>
    </row>
    <row r="201" hidden="true" x14ac:dyDescent="0.2">
      <c r="A201" s="1417" t="s">
        <v>12</v>
      </c>
      <c r="B201" s="1418"/>
      <c r="C201" s="70">
        <f>MinRegYear(C199,C205:C216)</f>
        <v>2003</v>
      </c>
      <c r="D201" s="71">
        <f ca="true">IF(MAX(C205:C216)-MIN(C205:C216)&lt;5,AVERAGEIF(C205:C216,"&gt;0",D205:D216),
IF(FORECAST($C201,D$205:D$216,$C$205:$C$216)&lt;0,0,
IF(FORECAST($C201,D$205:D$216,$C$205:$C$216)&gt;100,100,
FORECAST($C201,D$205:D$216,$C$205:$C$216))))</f>
        <v>59.494847906414179</v>
      </c>
      <c r="E201" s="72"/>
      <c r="F201" s="73"/>
      <c r="G201" s="73"/>
      <c r="H201" s="74">
        <f ca="true">IF(MAX(C205:C216)-MIN(C205:C216)&lt;5,AVERAGEIF(C205:C216,"&gt;0",H205:H216),
IF(FORECAST($C201,H$205:H$216,$C$205:$C$216)&lt;0,0,
IF(FORECAST($C201,H$205:H$216,$C$205:$C$216)&gt;100,100,
FORECAST($C201,H$205:H$216,$C$205:$C$216))))</f>
        <v>35.286390775605469</v>
      </c>
      <c r="I201" s="71">
        <f ca="true">IF(MAX(C205:C216)-MIN(C205:C216)&lt;5,AVERAGEIF(C205:C216,"&gt;0",I205:I216),
IF(FORECAST($C201,I$205:I$216,$C$205:$C$216)&lt;0,0,
IF(FORECAST($C201,I$205:I$216,$C$205:$C$216)&gt;100,100,
FORECAST($C201,I$205:I$216,$C$205:$C$216))))</f>
        <v>88.198565069494123</v>
      </c>
      <c r="J201" s="72"/>
      <c r="K201" s="73"/>
      <c r="L201" s="73"/>
      <c r="M201" s="74">
        <f ca="true">IF(MAX(C205:C216)-MIN(C205:C216)&lt;5,AVERAGEIF(C205:C216,"&gt;0",M205:M216),
IF(FORECAST($C201,M$205:M$216,$C$205:$C$216)&lt;0,0,
IF(FORECAST($C201,M$205:M$216,$C$205:$C$216)&gt;100,100,
FORECAST($C201,M$205:M$216,$C$205:$C$216))))</f>
        <v>6.4135856649306788</v>
      </c>
      <c r="N201" s="71">
        <f ca="true">IF(MAX(C205:C216)-MIN(C205:C216)&lt;5,AVERAGEIF(C205:C216,"&gt;0",N205:N216),
IF(FORECAST($C201,N$205:N$216,$C$205:$C$216)&lt;0,0,
IF(FORECAST($C201,N$205:N$216,$C$205:$C$216)&gt;100,100,
FORECAST($C201,N$205:N$216,$C$205:$C$216))))</f>
        <v>94.937063441341138</v>
      </c>
      <c r="O201" s="72"/>
      <c r="P201" s="73"/>
      <c r="Q201" s="73"/>
      <c r="R201" s="74">
        <f ca="true">IF(MAX(C205:C216)-MIN(C205:C216)&lt;5,AVERAGEIF(C205:C216,"&gt;0",R205:R216),
IF(FORECAST($C201,R$205:R$216,$C$205:$C$216)&lt;0,0,
IF(FORECAST($C201,R$205:R$216,$C$205:$C$216)&gt;100,100,
FORECAST($C201,R$205:R$216,$C$205:$C$216))))</f>
        <v>5.548030052357376</v>
      </c>
      <c r="S201" s="71">
        <f ca="true">IF(MAX(C205:C216)-MIN(C205:C216)&lt;5,AVERAGEIF(C205:C216,"&gt;0",S205:S216),
IF(FORECAST($C201,S$205:S$216,$C$205:$C$216)&lt;0,0,
IF(FORECAST($C201,S$205:S$216,$C$205:$C$216)&gt;100,100,
FORECAST($C201,S$205:S$216,$C$205:$C$216))))</f>
        <v>100.00000000000001</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419"/>
      <c r="B202" s="1420"/>
      <c r="C202" s="49">
        <f>MaxRegYear(C200,C205:C216)</f>
        <v>2014</v>
      </c>
      <c r="D202" s="75">
        <f ca="true">IF(MAX(C205:C216)-MIN(C205:C216)&lt;5,AVERAGEIF(C205:C216,"&gt;0",D205:D216),
IF(FORECAST($C202,D$205:D$216,$C$205:$C$216)&lt;0,0,
IF(FORECAST($C202,D$205:D$216,$C$205:$C$216)&gt;100,100,
FORECAST($C202,D$205:D$216,$C$205:$C$216))))</f>
        <v>85.84461299256418</v>
      </c>
      <c r="E202" s="76"/>
      <c r="F202" s="77"/>
      <c r="G202" s="77"/>
      <c r="H202" s="78">
        <f ca="true">IF(MAX(C205:C216)-MIN(C205:C216)&lt;5,AVERAGEIF(C205:C216,"&gt;0",H205:H216),
IF(FORECAST($C202,H$205:H$216,$C$205:$C$216)&lt;0,0,
IF(FORECAST($C202,H$205:H$216,$C$205:$C$216)&gt;100,100,
FORECAST($C202,H$205:H$216,$C$205:$C$216))))</f>
        <v>11.449336747870802</v>
      </c>
      <c r="I202" s="75">
        <f ca="true">IF(MAX(C205:C216)-MIN(C205:C216)&lt;5,AVERAGEIF(C205:C216,"&gt;0",I205:I216),
IF(FORECAST($C202,I$205:I$216,$C$205:$C$216)&lt;0,0,
IF(FORECAST($C202,I$205:I$216,$C$205:$C$216)&gt;100,100,
FORECAST($C202,I$205:I$216,$C$205:$C$216))))</f>
        <v>89.152968815183357</v>
      </c>
      <c r="J202" s="76"/>
      <c r="K202" s="77"/>
      <c r="L202" s="77"/>
      <c r="M202" s="78">
        <f ca="true">IF(MAX(C205:C216)-MIN(C205:C216)&lt;5,AVERAGEIF(C205:C216,"&gt;0",M205:M216),
IF(FORECAST($C202,M$205:M$216,$C$205:$C$216)&lt;0,0,
IF(FORECAST($C202,M$205:M$216,$C$205:$C$216)&gt;100,100,
FORECAST($C202,M$205:M$216,$C$205:$C$216))))</f>
        <v>9.5109575310675609</v>
      </c>
      <c r="N202" s="75">
        <f ca="true">IF(MAX(C205:C216)-MIN(C205:C216)&lt;5,AVERAGEIF(C205:C216,"&gt;0",N205:N216),
IF(FORECAST($C202,N$205:N$216,$C$205:$C$216)&lt;0,0,
IF(FORECAST($C202,N$205:N$216,$C$205:$C$216)&gt;100,100,
FORECAST($C202,N$205:N$216,$C$205:$C$216))))</f>
        <v>97.201819165128029</v>
      </c>
      <c r="O202" s="76"/>
      <c r="P202" s="77"/>
      <c r="Q202" s="77"/>
      <c r="R202" s="78">
        <f ca="true">IF(MAX(C205:C216)-MIN(C205:C216)&lt;5,AVERAGEIF(C205:C216,"&gt;0",R205:R216),
IF(FORECAST($C202,R$205:R$216,$C$205:$C$216)&lt;0,0,
IF(FORECAST($C202,R$205:R$216,$C$205:$C$216)&gt;100,100,
FORECAST($C202,R$205:R$216,$C$205:$C$216))))</f>
        <v>0.61526011322860086</v>
      </c>
      <c r="S202" s="75">
        <f ca="true">IF(MAX(C205:C216)-MIN(C205:C216)&lt;5,AVERAGEIF(C205:C216,"&gt;0",S205:S216),
IF(FORECAST($C202,S$205:S$216,$C$205:$C$216)&lt;0,0,
IF(FORECAST($C202,S$205:S$216,$C$205:$C$216)&gt;100,100,
FORECAST($C202,S$205:S$216,$C$205:$C$216))))</f>
        <v>99.999999999999986</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26" t="s">
        <v>292</v>
      </c>
      <c r="C205" s="427">
        <v>2005</v>
      </c>
      <c r="D205" s="1">
        <f t="shared" ref="D205:D216" ca="true" si="30">IF(ISERROR(INDIRECT(CONCATENATE($B205,"!H122"))),"",INDIRECT(CONCATENATE($B205,"!H122")))</f>
        <v>64.285714285714278</v>
      </c>
      <c r="E205" s="91" t="str">
        <f t="shared" ref="E205:E216" ca="true" si="31">IF(ISERROR(INDIRECT(CONCATENATE($B205,"!H129"))),"",INDIRECT(CONCATENATE($B205,"!H129")))</f>
        <v>N/A</v>
      </c>
      <c r="F205" s="89"/>
      <c r="G205" s="89"/>
      <c r="H205" s="90">
        <f t="shared" ref="H205:H216" ca="true" si="32">IF(ISERROR(INDIRECT(CONCATENATE($B205,"!H127"))),"",INDIRECT(CONCATENATE($B205,"!H127")))</f>
        <v>30.952380952380953</v>
      </c>
      <c r="I205" s="1">
        <f t="shared" ref="I205:I216" ca="true" si="33">IF(ISERROR(INDIRECT(CONCATENATE($B205,"!I122"))),"",INDIRECT(CONCATENATE($B205,"!I122")))</f>
        <v>88.372093023255815</v>
      </c>
      <c r="J205" s="91" t="str">
        <f t="shared" ref="J205:J216" ca="true" si="34">IF(ISERROR(INDIRECT(CONCATENATE($B205,"!I129"))),"",INDIRECT(CONCATENATE($B205,"!I129")))</f>
        <v>N/A</v>
      </c>
      <c r="K205" s="89"/>
      <c r="L205" s="89"/>
      <c r="M205" s="90">
        <f t="shared" ref="M205:M216" ca="true" si="35">IF(ISERROR(INDIRECT(CONCATENATE($B205,"!I127"))),"",INDIRECT(CONCATENATE($B205,"!I127")))</f>
        <v>6.9767441860465116</v>
      </c>
      <c r="N205" s="1">
        <f t="shared" ref="N205:N216" ca="true" si="36">IF(ISERROR(INDIRECT(CONCATENATE($B205,"!J122"))),"",INDIRECT(CONCATENATE($B205,"!J122")))</f>
        <v>95.348837209302332</v>
      </c>
      <c r="O205" s="91" t="str">
        <f t="shared" ref="O205:O216" ca="true" si="37">IF(ISERROR(INDIRECT(CONCATENATE($B205,"!J129"))),"",INDIRECT(CONCATENATE($B205,"!J129")))</f>
        <v>N/A</v>
      </c>
      <c r="P205" s="89"/>
      <c r="Q205" s="89"/>
      <c r="R205" s="90">
        <f t="shared" ref="R205:R216" ca="true" si="38">IF(ISERROR(INDIRECT(CONCATENATE($B205,"!J127"))),"",INDIRECT(CONCATENATE($B205,"!J127")))</f>
        <v>4.6511627906976747</v>
      </c>
      <c r="S205" s="1">
        <f t="shared" ref="S205:S216" ca="true" si="39">IF(ISERROR(INDIRECT(CONCATENATE($B205,"!K122"))),"",INDIRECT(CONCATENATE($B205,"!K122")))</f>
        <v>100.00000000000001</v>
      </c>
      <c r="T205" s="91" t="str">
        <f t="shared" ref="T205:T216" ca="true" si="40">IF(ISERROR(INDIRECT(CONCATENATE($B205,"!K129"))),"",INDIRECT(CONCATENATE($B205,"!K129")))</f>
        <v>N/A</v>
      </c>
      <c r="U205" s="89"/>
      <c r="V205" s="89"/>
      <c r="W205" s="90">
        <f t="shared" ref="W205:W216" ca="true" si="41">IF(ISERROR(INDIRECT(CONCATENATE($B205,"!K127"))),"",INDIRECT(CONCATENATE($B205,"!K127")))</f>
        <v>0</v>
      </c>
      <c r="X205" s="1">
        <f t="shared" ref="X205:X216" ca="true" si="42">IF(ISERROR(INDIRECT(CONCATENATE($B205,"!L122"))),"",INDIRECT(CONCATENATE($B205,"!L122")))</f>
        <v>100</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28" t="s">
        <v>237</v>
      </c>
      <c r="C206" s="429">
        <v>2012</v>
      </c>
      <c r="D206" s="2">
        <f t="shared" ca="true" si="30"/>
        <v>81.05374661326411</v>
      </c>
      <c r="E206" s="91">
        <f t="shared" ca="true" si="31"/>
        <v>71.596497247942864</v>
      </c>
      <c r="F206" s="89"/>
      <c r="G206" s="89"/>
      <c r="H206" s="92">
        <f t="shared" ca="true" si="32"/>
        <v>15.783346571095194</v>
      </c>
      <c r="I206" s="2">
        <f t="shared" ca="true" si="33"/>
        <v>88.979440861421693</v>
      </c>
      <c r="J206" s="91">
        <f t="shared" ca="true" si="34"/>
        <v>90.83032131042286</v>
      </c>
      <c r="K206" s="89"/>
      <c r="L206" s="89"/>
      <c r="M206" s="92">
        <f t="shared" ca="true" si="35"/>
        <v>8.9477990099517868</v>
      </c>
      <c r="N206" s="2">
        <f t="shared" ca="true" si="36"/>
        <v>96.790045397166736</v>
      </c>
      <c r="O206" s="91">
        <f t="shared" ca="true" si="37"/>
        <v>93.566455090076033</v>
      </c>
      <c r="P206" s="89"/>
      <c r="Q206" s="89"/>
      <c r="R206" s="92">
        <f t="shared" ca="true" si="38"/>
        <v>1.512127374888399</v>
      </c>
      <c r="S206" s="2">
        <f t="shared" ca="true" si="39"/>
        <v>100</v>
      </c>
      <c r="T206" s="91">
        <f t="shared" ca="true" si="40"/>
        <v>95.443082918216547</v>
      </c>
      <c r="U206" s="89"/>
      <c r="V206" s="89"/>
      <c r="W206" s="92">
        <f t="shared" ca="true" si="41"/>
        <v>0</v>
      </c>
      <c r="X206" s="2">
        <f t="shared" ca="true" si="42"/>
        <v>100</v>
      </c>
      <c r="Y206" s="91">
        <f t="shared" ca="true" si="43"/>
        <v>97.90955350601061</v>
      </c>
      <c r="Z206" s="89"/>
      <c r="AA206" s="89"/>
      <c r="AB206" s="92">
        <f t="shared" ca="true" si="44"/>
        <v>0</v>
      </c>
    </row>
    <row r="207" x14ac:dyDescent="0.2">
      <c r="A207" s="87"/>
      <c r="B207" s="428"/>
      <c r="C207" s="429"/>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28"/>
      <c r="C208" s="429"/>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28"/>
      <c r="C209" s="429"/>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28"/>
      <c r="C210" s="429"/>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28"/>
      <c r="C211" s="429"/>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28"/>
      <c r="C212" s="429"/>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28"/>
      <c r="C213" s="429"/>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28"/>
      <c r="C214" s="429"/>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28"/>
      <c r="C215" s="429"/>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0"/>
      <c r="C216" s="431"/>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386" t="str">
        <f>CONCATENATE("Urban use of sanitation facilities, ",C199,"–",C200)</f>
        <v>Urban use of sanitation facilities, 2000–2018</v>
      </c>
      <c r="C218" s="1387"/>
      <c r="D218" s="1387"/>
      <c r="E218" s="1387"/>
      <c r="F218" s="1387"/>
      <c r="G218" s="1387"/>
      <c r="H218" s="1387"/>
      <c r="I218" s="1387"/>
      <c r="J218" s="1387"/>
      <c r="K218" s="1387"/>
      <c r="L218" s="1387"/>
      <c r="N218" s="98"/>
      <c r="O218" s="98"/>
      <c r="P218" s="98"/>
      <c r="Q218" s="98"/>
      <c r="R218" s="98"/>
      <c r="S218" s="1410" t="s">
        <v>11</v>
      </c>
      <c r="T218" s="1411"/>
      <c r="U218" s="1411"/>
      <c r="V218" s="1411"/>
      <c r="W218" s="141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408" t="s">
        <v>7</v>
      </c>
      <c r="B297" s="1408"/>
      <c r="C297" s="1408"/>
      <c r="D297" s="1405" t="s">
        <v>0</v>
      </c>
      <c r="E297" s="1406"/>
      <c r="F297" s="1406"/>
      <c r="G297" s="1406"/>
      <c r="H297" s="1407"/>
      <c r="I297" s="1405" t="s">
        <v>1</v>
      </c>
      <c r="J297" s="1406"/>
      <c r="K297" s="1406"/>
      <c r="L297" s="1406"/>
      <c r="M297" s="1407"/>
      <c r="N297" s="1405" t="s">
        <v>2</v>
      </c>
      <c r="O297" s="1406"/>
      <c r="P297" s="1406"/>
      <c r="Q297" s="1406"/>
      <c r="R297" s="1407"/>
      <c r="S297" s="1405" t="s">
        <v>3</v>
      </c>
      <c r="T297" s="1406"/>
      <c r="U297" s="1406"/>
      <c r="V297" s="1406"/>
      <c r="W297" s="1407"/>
      <c r="X297" s="1405" t="s">
        <v>4</v>
      </c>
      <c r="Y297" s="1406"/>
      <c r="Z297" s="1406"/>
      <c r="AA297" s="1406"/>
      <c r="AB297" s="1407"/>
    </row>
    <row r="298" s="44" customFormat="true" ht="22.5" customHeight="true" x14ac:dyDescent="0.2">
      <c r="A298" s="1409"/>
      <c r="B298" s="1409"/>
      <c r="C298" s="1409"/>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413" t="s">
        <v>10</v>
      </c>
      <c r="B299" s="1414"/>
      <c r="C299" s="201">
        <f>MinBase(C305:C316)</f>
        <v>2000</v>
      </c>
      <c r="D299" s="56">
        <f ca="true">IF((D301+H301)&gt;100,D301*100/(D301+H301),D301)</f>
        <v>62.891055120484452</v>
      </c>
      <c r="E299" s="105">
        <f ca="true">D299*AVERAGEIF(E305:E316,"&gt;0")/100</f>
        <v>50.127403148324014</v>
      </c>
      <c r="F299" s="58">
        <f ca="true">D299*(100-AVERAGEIF(E305:E316,"&gt;0"))/100</f>
        <v>12.763651972160444</v>
      </c>
      <c r="G299" s="59">
        <f ca="true">100-(E299+F299+H299)</f>
        <v>1.5242721042695848</v>
      </c>
      <c r="H299" s="60">
        <f ca="true">IF((D301+H301)&gt;100,H301*100/(D301+H301),H301)</f>
        <v>35.584672775245963</v>
      </c>
      <c r="I299" s="56">
        <f ca="true">IF((I301+M301)&gt;100,I301*100/(I301+M301),I301)</f>
        <v>92.579047386450156</v>
      </c>
      <c r="J299" s="105">
        <f ca="true">I299*AVERAGEIF(J305:J316,"&gt;0")/100</f>
        <v>80.572324820611968</v>
      </c>
      <c r="K299" s="61">
        <f ca="true">I299*(100-AVERAGEIF(J305:J316,"&gt;0"))/100</f>
        <v>12.006722565838189</v>
      </c>
      <c r="L299" s="62">
        <f ca="true">100-(J299+K299+M299)</f>
        <v>0.92997854996110618</v>
      </c>
      <c r="M299" s="63">
        <f ca="true">IF((I301+M301)&gt;100,M301*100/(I301+M301),M301)</f>
        <v>6.4909740635887374</v>
      </c>
      <c r="N299" s="56">
        <f ca="true">IF((N301+R301)&gt;100,N301*100/(N301+R301),N301)</f>
        <v>91.758241758241866</v>
      </c>
      <c r="O299" s="105">
        <f ca="true">N299*AVERAGEIF(O305:O316,"&gt;0")/100</f>
        <v>89.024407935555899</v>
      </c>
      <c r="P299" s="61">
        <f ca="true">N299*(100-AVERAGEIF(O305:O316,"&gt;0"))/100</f>
        <v>2.7338338226859586</v>
      </c>
      <c r="Q299" s="62">
        <f ca="true">100-(O299+P299+R299)</f>
        <v>1.6483516483515501</v>
      </c>
      <c r="R299" s="63">
        <f ca="true">IF((N301+R301)&gt;100,R301*100/(N301+R301),R301)</f>
        <v>6.5934065934065984</v>
      </c>
      <c r="S299" s="56">
        <f ca="true">IF((S301+W301)&gt;100,S301*100/(S301+W301),S301)</f>
        <v>91.651205936920178</v>
      </c>
      <c r="T299" s="105">
        <f ca="true">S299*AVERAGEIF(T305:T316,"&gt;0")/100</f>
        <v>89.209659638091509</v>
      </c>
      <c r="U299" s="61">
        <f ca="true">S299*(100-AVERAGEIF(T305:T316,"&gt;0"))/100</f>
        <v>2.4415462988286767</v>
      </c>
      <c r="V299" s="62">
        <f ca="true">100-(T299+U299+W299)</f>
        <v>1.6697588126159957</v>
      </c>
      <c r="W299" s="63">
        <f ca="true">IF((S301+W301)&gt;100,W301*100/(S301+W301),W301)</f>
        <v>6.6790352504638122</v>
      </c>
      <c r="X299" s="56">
        <f ca="true">IF((X301+AB301)&gt;100,X301*100/(X301+AB301),X301)</f>
        <v>98.330241187384047</v>
      </c>
      <c r="Y299" s="105">
        <f ca="true">X299*AVERAGEIF(Y305:Y316,"&gt;0")/100</f>
        <v>97.56157794184665</v>
      </c>
      <c r="Z299" s="61">
        <f ca="true">X299*(100-AVERAGEIF(Y305:Y316,"&gt;0"))/100</f>
        <v>0.76866324553739351</v>
      </c>
      <c r="AA299" s="62">
        <f ca="true">100-(Y299+Z299+AB299)</f>
        <v>0</v>
      </c>
      <c r="AB299" s="63">
        <f ca="true">IF((X301+AB301)&gt;100,AB301*100/(X301+AB301),AB301)</f>
        <v>1.669758812615953</v>
      </c>
    </row>
    <row r="300" s="64" customFormat="true" ht="15" customHeight="true" x14ac:dyDescent="0.2">
      <c r="A300" s="1415"/>
      <c r="B300" s="1416"/>
      <c r="C300" s="202">
        <f>MaxTarget(C305:C316)</f>
        <v>2018</v>
      </c>
      <c r="D300" s="65">
        <f ca="true">IF((D302+H302)&gt;100,D302*100/(D302+H302),D302)</f>
        <v>100</v>
      </c>
      <c r="E300" s="106">
        <f ca="true">D300*AVERAGEIF(E305:E316,"&gt;0")/100</f>
        <v>79.705139391113264</v>
      </c>
      <c r="F300" s="67">
        <f ca="true">D300*(100-AVERAGEIF(E305:E316,"&gt;0"))/100</f>
        <v>20.294860608886736</v>
      </c>
      <c r="G300" s="68">
        <f ca="true">100-(E300+F300+H300)</f>
        <v>0</v>
      </c>
      <c r="H300" s="69">
        <f ca="true">IF((D302+H302)&gt;100,H302*100/(D302+H302),H302)</f>
        <v>0</v>
      </c>
      <c r="I300" s="65">
        <f ca="true">IF((I302+M302)&gt;100,I302*100/(I302+M302),I302)</f>
        <v>100</v>
      </c>
      <c r="J300" s="106">
        <f ca="true">I300*AVERAGEIF(J305:J316,"&gt;0")/100</f>
        <v>87.030842393831449</v>
      </c>
      <c r="K300" s="67">
        <f ca="true">I300*(100-AVERAGEIF(J305:J316,"&gt;0"))/100</f>
        <v>12.969157606168551</v>
      </c>
      <c r="L300" s="68">
        <f ca="true">100-(J300+K300+M300)</f>
        <v>0</v>
      </c>
      <c r="M300" s="69">
        <f ca="true">IF((I302+M302)&gt;100,M302*100/(I302+M302),M302)</f>
        <v>0</v>
      </c>
      <c r="N300" s="65">
        <f ca="true">IF((N302+R302)&gt;100,N302*100/(N302+R302),N302)</f>
        <v>100</v>
      </c>
      <c r="O300" s="106">
        <f ca="true">N300*AVERAGEIF(O305:O316,"&gt;0")/100</f>
        <v>97.020612241144647</v>
      </c>
      <c r="P300" s="67">
        <f ca="true">N300*(100-AVERAGEIF(O305:O316,"&gt;0"))/100</f>
        <v>2.9793877588553528</v>
      </c>
      <c r="Q300" s="68">
        <f ca="true">100-(O300+P300+R300)</f>
        <v>0</v>
      </c>
      <c r="R300" s="69">
        <f ca="true">IF((N302+R302)&gt;100,R302*100/(N302+R302),R302)</f>
        <v>0</v>
      </c>
      <c r="S300" s="65">
        <f ca="true">IF((S302+W302)&gt;100,S302*100/(S302+W302),S302)</f>
        <v>100</v>
      </c>
      <c r="T300" s="106">
        <f ca="true">S300*AVERAGEIF(T305:T316,"&gt;0")/100</f>
        <v>97.336045637512839</v>
      </c>
      <c r="U300" s="67">
        <f ca="true">S300*(100-AVERAGEIF(T305:T316,"&gt;0"))/100</f>
        <v>2.6639543624871607</v>
      </c>
      <c r="V300" s="68">
        <f ca="true">100-(T300+U300+W300)</f>
        <v>0</v>
      </c>
      <c r="W300" s="69">
        <f ca="true">IF((S302+W302)&gt;100,W302*100/(S302+W302),W302)</f>
        <v>0</v>
      </c>
      <c r="X300" s="65">
        <f ca="true">IF((X302+AB302)&gt;100,X302*100/(X302+AB302),X302)</f>
        <v>100</v>
      </c>
      <c r="Y300" s="106">
        <f ca="true">X300*AVERAGEIF(Y305:Y316,"&gt;0")/100</f>
        <v>99.218283982368575</v>
      </c>
      <c r="Z300" s="67">
        <f ca="true">X300*(100-AVERAGEIF(Y305:Y316,"&gt;0"))/100</f>
        <v>0.78171601763142462</v>
      </c>
      <c r="AA300" s="68">
        <f ca="true">100-(Y300+Z300+AB300)</f>
        <v>0</v>
      </c>
      <c r="AB300" s="69">
        <f ca="true">IF((X302+AB302)&gt;100,AB302*100/(X302+AB302),AB302)</f>
        <v>0</v>
      </c>
    </row>
    <row r="301" hidden="true" x14ac:dyDescent="0.2">
      <c r="A301" s="1417" t="s">
        <v>12</v>
      </c>
      <c r="B301" s="1418"/>
      <c r="C301" s="70">
        <f>MinRegYear(C299,C305:C316)</f>
        <v>2003</v>
      </c>
      <c r="D301" s="71">
        <f ca="true">IF(MAX(C305:C316)-MIN(C305:C316)&lt;5,AVERAGEIF(C305:C316,"&gt;0",D305:D316),
IF(FORECAST($C301,D$305:D$316,$C$305:$C$316)&lt;0,0,
IF(FORECAST($C301,D$305:D$316,$C$305:$C$316)&gt;100,100,
FORECAST($C301,D$305:D$316,$C$305:$C$316))))</f>
        <v>62.891055120484452</v>
      </c>
      <c r="E301" s="72"/>
      <c r="F301" s="73"/>
      <c r="G301" s="73"/>
      <c r="H301" s="74">
        <f ca="true">IF(MAX(C305:C316)-MIN(C305:C316)&lt;5,AVERAGEIF(C305:C316,"&gt;0",H305:H316),
IF(FORECAST($C301,H$305:H$316,$C$305:$C$316)&lt;0,0,
IF(FORECAST($C301,H$305:H$316,$C$305:$C$316)&gt;100,100,
FORECAST($C301,H$305:H$316,$C$305:$C$316))))</f>
        <v>35.584672775245963</v>
      </c>
      <c r="I301" s="71">
        <f ca="true">IF(MAX(C305:C316)-MIN(C305:C316)&lt;5,AVERAGEIF(C305:C316,"&gt;0",I305:I316),
IF(FORECAST($C301,I$305:I$316,$C$305:$C$316)&lt;0,0,
IF(FORECAST($C301,I$305:I$316,$C$305:$C$316)&gt;100,100,
FORECAST($C301,I$305:I$316,$C$305:$C$316))))</f>
        <v>92.579047386450156</v>
      </c>
      <c r="J301" s="72"/>
      <c r="K301" s="73"/>
      <c r="L301" s="73"/>
      <c r="M301" s="74">
        <f ca="true">IF(MAX(C305:C316)-MIN(C305:C316)&lt;5,AVERAGEIF(C305:C316,"&gt;0",M305:M316),
IF(FORECAST($C301,M$305:M$316,$C$305:$C$316)&lt;0,0,
IF(FORECAST($C301,M$305:M$316,$C$305:$C$316)&gt;100,100,
FORECAST($C301,M$305:M$316,$C$305:$C$316))))</f>
        <v>6.4909740635887374</v>
      </c>
      <c r="N301" s="71">
        <f ca="true">IF(MAX(C305:C316)-MIN(C305:C316)&lt;5,AVERAGEIF(C305:C316,"&gt;0",N305:N316),
IF(FORECAST($C301,N$305:N$316,$C$305:$C$316)&lt;0,0,
IF(FORECAST($C301,N$305:N$316,$C$305:$C$316)&gt;100,100,
FORECAST($C301,N$305:N$316,$C$305:$C$316))))</f>
        <v>91.758241758241866</v>
      </c>
      <c r="O301" s="72"/>
      <c r="P301" s="73"/>
      <c r="Q301" s="73"/>
      <c r="R301" s="74">
        <f ca="true">IF(MAX(C305:C316)-MIN(C305:C316)&lt;5,AVERAGEIF(C305:C316,"&gt;0",R305:R316),
IF(FORECAST($C301,R$305:R$316,$C$305:$C$316)&lt;0,0,
IF(FORECAST($C301,R$305:R$316,$C$305:$C$316)&gt;100,100,
FORECAST($C301,R$305:R$316,$C$305:$C$316))))</f>
        <v>6.5934065934065984</v>
      </c>
      <c r="S301" s="71">
        <f ca="true">IF(MAX(C305:C316)-MIN(C305:C316)&lt;5,AVERAGEIF(C305:C316,"&gt;0",S305:S316),
IF(FORECAST($C301,S$305:S$316,$C$305:$C$316)&lt;0,0,
IF(FORECAST($C301,S$305:S$316,$C$305:$C$316)&gt;100,100,
FORECAST($C301,S$305:S$316,$C$305:$C$316))))</f>
        <v>91.651205936920178</v>
      </c>
      <c r="T301" s="72"/>
      <c r="U301" s="73"/>
      <c r="V301" s="73"/>
      <c r="W301" s="74">
        <f ca="true">IF(MAX(C305:C316)-MIN(C305:C316)&lt;5,AVERAGEIF(C305:C316,"&gt;0",W305:W316),
IF(FORECAST($C301,W$305:W$316,$C$305:$C$316)&lt;0,0,
IF(FORECAST($C301,W$305:W$316,$C$305:$C$316)&gt;100,100,
FORECAST($C301,W$305:W$316,$C$305:$C$316))))</f>
        <v>6.6790352504638122</v>
      </c>
      <c r="X301" s="71">
        <f ca="true">IF(MAX(C305:C316)-MIN(C305:C316)&lt;5,AVERAGEIF(C305:C316,"&gt;0",X305:X316),
IF(FORECAST($C301,X$305:X$316,$C$305:$C$316)&lt;0,0,
IF(FORECAST($C301,X$305:X$316,$C$305:$C$316)&gt;100,100,
FORECAST($C301,X$305:X$316,$C$305:$C$316))))</f>
        <v>98.330241187384047</v>
      </c>
      <c r="Y301" s="72"/>
      <c r="Z301" s="73"/>
      <c r="AA301" s="73"/>
      <c r="AB301" s="74">
        <f ca="true">IF(MAX(C305:C316)-MIN(C305:C316)&lt;5,AVERAGEIF(C305:C316,"&gt;0",AB305:AB316),
IF(FORECAST($C301,AB$305:AB$316,$C$305:$C$316)&lt;0,0,
IF(FORECAST($C301,AB$305:AB$316,$C$305:$C$316)&gt;100,100,
FORECAST($C301,AB$305:AB$316,$C$305:$C$316))))</f>
        <v>1.669758812615953</v>
      </c>
    </row>
    <row r="302" hidden="true" x14ac:dyDescent="0.2">
      <c r="A302" s="1419"/>
      <c r="B302" s="1420"/>
      <c r="C302" s="49">
        <f>MaxRegYear(C300,C305:C316)</f>
        <v>2014</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26" t="s">
        <v>292</v>
      </c>
      <c r="C305" s="427">
        <v>2005</v>
      </c>
      <c r="D305" s="1">
        <f t="shared" ref="D305:D316" ca="true" si="45">IF(ISERROR(INDIRECT(CONCATENATE($B305,"!M122"))),"",INDIRECT(CONCATENATE($B305,"!M122")))</f>
        <v>70.129870129870127</v>
      </c>
      <c r="E305" s="91" t="str">
        <f t="shared" ref="E305:E316" ca="true" si="46">IF(ISERROR(INDIRECT(CONCATENATE($B305,"!M129"))),"",INDIRECT(CONCATENATE($B305,"!M129")))</f>
        <v>N/A</v>
      </c>
      <c r="F305" s="89"/>
      <c r="G305" s="89"/>
      <c r="H305" s="90">
        <f t="shared" ref="H305:H316" ca="true" si="47">IF(ISERROR(INDIRECT(CONCATENATE($B305,"!M127"))),"",INDIRECT(CONCATENATE($B305,"!M127")))</f>
        <v>28.571428571428569</v>
      </c>
      <c r="I305" s="1">
        <f t="shared" ref="I305:I316" ca="true" si="48">IF(ISERROR(INDIRECT(CONCATENATE($B305,"!N122"))),"",INDIRECT(CONCATENATE($B305,"!N122")))</f>
        <v>94.007651683456757</v>
      </c>
      <c r="J305" s="88" t="str">
        <f t="shared" ref="J305:J316" ca="true" si="49">IF(ISERROR(INDIRECT(CONCATENATE($B305,"!N129"))),"",INDIRECT(CONCATENATE($B305,"!N129")))</f>
        <v>N/A</v>
      </c>
      <c r="K305" s="89"/>
      <c r="L305" s="89"/>
      <c r="M305" s="90">
        <f t="shared" ref="M305:M316" ca="true" si="50">IF(ISERROR(INDIRECT(CONCATENATE($B305,"!N127"))),"",INDIRECT(CONCATENATE($B305,"!N127")))</f>
        <v>5.1948051948051948</v>
      </c>
      <c r="N305" s="1">
        <f t="shared" ref="N305:N316" ca="true" si="51">IF(ISERROR(INDIRECT(CONCATENATE($B305,"!O122"))),"",INDIRECT(CONCATENATE($B305,"!O122")))</f>
        <v>93.589743589743591</v>
      </c>
      <c r="O305" s="88" t="str">
        <f t="shared" ref="O305:O316" ca="true" si="52">IF(ISERROR(INDIRECT(CONCATENATE($B305,"!O129"))),"",INDIRECT(CONCATENATE($B305,"!O129")))</f>
        <v>N/A</v>
      </c>
      <c r="P305" s="89"/>
      <c r="Q305" s="89"/>
      <c r="R305" s="90">
        <f t="shared" ref="R305:R316" ca="true" si="53">IF(ISERROR(INDIRECT(CONCATENATE($B305,"!O127"))),"",INDIRECT(CONCATENATE($B305,"!O127")))</f>
        <v>5.1282051282051277</v>
      </c>
      <c r="S305" s="1">
        <f t="shared" ref="S305:S316" ca="true" si="54">IF(ISERROR(INDIRECT(CONCATENATE($B305,"!P122"))),"",INDIRECT(CONCATENATE($B305,"!P122")))</f>
        <v>93.506493506493513</v>
      </c>
      <c r="T305" s="88" t="str">
        <f t="shared" ref="T305:T316" ca="true" si="55">IF(ISERROR(INDIRECT(CONCATENATE($B305,"!P129"))),"",INDIRECT(CONCATENATE($B305,"!P129")))</f>
        <v>N/A</v>
      </c>
      <c r="U305" s="89"/>
      <c r="V305" s="89"/>
      <c r="W305" s="90">
        <f t="shared" ref="W305:W316" ca="true" si="56">IF(ISERROR(INDIRECT(CONCATENATE($B305,"!P127"))),"",INDIRECT(CONCATENATE($B305,"!P127")))</f>
        <v>5.1948051948051948</v>
      </c>
      <c r="X305" s="1">
        <f t="shared" ref="X305:X316" ca="true" si="57">IF(ISERROR(INDIRECT(CONCATENATE($B305,"!Q122"))),"",INDIRECT(CONCATENATE($B305,"!Q122")))</f>
        <v>98.701298701298711</v>
      </c>
      <c r="Y305" s="88" t="str">
        <f t="shared" ref="Y305:Y316" ca="true" si="58">IF(ISERROR(INDIRECT(CONCATENATE($B305,"!Q129"))),"",INDIRECT(CONCATENATE($B305,"!Q129")))</f>
        <v>N/A</v>
      </c>
      <c r="Z305" s="89"/>
      <c r="AA305" s="89"/>
      <c r="AB305" s="90">
        <f t="shared" ref="AB305:AB316" ca="true" si="59">IF(ISERROR(INDIRECT(CONCATENATE($B305,"!Q2127"))),"",INDIRECT(CONCATENATE($B305,"!Q127")))</f>
        <v>1.2987012987012987</v>
      </c>
    </row>
    <row r="306" x14ac:dyDescent="0.2">
      <c r="A306" s="87"/>
      <c r="B306" s="428" t="s">
        <v>237</v>
      </c>
      <c r="C306" s="429">
        <v>2012</v>
      </c>
      <c r="D306" s="2">
        <f t="shared" ca="true" si="45"/>
        <v>95.465722662718775</v>
      </c>
      <c r="E306" s="91">
        <f t="shared" ca="true" si="46"/>
        <v>79.705139391113264</v>
      </c>
      <c r="F306" s="89"/>
      <c r="G306" s="89"/>
      <c r="H306" s="92">
        <f t="shared" ca="true" si="47"/>
        <v>4.0250738580695655</v>
      </c>
      <c r="I306" s="2">
        <f t="shared" ca="true" si="48"/>
        <v>99.007766722980222</v>
      </c>
      <c r="J306" s="91">
        <f t="shared" ca="true" si="49"/>
        <v>87.030842393831449</v>
      </c>
      <c r="K306" s="89"/>
      <c r="L306" s="89"/>
      <c r="M306" s="92">
        <f t="shared" ca="true" si="50"/>
        <v>0.65821415406262485</v>
      </c>
      <c r="N306" s="2">
        <f t="shared" ca="true" si="51"/>
        <v>100</v>
      </c>
      <c r="O306" s="91">
        <f t="shared" ca="true" si="52"/>
        <v>97.020612241144647</v>
      </c>
      <c r="P306" s="89"/>
      <c r="Q306" s="89"/>
      <c r="R306" s="92">
        <f t="shared" ca="true" si="53"/>
        <v>0</v>
      </c>
      <c r="S306" s="2">
        <f t="shared" ca="true" si="54"/>
        <v>100</v>
      </c>
      <c r="T306" s="91">
        <f t="shared" ca="true" si="55"/>
        <v>97.336045637512839</v>
      </c>
      <c r="U306" s="89"/>
      <c r="V306" s="89"/>
      <c r="W306" s="92">
        <f t="shared" ca="true" si="56"/>
        <v>0</v>
      </c>
      <c r="X306" s="2">
        <f t="shared" ca="true" si="57"/>
        <v>100</v>
      </c>
      <c r="Y306" s="91">
        <f t="shared" ca="true" si="58"/>
        <v>99.218283982368575</v>
      </c>
      <c r="Z306" s="89"/>
      <c r="AA306" s="89"/>
      <c r="AB306" s="92">
        <f t="shared" ca="true" si="59"/>
        <v>0</v>
      </c>
    </row>
    <row r="307" x14ac:dyDescent="0.2">
      <c r="A307" s="87"/>
      <c r="B307" s="428"/>
      <c r="C307" s="429"/>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28"/>
      <c r="C308" s="429"/>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28"/>
      <c r="C309" s="429"/>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28"/>
      <c r="C310" s="429"/>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28"/>
      <c r="C311" s="429"/>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28"/>
      <c r="C312" s="429"/>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28"/>
      <c r="C313" s="429"/>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28"/>
      <c r="C314" s="429"/>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28"/>
      <c r="C315" s="429"/>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0"/>
      <c r="C316" s="431"/>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386" t="str">
        <f>CONCATENATE("Rural use of sanitation facilities, ",C299,"–",C300)</f>
        <v>Rural use of sanitation facilities, 2000–2018</v>
      </c>
      <c r="C318" s="1387"/>
      <c r="D318" s="1387"/>
      <c r="E318" s="1387"/>
      <c r="F318" s="1387"/>
      <c r="G318" s="1387"/>
      <c r="H318" s="1387"/>
      <c r="I318" s="1387"/>
      <c r="J318" s="1387"/>
      <c r="K318" s="1387"/>
      <c r="L318" s="1387"/>
      <c r="N318" s="98"/>
      <c r="O318" s="98"/>
      <c r="P318" s="98"/>
      <c r="Q318" s="98"/>
      <c r="R318" s="98"/>
      <c r="S318" s="1410" t="s">
        <v>11</v>
      </c>
      <c r="T318" s="1411"/>
      <c r="U318" s="1411"/>
      <c r="V318" s="1411"/>
      <c r="W318" s="141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430" t="s">
        <v>132</v>
      </c>
      <c r="C4" s="1431"/>
      <c r="D4" s="1431"/>
      <c r="E4" s="1431"/>
      <c r="F4" s="1431"/>
      <c r="G4" s="1431"/>
      <c r="H4" s="1431"/>
      <c r="I4" s="1431"/>
      <c r="J4" s="1431"/>
      <c r="K4" s="1431"/>
      <c r="L4" s="1431"/>
      <c r="M4" s="1431"/>
      <c r="N4" s="1431"/>
      <c r="O4" s="1431"/>
      <c r="P4" s="1431"/>
      <c r="Q4" s="1431"/>
      <c r="R4" s="1431"/>
      <c r="S4" s="1431"/>
      <c r="T4" s="1431"/>
      <c r="U4" s="1431"/>
      <c r="V4" s="1431"/>
      <c r="W4" s="1431"/>
      <c r="X4" s="1431"/>
      <c r="Y4" s="1431"/>
    </row>
    <row r="5" ht="28.5" customHeight="true" x14ac:dyDescent="0.4">
      <c r="B5" s="1422" t="str">
        <f ca="true">IF(ISERROR(INDIRECT(CONCATENATE($E$32,"!A2"))),"",INDIRECT(CONCATENATE($E$32,"!A2")))</f>
        <v>Saint Lucia</v>
      </c>
      <c r="C5" s="1432"/>
      <c r="D5" s="1432"/>
      <c r="E5" s="1432"/>
      <c r="F5" s="1432"/>
      <c r="G5" s="1432"/>
      <c r="H5" s="1432"/>
      <c r="I5" s="1432"/>
      <c r="J5" s="1432"/>
      <c r="K5" s="1431"/>
      <c r="L5" s="1431"/>
      <c r="M5" s="1431"/>
      <c r="N5" s="1431"/>
      <c r="O5" s="1431"/>
      <c r="P5" s="1431"/>
      <c r="Q5" s="1431"/>
      <c r="R5" s="1431"/>
      <c r="S5" s="1431"/>
      <c r="T5" s="1431"/>
      <c r="U5" s="1431"/>
      <c r="V5" s="1431"/>
      <c r="W5" s="1431"/>
      <c r="X5" s="1431"/>
      <c r="Y5" s="1431"/>
    </row>
    <row r="6" x14ac:dyDescent="0.2">
      <c r="F6" s="36"/>
      <c r="G6" s="36"/>
      <c r="J6" s="37"/>
      <c r="K6" s="37"/>
      <c r="L6" s="37"/>
      <c r="M6" s="37"/>
      <c r="N6" s="37"/>
      <c r="O6" s="37"/>
      <c r="P6" s="37"/>
    </row>
    <row r="7" s="38" customFormat="true" ht="16.5" customHeight="true" x14ac:dyDescent="0.25">
      <c r="B7" s="1428" t="str">
        <f ca="true">CONCATENATE("National ",IF(ISERROR(INDIRECT(CONCATENATE($E$32,"!A2"))),"",INDIRECT(CONCATENATE($E$32,"!A210"))))</f>
        <v>National Access to hygiene facilities </v>
      </c>
      <c r="C7" s="1429"/>
      <c r="D7" s="1429"/>
      <c r="E7" s="1429"/>
      <c r="F7" s="1429"/>
      <c r="G7" s="1429"/>
      <c r="H7" s="1429"/>
      <c r="K7" s="1446" t="str">
        <f ca="true">CONCATENATE("Urban ",IF(ISERROR(INDIRECT(CONCATENATE($E$32,"!A2"))),"",INDIRECT(CONCATENATE($E$32,"!A210"))))</f>
        <v>Urban Access to hygiene facilities </v>
      </c>
      <c r="L7" s="1447"/>
      <c r="M7" s="1447"/>
      <c r="N7" s="1447"/>
      <c r="O7" s="1447"/>
      <c r="P7" s="1447"/>
      <c r="S7" s="1446" t="str">
        <f ca="true">CONCATENATE("Rural ",IF(ISERROR(INDIRECT(CONCATENATE($E$32,"!A2"))),"",INDIRECT(CONCATENATE($E$32,"!A210"))))</f>
        <v>Rural Access to hygiene facilities </v>
      </c>
      <c r="T7" s="1447"/>
      <c r="U7" s="1447"/>
      <c r="V7" s="1447"/>
      <c r="W7" s="1447"/>
      <c r="X7" s="144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457" t="str">
        <f>INDEX(B88:B100,A88)</f>
        <v>MICS12</v>
      </c>
      <c r="F32" s="1458"/>
      <c r="G32" s="1437" t="str">
        <f ca="true">IF(ISERROR(INDIRECT(CONCATENATE($E$32,"!A2"))),"",INDIRECT(CONCATENATE($E$32,"!A2")))</f>
        <v>Saint Lucia</v>
      </c>
      <c r="H32" s="1438"/>
      <c r="I32" s="1438"/>
      <c r="J32" s="1439"/>
      <c r="K32" s="1443" t="s">
        <v>0</v>
      </c>
      <c r="L32" s="1444"/>
      <c r="M32" s="1445"/>
      <c r="N32" s="1443" t="s">
        <v>1</v>
      </c>
      <c r="O32" s="1444"/>
      <c r="P32" s="1445"/>
      <c r="Q32" s="1443" t="s">
        <v>2</v>
      </c>
      <c r="R32" s="1444"/>
      <c r="S32" s="1445"/>
      <c r="T32" s="1443" t="s">
        <v>3</v>
      </c>
      <c r="U32" s="1444"/>
      <c r="V32" s="1445"/>
      <c r="W32" s="1443" t="s">
        <v>4</v>
      </c>
      <c r="X32" s="1444"/>
      <c r="Y32" s="1445"/>
    </row>
    <row r="33" s="44" customFormat="true" ht="22.5" customHeight="true" x14ac:dyDescent="0.2">
      <c r="E33" s="1459"/>
      <c r="F33" s="1460"/>
      <c r="G33" s="1440"/>
      <c r="H33" s="1441"/>
      <c r="I33" s="1441"/>
      <c r="J33" s="144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433" t="s">
        <v>21</v>
      </c>
      <c r="C34" s="1434"/>
      <c r="D34" s="1434"/>
      <c r="E34" s="107"/>
      <c r="F34" s="36"/>
      <c r="G34" s="1393" t="s">
        <v>5</v>
      </c>
      <c r="H34" s="1394"/>
      <c r="I34" s="1397"/>
      <c r="J34" s="1450" t="str">
        <f ca="true">IF(ISERROR(INDIRECT(CONCATENATE(#REF!,"!A2"))),"",INDIRECT(CONCATENATE(#REF!,"!A210")))</f>
        <v/>
      </c>
      <c r="K34" s="1448">
        <f ca="true">IF(ISERROR(INDIRECT(CONCATENATE($E$32,"!C222"))),"",INDIRECT(CONCATENATE($E$32,"!C222")))</f>
        <v>69.68906407180117</v>
      </c>
      <c r="L34" s="1454">
        <f ca="true">IF(ISERROR(INDIRECT(CONCATENATE($E$32,"!C223"))),"",INDIRECT(CONCATENATE($E$32,"!C223")))</f>
        <v>15.631942978206547</v>
      </c>
      <c r="M34" s="1452">
        <f ca="true">IF(ISERROR(INDIRECT(CONCATENATE($E$32,"!C224"))),"",INDIRECT(CONCATENATE($E$32,"!C224")))</f>
        <v>14.678992949992239</v>
      </c>
      <c r="N34" s="1448">
        <f ca="true">IF(ISERROR(INDIRECT(CONCATENATE($E$32,"!D222"))),"",INDIRECT(CONCATENATE($E$32,"!D222")))</f>
        <v>85.20066099366403</v>
      </c>
      <c r="O34" s="1454">
        <f ca="true">IF(ISERROR(INDIRECT(CONCATENATE($E$32,"!D223"))),"",INDIRECT(CONCATENATE($E$32,"!D223")))</f>
        <v>11.064551592355405</v>
      </c>
      <c r="P34" s="1452">
        <f ca="true">IF(ISERROR(INDIRECT(CONCATENATE($E$32,"!D224"))),"",INDIRECT(CONCATENATE($E$32,"!D224")))</f>
        <v>3.7347874139805755</v>
      </c>
      <c r="Q34" s="1448">
        <f ca="true">IF(ISERROR(INDIRECT(CONCATENATE($E$32,"!E222"))),"",INDIRECT(CONCATENATE($E$32,"!E222")))</f>
        <v>90.754167823200532</v>
      </c>
      <c r="R34" s="1454">
        <f ca="true">IF(ISERROR(INDIRECT(CONCATENATE($E$32,"!E223"))),"",INDIRECT(CONCATENATE($E$32,"!E223")))</f>
        <v>5.4361424477327649</v>
      </c>
      <c r="S34" s="1452">
        <f ca="true">IF(ISERROR(INDIRECT(CONCATENATE($E$32,"!E224"))),"",INDIRECT(CONCATENATE($E$32,"!E224")))</f>
        <v>3.8096897290666796</v>
      </c>
      <c r="T34" s="1448">
        <f ca="true">IF(ISERROR(INDIRECT(CONCATENATE($E$32,"!F222"))),"",INDIRECT(CONCATENATE($E$32,"!F222")))</f>
        <v>95.119565143757754</v>
      </c>
      <c r="U34" s="1454">
        <f ca="true">IF(ISERROR(INDIRECT(CONCATENATE($E$32,"!F223"))),"",INDIRECT(CONCATENATE($E$32,"!F223")))</f>
        <v>3.1558410652814026</v>
      </c>
      <c r="V34" s="1452">
        <f ca="true">IF(ISERROR(INDIRECT(CONCATENATE($E$32,"!F224"))),"",INDIRECT(CONCATENATE($E$32,"!F224")))</f>
        <v>1.7245937909608302</v>
      </c>
      <c r="W34" s="1448">
        <f ca="true">IF(ISERROR(INDIRECT(CONCATENATE($E$32,"!G222"))),"",INDIRECT(CONCATENATE($E$32,"!G222")))</f>
        <v>95.69936992837799</v>
      </c>
      <c r="X34" s="1454">
        <f ca="true">IF(ISERROR(INDIRECT(CONCATENATE($E$32,"!G223"))),"",INDIRECT(CONCATENATE($E$32,"!G223")))</f>
        <v>2.3168659443196207</v>
      </c>
      <c r="Y34" s="1452">
        <f ca="true">IF(ISERROR(INDIRECT(CONCATENATE($E$32,"!G224"))),"",INDIRECT(CONCATENATE($E$32,"!G224")))</f>
        <v>1.9837641273023872</v>
      </c>
      <c r="Z34" s="108"/>
    </row>
    <row r="35" ht="15" x14ac:dyDescent="0.2">
      <c r="B35" s="1435"/>
      <c r="C35" s="1436"/>
      <c r="D35" s="1436"/>
      <c r="E35" s="107"/>
      <c r="F35" s="36"/>
      <c r="G35" s="1395"/>
      <c r="H35" s="1396"/>
      <c r="I35" s="1398"/>
      <c r="J35" s="1451"/>
      <c r="K35" s="1449"/>
      <c r="L35" s="1455"/>
      <c r="M35" s="1453"/>
      <c r="N35" s="1449"/>
      <c r="O35" s="1455"/>
      <c r="P35" s="1453"/>
      <c r="Q35" s="1449"/>
      <c r="R35" s="1455"/>
      <c r="S35" s="1453"/>
      <c r="T35" s="1449"/>
      <c r="U35" s="1455"/>
      <c r="V35" s="1453"/>
      <c r="W35" s="1449"/>
      <c r="X35" s="1455"/>
      <c r="Y35" s="1453"/>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393" t="s">
        <v>6</v>
      </c>
      <c r="H37" s="1394"/>
      <c r="I37" s="1397"/>
      <c r="J37" s="1450" t="str">
        <f ca="true">IF(ISERROR(INDIRECT(CONCATENATE(#REF!,"!A2"))),"",INDIRECT(CONCATENATE(#REF!,"!A210")))</f>
        <v/>
      </c>
      <c r="K37" s="1448">
        <f ca="true">IF(ISERROR(INDIRECT(CONCATENATE($E$32,"!H222"))),"",INDIRECT(CONCATENATE($E$32,"!H222")))</f>
        <v>66.778105622320055</v>
      </c>
      <c r="L37" s="1454">
        <f ca="true">IF(ISERROR(INDIRECT(CONCATENATE($E$32,"!H223"))),"",INDIRECT(CONCATENATE($E$32,"!H223")))</f>
        <v>17.998257071504611</v>
      </c>
      <c r="M37" s="1452">
        <f ca="true">IF(ISERROR(INDIRECT(CONCATENATE($E$32,"!H224"))),"",INDIRECT(CONCATENATE($E$32,"!H224")))</f>
        <v>15.223637306175233</v>
      </c>
      <c r="N37" s="1448">
        <f ca="true">IF(ISERROR(INDIRECT(CONCATENATE($E$32,"!I222"))),"",INDIRECT(CONCATENATE($E$32,"!I222")))</f>
        <v>88.284016506201056</v>
      </c>
      <c r="O37" s="1454">
        <f ca="true">IF(ISERROR(INDIRECT(CONCATENATE($E$32,"!I223"))),"",INDIRECT(CONCATENATE($E$32,"!I223")))</f>
        <v>8.9902887199153358</v>
      </c>
      <c r="P37" s="1452">
        <f ca="true">IF(ISERROR(INDIRECT(CONCATENATE($E$32,"!I224"))),"",INDIRECT(CONCATENATE($E$32,"!I224")))</f>
        <v>2.7256947738836024</v>
      </c>
      <c r="Q37" s="1448">
        <f ca="true">IF(ISERROR(INDIRECT(CONCATENATE($E$32,"!J222"))),"",INDIRECT(CONCATENATE($E$32,"!J222")))</f>
        <v>88.835415293280732</v>
      </c>
      <c r="R37" s="1454">
        <f ca="true">IF(ISERROR(INDIRECT(CONCATENATE($E$32,"!J223"))),"",INDIRECT(CONCATENATE($E$32,"!J223")))</f>
        <v>8.7285239686104497</v>
      </c>
      <c r="S37" s="1452">
        <f ca="true">IF(ISERROR(INDIRECT(CONCATENATE($E$32,"!J224"))),"",INDIRECT(CONCATENATE($E$32,"!J224")))</f>
        <v>2.4360607381088051</v>
      </c>
      <c r="T37" s="1448">
        <f ca="true">IF(ISERROR(INDIRECT(CONCATENATE($E$32,"!K222"))),"",INDIRECT(CONCATENATE($E$32,"!K222")))</f>
        <v>98.374545140238837</v>
      </c>
      <c r="U37" s="1454">
        <f ca="true">IF(ISERROR(INDIRECT(CONCATENATE($E$32,"!K223"))),"",INDIRECT(CONCATENATE($E$32,"!K223")))</f>
        <v>0</v>
      </c>
      <c r="V37" s="1452">
        <f ca="true">IF(ISERROR(INDIRECT(CONCATENATE($E$32,"!K224"))),"",INDIRECT(CONCATENATE($E$32,"!K224")))</f>
        <v>1.6254548597611644</v>
      </c>
      <c r="W37" s="1448">
        <f ca="true">IF(ISERROR(INDIRECT(CONCATENATE($E$32,"!L222"))),"",INDIRECT(CONCATENATE($E$32,"!L222")))</f>
        <v>96.510124337500315</v>
      </c>
      <c r="X37" s="1454">
        <f ca="true">IF(ISERROR(INDIRECT(CONCATENATE($E$32,"!L223"))),"",INDIRECT(CONCATENATE($E$32,"!L223")))</f>
        <v>1.2944389963395584</v>
      </c>
      <c r="Y37" s="1452">
        <f ca="true">IF(ISERROR(INDIRECT(CONCATENATE($E$32,"!L224"))),"",INDIRECT(CONCATENATE($E$32,"!L224")))</f>
        <v>2.1954366661601195</v>
      </c>
      <c r="Z37" s="108"/>
    </row>
    <row r="38" x14ac:dyDescent="0.2">
      <c r="F38" s="36"/>
      <c r="G38" s="1395"/>
      <c r="H38" s="1396"/>
      <c r="I38" s="1398"/>
      <c r="J38" s="1456"/>
      <c r="K38" s="1449"/>
      <c r="L38" s="1455"/>
      <c r="M38" s="1453"/>
      <c r="N38" s="1449"/>
      <c r="O38" s="1455"/>
      <c r="P38" s="1453"/>
      <c r="Q38" s="1449"/>
      <c r="R38" s="1455"/>
      <c r="S38" s="1453"/>
      <c r="T38" s="1449"/>
      <c r="U38" s="1455"/>
      <c r="V38" s="1453"/>
      <c r="W38" s="1449"/>
      <c r="X38" s="1455"/>
      <c r="Y38" s="1453"/>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393" t="s">
        <v>7</v>
      </c>
      <c r="H40" s="1394"/>
      <c r="I40" s="1397"/>
      <c r="J40" s="1450" t="str">
        <f ca="true">IF(ISERROR(INDIRECT(CONCATENATE(#REF!,"!A2"))),"",INDIRECT(CONCATENATE(#REF!,"!A210")))</f>
        <v/>
      </c>
      <c r="K40" s="1448">
        <f ca="true">IF(ISERROR(INDIRECT(CONCATENATE($E$32,"!M222"))),"",INDIRECT(CONCATENATE($E$32,"!M222")))</f>
        <v>70.538578533693823</v>
      </c>
      <c r="L40" s="1454">
        <f ca="true">IF(ISERROR(INDIRECT(CONCATENATE($E$32,"!M223"))),"",INDIRECT(CONCATENATE($E$32,"!M223")))</f>
        <v>15.023521702004297</v>
      </c>
      <c r="M40" s="1452">
        <f ca="true">IF(ISERROR(INDIRECT(CONCATENATE($E$32,"!M224"))),"",INDIRECT(CONCATENATE($E$32,"!M224")))</f>
        <v>14.437899764301834</v>
      </c>
      <c r="N40" s="1448">
        <f ca="true">IF(ISERROR(INDIRECT(CONCATENATE($E$32,"!N222"))),"",INDIRECT(CONCATENATE($E$32,"!N222")))</f>
        <v>84.583114215989013</v>
      </c>
      <c r="O40" s="1454">
        <f ca="true">IF(ISERROR(INDIRECT(CONCATENATE($E$32,"!N223"))),"",INDIRECT(CONCATENATE($E$32,"!N223")))</f>
        <v>11.409375318183953</v>
      </c>
      <c r="P40" s="1452">
        <f ca="true">IF(ISERROR(INDIRECT(CONCATENATE($E$32,"!N224"))),"",INDIRECT(CONCATENATE($E$32,"!N224")))</f>
        <v>4.0075104658270435</v>
      </c>
      <c r="Q40" s="1448">
        <f ca="true">IF(ISERROR(INDIRECT(CONCATENATE($E$32,"!O222"))),"",INDIRECT(CONCATENATE($E$32,"!O222")))</f>
        <v>90.881410765461482</v>
      </c>
      <c r="R40" s="1454">
        <f ca="true">IF(ISERROR(INDIRECT(CONCATENATE($E$32,"!O223"))),"",INDIRECT(CONCATENATE($E$32,"!O223")))</f>
        <v>4.8846030177295585</v>
      </c>
      <c r="S40" s="1452">
        <f ca="true">IF(ISERROR(INDIRECT(CONCATENATE($E$32,"!O224"))),"",INDIRECT(CONCATENATE($E$32,"!O224")))</f>
        <v>4.2339862168089528</v>
      </c>
      <c r="T40" s="1448">
        <f ca="true">IF(ISERROR(INDIRECT(CONCATENATE($E$32,"!P222"))),"",INDIRECT(CONCATENATE($E$32,"!P222")))</f>
        <v>94.434304438102274</v>
      </c>
      <c r="U40" s="1454">
        <f ca="true">IF(ISERROR(INDIRECT(CONCATENATE($E$32,"!P223"))),"",INDIRECT(CONCATENATE($E$32,"!P223")))</f>
        <v>3.9218468034474361</v>
      </c>
      <c r="V40" s="1452">
        <f ca="true">IF(ISERROR(INDIRECT(CONCATENATE($E$32,"!P224"))),"",INDIRECT(CONCATENATE($E$32,"!P224")))</f>
        <v>1.6438487584502961</v>
      </c>
      <c r="W40" s="1448">
        <f ca="true">IF(ISERROR(INDIRECT(CONCATENATE($E$32,"!Q222"))),"",INDIRECT(CONCATENATE($E$32,"!Q222")))</f>
        <v>95.409063635960763</v>
      </c>
      <c r="X40" s="1454">
        <f ca="true">IF(ISERROR(INDIRECT(CONCATENATE($E$32,"!Q223"))),"",INDIRECT(CONCATENATE($E$32,"!Q223")))</f>
        <v>2.545076703771036</v>
      </c>
      <c r="Y40" s="1452">
        <f ca="true">IF(ISERROR(INDIRECT(CONCATENATE($E$32,"!Q224"))),"",INDIRECT(CONCATENATE($E$32,"!Q224")))</f>
        <v>2.0458596602681891</v>
      </c>
      <c r="Z40" s="108"/>
    </row>
    <row r="41" x14ac:dyDescent="0.2">
      <c r="F41" s="36"/>
      <c r="G41" s="1395"/>
      <c r="H41" s="1396"/>
      <c r="I41" s="1398"/>
      <c r="J41" s="1456"/>
      <c r="K41" s="1449"/>
      <c r="L41" s="1455"/>
      <c r="M41" s="1453"/>
      <c r="N41" s="1449"/>
      <c r="O41" s="1455"/>
      <c r="P41" s="1453"/>
      <c r="Q41" s="1449"/>
      <c r="R41" s="1455"/>
      <c r="S41" s="1453"/>
      <c r="T41" s="1449"/>
      <c r="U41" s="1455"/>
      <c r="V41" s="1453"/>
      <c r="W41" s="1449"/>
      <c r="X41" s="1455"/>
      <c r="Y41" s="1453"/>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292</v>
      </c>
    </row>
    <row r="89" hidden="true" x14ac:dyDescent="0.2">
      <c r="B89" s="4" t="s">
        <v>237</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75FAF-784C-4D12-9A8F-A3C3A30D02C8}">
  <sheetPr codeName="Feuil7"/>
  <dimension ref="A1:BQ1200"/>
  <sheetViews>
    <sheetView showGridLines="false" workbookViewId="0"/>
  </sheetViews>
  <sheetFormatPr defaultColWidth="9.140625" defaultRowHeight="15" customHeight="true" x14ac:dyDescent="0.2"/>
  <cols>
    <col min="1" max="1" width="31.5703125" style="367" customWidth="true"/>
    <col min="2" max="2" width="41.5703125" style="367" customWidth="true"/>
    <col min="3" max="17" width="10.7109375" style="367" customWidth="true"/>
    <col min="18" max="51" width="12.5703125" style="203" customWidth="true"/>
    <col min="52" max="52" width="12.5703125" style="367" customWidth="true"/>
    <col min="53" max="53" width="31.5703125" style="368" customWidth="true"/>
    <col min="54" max="54" width="41.5703125" style="229" customWidth="true"/>
    <col min="55" max="69" width="9.140625" style="368"/>
    <col min="70" max="16384" width="9.140625" style="367"/>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6" t="str">
        <f>A1026</f>
        <v>Saint Lucia</v>
      </c>
      <c r="B2" s="217"/>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f>A1034</f>
        <v>2005</v>
      </c>
      <c r="B3" s="219"/>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8" t="s">
        <v>95</v>
      </c>
      <c r="B4" s="219"/>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8" t="s">
        <v>96</v>
      </c>
      <c r="B5" s="219"/>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0" t="s">
        <v>97</v>
      </c>
      <c r="B6" s="221"/>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2" t="s">
        <v>40</v>
      </c>
      <c r="B7" s="22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2" t="s">
        <v>39</v>
      </c>
      <c r="B8" s="22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2" t="s">
        <v>133</v>
      </c>
      <c r="B9" s="224">
        <f>A1025</f>
        <v>0</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549">
        <f>B1028</f>
        <v>0</v>
      </c>
      <c r="B10" s="550"/>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549">
        <f>B1027</f>
        <v>0</v>
      </c>
      <c r="B11" s="551"/>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552"/>
      <c r="B12" s="550"/>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553"/>
      <c r="B13" s="554"/>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135" customFormat="true" ht="15" customHeight="true" x14ac:dyDescent="0.2">
      <c r="A14" s="115" t="s">
        <v>95</v>
      </c>
      <c r="B14" s="200"/>
      <c r="C14" s="1521" t="s">
        <v>114</v>
      </c>
      <c r="D14" s="1522"/>
      <c r="E14" s="1522"/>
      <c r="F14" s="1522"/>
      <c r="G14" s="1523"/>
      <c r="H14" s="1524" t="s">
        <v>38</v>
      </c>
      <c r="I14" s="1525"/>
      <c r="J14" s="1525"/>
      <c r="K14" s="1525"/>
      <c r="L14" s="1526"/>
      <c r="M14" s="1504" t="s">
        <v>37</v>
      </c>
      <c r="N14" s="1505"/>
      <c r="O14" s="1505"/>
      <c r="P14" s="1505"/>
      <c r="Q14" s="1506"/>
      <c r="R14" s="296"/>
      <c r="S14" s="296"/>
      <c r="T14" s="296"/>
      <c r="U14" s="296"/>
      <c r="V14" s="296"/>
      <c r="W14" s="296"/>
      <c r="X14" s="296"/>
      <c r="Y14" s="296"/>
      <c r="Z14" s="296"/>
      <c r="AA14" s="296"/>
      <c r="AB14" s="296"/>
      <c r="AC14" s="296"/>
      <c r="AD14" s="296"/>
      <c r="AE14" s="296"/>
      <c r="AF14" s="296"/>
      <c r="AG14" s="296"/>
      <c r="AH14" s="296"/>
      <c r="AI14" s="296"/>
      <c r="AJ14" s="296"/>
      <c r="AK14" s="296"/>
      <c r="AL14" s="296"/>
      <c r="AM14" s="296"/>
      <c r="AN14" s="296"/>
      <c r="AO14" s="296"/>
      <c r="AP14" s="296"/>
      <c r="AQ14" s="296"/>
      <c r="AR14" s="296"/>
      <c r="AS14" s="296"/>
      <c r="AT14" s="296"/>
      <c r="AU14" s="296"/>
      <c r="AV14" s="296"/>
      <c r="AW14" s="296"/>
      <c r="AX14" s="296"/>
      <c r="AY14" s="296"/>
      <c r="BA14" s="209" t="s">
        <v>128</v>
      </c>
      <c r="BB14" s="115" t="s">
        <v>95</v>
      </c>
      <c r="BC14" s="1563" t="s">
        <v>114</v>
      </c>
      <c r="BD14" s="1564"/>
      <c r="BE14" s="1564"/>
      <c r="BF14" s="1564"/>
      <c r="BG14" s="1565"/>
      <c r="BH14" s="1566" t="s">
        <v>38</v>
      </c>
      <c r="BI14" s="1564"/>
      <c r="BJ14" s="1564"/>
      <c r="BK14" s="1564"/>
      <c r="BL14" s="1565"/>
      <c r="BM14" s="1566" t="s">
        <v>37</v>
      </c>
      <c r="BN14" s="1564"/>
      <c r="BO14" s="1564"/>
      <c r="BP14" s="1564"/>
      <c r="BQ14" s="1565"/>
    </row>
    <row r="15" s="135" customFormat="true" ht="12.75" x14ac:dyDescent="0.2">
      <c r="A15" s="174" t="s">
        <v>87</v>
      </c>
      <c r="B15" s="233"/>
      <c r="C15" s="260" t="s">
        <v>0</v>
      </c>
      <c r="D15" s="261" t="s">
        <v>1</v>
      </c>
      <c r="E15" s="261" t="s">
        <v>2</v>
      </c>
      <c r="F15" s="261" t="s">
        <v>3</v>
      </c>
      <c r="G15" s="262" t="s">
        <v>4</v>
      </c>
      <c r="H15" s="662" t="s">
        <v>0</v>
      </c>
      <c r="I15" s="601" t="s">
        <v>1</v>
      </c>
      <c r="J15" s="601" t="s">
        <v>2</v>
      </c>
      <c r="K15" s="601" t="s">
        <v>3</v>
      </c>
      <c r="L15" s="602" t="s">
        <v>4</v>
      </c>
      <c r="M15" s="648" t="s">
        <v>0</v>
      </c>
      <c r="N15" s="601" t="s">
        <v>1</v>
      </c>
      <c r="O15" s="601" t="s">
        <v>2</v>
      </c>
      <c r="P15" s="601" t="s">
        <v>3</v>
      </c>
      <c r="Q15" s="602" t="s">
        <v>4</v>
      </c>
      <c r="R15" s="296"/>
      <c r="S15" s="296"/>
      <c r="T15" s="296"/>
      <c r="U15" s="296"/>
      <c r="V15" s="296"/>
      <c r="W15" s="296"/>
      <c r="X15" s="296"/>
      <c r="Y15" s="296"/>
      <c r="Z15" s="296"/>
      <c r="AA15" s="296"/>
      <c r="AB15" s="296"/>
      <c r="AC15" s="296"/>
      <c r="AD15" s="296"/>
      <c r="AE15" s="296"/>
      <c r="AF15" s="296"/>
      <c r="AG15" s="296"/>
      <c r="AH15" s="296"/>
      <c r="AI15" s="296"/>
      <c r="AJ15" s="296"/>
      <c r="AK15" s="296"/>
      <c r="AL15" s="296"/>
      <c r="AM15" s="296"/>
      <c r="AN15" s="296"/>
      <c r="AO15" s="296"/>
      <c r="AP15" s="296"/>
      <c r="AQ15" s="296"/>
      <c r="AR15" s="296"/>
      <c r="AS15" s="296"/>
      <c r="AT15" s="296"/>
      <c r="AU15" s="296"/>
      <c r="AV15" s="296"/>
      <c r="AW15" s="296"/>
      <c r="AX15" s="296"/>
      <c r="AY15" s="296"/>
      <c r="BA15" s="184" t="s">
        <v>119</v>
      </c>
      <c r="BB15" s="183"/>
      <c r="BC15" s="297" t="s">
        <v>0</v>
      </c>
      <c r="BD15" s="166" t="s">
        <v>1</v>
      </c>
      <c r="BE15" s="166" t="s">
        <v>2</v>
      </c>
      <c r="BF15" s="166" t="s">
        <v>3</v>
      </c>
      <c r="BG15" s="298" t="s">
        <v>4</v>
      </c>
      <c r="BH15" s="299" t="s">
        <v>0</v>
      </c>
      <c r="BI15" s="166" t="s">
        <v>1</v>
      </c>
      <c r="BJ15" s="166" t="s">
        <v>2</v>
      </c>
      <c r="BK15" s="166" t="s">
        <v>3</v>
      </c>
      <c r="BL15" s="298" t="s">
        <v>4</v>
      </c>
      <c r="BM15" s="299" t="s">
        <v>0</v>
      </c>
      <c r="BN15" s="166" t="s">
        <v>1</v>
      </c>
      <c r="BO15" s="166" t="s">
        <v>2</v>
      </c>
      <c r="BP15" s="166" t="s">
        <v>3</v>
      </c>
      <c r="BQ15" s="298" t="s">
        <v>4</v>
      </c>
    </row>
    <row r="16" s="135" customFormat="true" ht="15" customHeight="true" x14ac:dyDescent="0.2">
      <c r="A16" s="1507" t="s">
        <v>13</v>
      </c>
      <c r="B16" s="904" t="s">
        <v>14</v>
      </c>
      <c r="C16" s="735">
        <f>C58+C59+C60+C61+C62+C63*MICS12!C24/100</f>
        <v>87.343199124750683</v>
      </c>
      <c r="D16" s="736">
        <f>D58+D59+D60+D61+D62+D63*MICS12!D24/100</f>
        <v>96.666666666666671</v>
      </c>
      <c r="E16" s="736">
        <f>E58+E59+E60+E61+E62+E63*MICS12!E24/100</f>
        <v>96.202519091540239</v>
      </c>
      <c r="F16" s="736">
        <f>F58+F59+F60+F61+F62+F63*MICS12!F24/100</f>
        <v>99.098470377030424</v>
      </c>
      <c r="G16" s="737">
        <f>G58+G59+G60+G61+G62+G63*MICS12!G24/100</f>
        <v>100</v>
      </c>
      <c r="H16" s="738">
        <f>H58+H59+H60+H61+H62+H63*MICS12!H24/100</f>
        <v>92.857142857142847</v>
      </c>
      <c r="I16" s="736">
        <f>I58+I59+I60+I61+I62+I63*MICS12!I24/100</f>
        <v>95.348837209302332</v>
      </c>
      <c r="J16" s="736">
        <f>J58+J59+J60+J61+J62+J63*MICS12!J24/100</f>
        <v>99.999999999999986</v>
      </c>
      <c r="K16" s="736">
        <f>K58+K59+K60+K61+K62+K63*MICS12!K24/100</f>
        <v>100</v>
      </c>
      <c r="L16" s="739">
        <f>L58+L59+L60+L61+L62+L63*MICS12!L24/100</f>
        <v>100</v>
      </c>
      <c r="M16" s="735">
        <f>M58+M59+M60+M61+M62+M63*MICS12!M24/100</f>
        <v>85.497736267269318</v>
      </c>
      <c r="N16" s="736">
        <f>N58+N59+N60+N61+N62+N63*MICS12!N24/100</f>
        <v>94.805194805194802</v>
      </c>
      <c r="O16" s="736">
        <f>O58+O59+O60+O61+O62+O63*MICS12!O24/100</f>
        <v>96.72182424339519</v>
      </c>
      <c r="P16" s="736">
        <f>P58+P59+P60+P61+P62+P63*MICS12!P24/100</f>
        <v>97.402597402597394</v>
      </c>
      <c r="Q16" s="739">
        <f>Q58+Q59+Q60+Q61+Q62+Q63*MICS12!Q24/100</f>
        <v>100</v>
      </c>
      <c r="R16" s="296"/>
      <c r="S16" s="296"/>
      <c r="T16" s="296"/>
      <c r="U16" s="296"/>
      <c r="V16" s="296"/>
      <c r="W16" s="296"/>
      <c r="X16" s="296"/>
      <c r="Y16" s="296"/>
      <c r="Z16" s="296"/>
      <c r="AA16" s="296"/>
      <c r="AB16" s="296"/>
      <c r="AC16" s="296"/>
      <c r="AD16" s="296"/>
      <c r="AE16" s="296"/>
      <c r="AF16" s="296"/>
      <c r="AG16" s="296"/>
      <c r="AH16" s="296"/>
      <c r="AI16" s="296"/>
      <c r="AJ16" s="296"/>
      <c r="AK16" s="296"/>
      <c r="AL16" s="296"/>
      <c r="AM16" s="296"/>
      <c r="AN16" s="296"/>
      <c r="AO16" s="296"/>
      <c r="AP16" s="296"/>
      <c r="AQ16" s="296"/>
      <c r="AR16" s="296"/>
      <c r="AS16" s="296"/>
      <c r="AT16" s="296"/>
      <c r="AU16" s="296"/>
      <c r="AV16" s="296"/>
      <c r="AW16" s="296"/>
      <c r="AX16" s="296"/>
      <c r="AY16" s="296"/>
      <c r="BA16" s="1567" t="s">
        <v>13</v>
      </c>
      <c r="BB16" s="147" t="s">
        <v>14</v>
      </c>
      <c r="BC16" s="1017" t="s">
        <v>35</v>
      </c>
      <c r="BD16" s="1037" t="s">
        <v>35</v>
      </c>
      <c r="BE16" s="1037" t="s">
        <v>35</v>
      </c>
      <c r="BF16" s="1037" t="s">
        <v>35</v>
      </c>
      <c r="BG16" s="1058" t="s">
        <v>35</v>
      </c>
      <c r="BH16" s="1079" t="s">
        <v>35</v>
      </c>
      <c r="BI16" s="1037" t="s">
        <v>35</v>
      </c>
      <c r="BJ16" s="1037" t="s">
        <v>35</v>
      </c>
      <c r="BK16" s="1037" t="s">
        <v>35</v>
      </c>
      <c r="BL16" s="1058" t="s">
        <v>35</v>
      </c>
      <c r="BM16" s="1079" t="s">
        <v>35</v>
      </c>
      <c r="BN16" s="1037" t="s">
        <v>35</v>
      </c>
      <c r="BO16" s="1037" t="s">
        <v>35</v>
      </c>
      <c r="BP16" s="1037" t="s">
        <v>35</v>
      </c>
      <c r="BQ16" s="1058" t="s">
        <v>35</v>
      </c>
    </row>
    <row r="17" s="135" customFormat="true" ht="15" customHeight="true" x14ac:dyDescent="0.2">
      <c r="A17" s="1508"/>
      <c r="B17" s="905" t="s">
        <v>51</v>
      </c>
      <c r="C17" s="740">
        <f>100-C16</f>
        <v>12.656800875249317</v>
      </c>
      <c r="D17" s="741">
        <f t="shared" ref="D17:Q17" si="0">100-D16</f>
        <v>3.3333333333333286</v>
      </c>
      <c r="E17" s="741">
        <f t="shared" si="0"/>
        <v>3.7974809084597609</v>
      </c>
      <c r="F17" s="741">
        <f t="shared" si="0"/>
        <v>0.90152962296957639</v>
      </c>
      <c r="G17" s="742">
        <f t="shared" si="0"/>
        <v>0</v>
      </c>
      <c r="H17" s="743">
        <f t="shared" si="0"/>
        <v>7.142857142857153</v>
      </c>
      <c r="I17" s="741">
        <f t="shared" si="0"/>
        <v>4.6511627906976685</v>
      </c>
      <c r="J17" s="741">
        <f t="shared" si="0"/>
        <v>0</v>
      </c>
      <c r="K17" s="741">
        <f t="shared" si="0"/>
        <v>0</v>
      </c>
      <c r="L17" s="744">
        <f t="shared" si="0"/>
        <v>0</v>
      </c>
      <c r="M17" s="740">
        <f t="shared" si="0"/>
        <v>14.502263732730682</v>
      </c>
      <c r="N17" s="741">
        <f t="shared" si="0"/>
        <v>5.1948051948051983</v>
      </c>
      <c r="O17" s="741">
        <f t="shared" si="0"/>
        <v>3.27817575660481</v>
      </c>
      <c r="P17" s="741">
        <f t="shared" si="0"/>
        <v>2.5974025974026063</v>
      </c>
      <c r="Q17" s="744">
        <f t="shared" si="0"/>
        <v>0</v>
      </c>
      <c r="R17" s="296"/>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6"/>
      <c r="AP17" s="296"/>
      <c r="AQ17" s="296"/>
      <c r="AR17" s="296"/>
      <c r="AS17" s="296"/>
      <c r="AT17" s="296"/>
      <c r="AU17" s="296"/>
      <c r="AV17" s="296"/>
      <c r="AW17" s="296"/>
      <c r="AX17" s="296"/>
      <c r="AY17" s="296"/>
      <c r="BA17" s="1568"/>
      <c r="BB17" s="148" t="s">
        <v>51</v>
      </c>
      <c r="BC17" s="1018" t="s">
        <v>35</v>
      </c>
      <c r="BD17" s="1038" t="s">
        <v>35</v>
      </c>
      <c r="BE17" s="1038" t="s">
        <v>35</v>
      </c>
      <c r="BF17" s="1038" t="s">
        <v>35</v>
      </c>
      <c r="BG17" s="1059" t="s">
        <v>35</v>
      </c>
      <c r="BH17" s="1080" t="s">
        <v>35</v>
      </c>
      <c r="BI17" s="1038" t="s">
        <v>35</v>
      </c>
      <c r="BJ17" s="1038" t="s">
        <v>35</v>
      </c>
      <c r="BK17" s="1038" t="s">
        <v>35</v>
      </c>
      <c r="BL17" s="1059" t="s">
        <v>35</v>
      </c>
      <c r="BM17" s="1080" t="s">
        <v>35</v>
      </c>
      <c r="BN17" s="1038" t="s">
        <v>35</v>
      </c>
      <c r="BO17" s="1038" t="s">
        <v>35</v>
      </c>
      <c r="BP17" s="1038" t="s">
        <v>35</v>
      </c>
      <c r="BQ17" s="1059" t="s">
        <v>35</v>
      </c>
    </row>
    <row r="18" s="135" customFormat="true" ht="15" customHeight="true" x14ac:dyDescent="0.2">
      <c r="A18" s="1508" t="s">
        <v>60</v>
      </c>
      <c r="B18" s="905" t="s">
        <v>15</v>
      </c>
      <c r="C18" s="740">
        <f>C16*MICS12!C23/100</f>
        <v>87.045628164344947</v>
      </c>
      <c r="D18" s="741">
        <f>D16*MICS12!D23/100</f>
        <v>96.666666666666686</v>
      </c>
      <c r="E18" s="741">
        <f>E16*MICS12!E23/100</f>
        <v>96.202519091540239</v>
      </c>
      <c r="F18" s="741">
        <f>F16*MICS12!F23/100</f>
        <v>99.098470377030424</v>
      </c>
      <c r="G18" s="742">
        <f>G16*MICS12!G23/100</f>
        <v>99.854325464002287</v>
      </c>
      <c r="H18" s="743">
        <f>H16*MICS12!H23/100</f>
        <v>92.547454753070028</v>
      </c>
      <c r="I18" s="741">
        <f>I16*MICS12!I23/100</f>
        <v>95.348837209302332</v>
      </c>
      <c r="J18" s="741">
        <f>J16*MICS12!J23/100</f>
        <v>99.999999999999986</v>
      </c>
      <c r="K18" s="741">
        <f>K16*MICS12!K23/100</f>
        <v>100</v>
      </c>
      <c r="L18" s="744">
        <f>L16*MICS12!L23/100</f>
        <v>99.238230271170707</v>
      </c>
      <c r="M18" s="740">
        <f>M16*MICS12!M23/100</f>
        <v>85.203299469543694</v>
      </c>
      <c r="N18" s="741">
        <f>N16*MICS12!N23/100</f>
        <v>94.805194805194802</v>
      </c>
      <c r="O18" s="741">
        <f>O16*MICS12!O23/100</f>
        <v>96.72182424339519</v>
      </c>
      <c r="P18" s="741">
        <f>P16*MICS12!P23/100</f>
        <v>97.40259740259738</v>
      </c>
      <c r="Q18" s="744">
        <f>Q16*MICS12!Q23/100</f>
        <v>100</v>
      </c>
      <c r="R18" s="296"/>
      <c r="S18" s="296"/>
      <c r="T18" s="296"/>
      <c r="U18" s="296"/>
      <c r="V18" s="296"/>
      <c r="W18" s="296"/>
      <c r="X18" s="296"/>
      <c r="Y18" s="296"/>
      <c r="Z18" s="296"/>
      <c r="AA18" s="296"/>
      <c r="AB18" s="296"/>
      <c r="AC18" s="296"/>
      <c r="AD18" s="296"/>
      <c r="AE18" s="296"/>
      <c r="AF18" s="296"/>
      <c r="AG18" s="296"/>
      <c r="AH18" s="296"/>
      <c r="AI18" s="296"/>
      <c r="AJ18" s="296"/>
      <c r="AK18" s="296"/>
      <c r="AL18" s="296"/>
      <c r="AM18" s="296"/>
      <c r="AN18" s="296"/>
      <c r="AO18" s="296"/>
      <c r="AP18" s="296"/>
      <c r="AQ18" s="296"/>
      <c r="AR18" s="296"/>
      <c r="AS18" s="296"/>
      <c r="AT18" s="296"/>
      <c r="AU18" s="296"/>
      <c r="AV18" s="296"/>
      <c r="AW18" s="296"/>
      <c r="AX18" s="296"/>
      <c r="AY18" s="296"/>
      <c r="BA18" s="1568" t="s">
        <v>60</v>
      </c>
      <c r="BB18" s="148" t="s">
        <v>15</v>
      </c>
      <c r="BC18" s="1018" t="s">
        <v>35</v>
      </c>
      <c r="BD18" s="1038" t="s">
        <v>35</v>
      </c>
      <c r="BE18" s="1038" t="s">
        <v>35</v>
      </c>
      <c r="BF18" s="1038" t="s">
        <v>35</v>
      </c>
      <c r="BG18" s="1059" t="s">
        <v>35</v>
      </c>
      <c r="BH18" s="1080" t="s">
        <v>35</v>
      </c>
      <c r="BI18" s="1038" t="s">
        <v>35</v>
      </c>
      <c r="BJ18" s="1038" t="s">
        <v>35</v>
      </c>
      <c r="BK18" s="1038" t="s">
        <v>35</v>
      </c>
      <c r="BL18" s="1059" t="s">
        <v>35</v>
      </c>
      <c r="BM18" s="1080" t="s">
        <v>35</v>
      </c>
      <c r="BN18" s="1038" t="s">
        <v>35</v>
      </c>
      <c r="BO18" s="1038" t="s">
        <v>35</v>
      </c>
      <c r="BP18" s="1038" t="s">
        <v>35</v>
      </c>
      <c r="BQ18" s="1059" t="s">
        <v>35</v>
      </c>
    </row>
    <row r="19" s="135" customFormat="true" ht="15" customHeight="true" x14ac:dyDescent="0.2">
      <c r="A19" s="1508"/>
      <c r="B19" s="905" t="s">
        <v>16</v>
      </c>
      <c r="C19" s="740">
        <f>C16*MICS12!C22/100</f>
        <v>0.29757096040574177</v>
      </c>
      <c r="D19" s="741">
        <f>D16*MICS12!D22/100</f>
        <v>0</v>
      </c>
      <c r="E19" s="741">
        <f>E16*MICS12!E22/100</f>
        <v>0</v>
      </c>
      <c r="F19" s="741">
        <f>F16*MICS12!F22/100</f>
        <v>0</v>
      </c>
      <c r="G19" s="742">
        <f>G16*MICS12!G22/100</f>
        <v>0.14567453599772218</v>
      </c>
      <c r="H19" s="743">
        <f>H16*MICS12!H22/100</f>
        <v>0.30968810407282044</v>
      </c>
      <c r="I19" s="741">
        <f>I16*MICS12!I22/100</f>
        <v>0</v>
      </c>
      <c r="J19" s="741">
        <f>J16*MICS12!J22/100</f>
        <v>0</v>
      </c>
      <c r="K19" s="741">
        <f>K16*MICS12!K22/100</f>
        <v>0</v>
      </c>
      <c r="L19" s="744">
        <f>L16*MICS12!L22/100</f>
        <v>0.7617697288292804</v>
      </c>
      <c r="M19" s="740">
        <f>M16*MICS12!M22/100</f>
        <v>0.29443679772561299</v>
      </c>
      <c r="N19" s="741">
        <f>N16*MICS12!N22/100</f>
        <v>0</v>
      </c>
      <c r="O19" s="741">
        <f>O16*MICS12!O22/100</f>
        <v>0</v>
      </c>
      <c r="P19" s="741">
        <f>P16*MICS12!P22/100</f>
        <v>0</v>
      </c>
      <c r="Q19" s="744">
        <f>Q16*MICS12!Q22/100</f>
        <v>0</v>
      </c>
      <c r="R19" s="296"/>
      <c r="S19" s="296"/>
      <c r="T19" s="296"/>
      <c r="U19" s="296"/>
      <c r="V19" s="296"/>
      <c r="W19" s="296"/>
      <c r="X19" s="296"/>
      <c r="Y19" s="296"/>
      <c r="Z19" s="296"/>
      <c r="AA19" s="296"/>
      <c r="AB19" s="296"/>
      <c r="AC19" s="296"/>
      <c r="AD19" s="296"/>
      <c r="AE19" s="296"/>
      <c r="AF19" s="296"/>
      <c r="AG19" s="296"/>
      <c r="AH19" s="296"/>
      <c r="AI19" s="296"/>
      <c r="AJ19" s="296"/>
      <c r="AK19" s="296"/>
      <c r="AL19" s="296"/>
      <c r="AM19" s="296"/>
      <c r="AN19" s="296"/>
      <c r="AO19" s="296"/>
      <c r="AP19" s="296"/>
      <c r="AQ19" s="296"/>
      <c r="AR19" s="296"/>
      <c r="AS19" s="296"/>
      <c r="AT19" s="296"/>
      <c r="AU19" s="296"/>
      <c r="AV19" s="296"/>
      <c r="AW19" s="296"/>
      <c r="AX19" s="296"/>
      <c r="AY19" s="296"/>
      <c r="BA19" s="1568"/>
      <c r="BB19" s="148" t="s">
        <v>16</v>
      </c>
      <c r="BC19" s="1018" t="s">
        <v>35</v>
      </c>
      <c r="BD19" s="1038" t="s">
        <v>35</v>
      </c>
      <c r="BE19" s="1038" t="s">
        <v>35</v>
      </c>
      <c r="BF19" s="1038" t="s">
        <v>35</v>
      </c>
      <c r="BG19" s="1059" t="s">
        <v>35</v>
      </c>
      <c r="BH19" s="1080" t="s">
        <v>35</v>
      </c>
      <c r="BI19" s="1038" t="s">
        <v>35</v>
      </c>
      <c r="BJ19" s="1038" t="s">
        <v>35</v>
      </c>
      <c r="BK19" s="1038" t="s">
        <v>35</v>
      </c>
      <c r="BL19" s="1059" t="s">
        <v>35</v>
      </c>
      <c r="BM19" s="1080" t="s">
        <v>35</v>
      </c>
      <c r="BN19" s="1038" t="s">
        <v>35</v>
      </c>
      <c r="BO19" s="1038" t="s">
        <v>35</v>
      </c>
      <c r="BP19" s="1038" t="s">
        <v>35</v>
      </c>
      <c r="BQ19" s="1059" t="s">
        <v>35</v>
      </c>
    </row>
    <row r="20" s="135" customFormat="true" ht="15" customHeight="true" x14ac:dyDescent="0.2">
      <c r="A20" s="1508"/>
      <c r="B20" s="905" t="s">
        <v>22</v>
      </c>
      <c r="C20" s="740">
        <f>100-(C18+C19+C21)</f>
        <v>12.656800875249317</v>
      </c>
      <c r="D20" s="741">
        <f t="shared" ref="D20:Q20" si="1">100-(D18+D19+D21)</f>
        <v>3.3333333333333144</v>
      </c>
      <c r="E20" s="741">
        <f t="shared" si="1"/>
        <v>3.7974809084597609</v>
      </c>
      <c r="F20" s="741">
        <f t="shared" si="1"/>
        <v>0.90152962296957639</v>
      </c>
      <c r="G20" s="742">
        <f t="shared" si="1"/>
        <v>0</v>
      </c>
      <c r="H20" s="743">
        <f t="shared" si="1"/>
        <v>7.142857142857153</v>
      </c>
      <c r="I20" s="741">
        <f t="shared" si="1"/>
        <v>4.6511627906976685</v>
      </c>
      <c r="J20" s="741">
        <f t="shared" si="1"/>
        <v>0</v>
      </c>
      <c r="K20" s="741">
        <f t="shared" si="1"/>
        <v>0</v>
      </c>
      <c r="L20" s="744">
        <f t="shared" si="1"/>
        <v>0</v>
      </c>
      <c r="M20" s="740">
        <f t="shared" si="1"/>
        <v>14.502263732730697</v>
      </c>
      <c r="N20" s="741">
        <f t="shared" si="1"/>
        <v>5.1948051948051983</v>
      </c>
      <c r="O20" s="741">
        <f t="shared" si="1"/>
        <v>3.27817575660481</v>
      </c>
      <c r="P20" s="741">
        <f t="shared" si="1"/>
        <v>2.5974025974026205</v>
      </c>
      <c r="Q20" s="744">
        <f t="shared" si="1"/>
        <v>0</v>
      </c>
      <c r="R20" s="296"/>
      <c r="S20" s="296"/>
      <c r="T20" s="296"/>
      <c r="U20" s="296"/>
      <c r="V20" s="296"/>
      <c r="W20" s="296"/>
      <c r="X20" s="296"/>
      <c r="Y20" s="296"/>
      <c r="Z20" s="296"/>
      <c r="AA20" s="296"/>
      <c r="AB20" s="296"/>
      <c r="AC20" s="296"/>
      <c r="AD20" s="296"/>
      <c r="AE20" s="296"/>
      <c r="AF20" s="296"/>
      <c r="AG20" s="296"/>
      <c r="AH20" s="296"/>
      <c r="AI20" s="296"/>
      <c r="AJ20" s="296"/>
      <c r="AK20" s="296"/>
      <c r="AL20" s="296"/>
      <c r="AM20" s="296"/>
      <c r="AN20" s="296"/>
      <c r="AO20" s="296"/>
      <c r="AP20" s="296"/>
      <c r="AQ20" s="296"/>
      <c r="AR20" s="296"/>
      <c r="AS20" s="296"/>
      <c r="AT20" s="296"/>
      <c r="AU20" s="296"/>
      <c r="AV20" s="296"/>
      <c r="AW20" s="296"/>
      <c r="AX20" s="296"/>
      <c r="AY20" s="296"/>
      <c r="BA20" s="1568"/>
      <c r="BB20" s="148" t="s">
        <v>22</v>
      </c>
      <c r="BC20" s="1018" t="s">
        <v>35</v>
      </c>
      <c r="BD20" s="1038" t="s">
        <v>35</v>
      </c>
      <c r="BE20" s="1038" t="s">
        <v>35</v>
      </c>
      <c r="BF20" s="1038" t="s">
        <v>35</v>
      </c>
      <c r="BG20" s="1059" t="s">
        <v>35</v>
      </c>
      <c r="BH20" s="1080" t="s">
        <v>35</v>
      </c>
      <c r="BI20" s="1038" t="s">
        <v>35</v>
      </c>
      <c r="BJ20" s="1038" t="s">
        <v>35</v>
      </c>
      <c r="BK20" s="1038" t="s">
        <v>35</v>
      </c>
      <c r="BL20" s="1059" t="s">
        <v>35</v>
      </c>
      <c r="BM20" s="1080" t="s">
        <v>35</v>
      </c>
      <c r="BN20" s="1038" t="s">
        <v>35</v>
      </c>
      <c r="BO20" s="1038" t="s">
        <v>35</v>
      </c>
      <c r="BP20" s="1038" t="s">
        <v>35</v>
      </c>
      <c r="BQ20" s="1059" t="s">
        <v>35</v>
      </c>
    </row>
    <row r="21" s="135" customFormat="true" ht="15" customHeight="true" x14ac:dyDescent="0.2">
      <c r="A21" s="1508"/>
      <c r="B21" s="905" t="s">
        <v>17</v>
      </c>
      <c r="C21" s="740">
        <v>0</v>
      </c>
      <c r="D21" s="741">
        <v>0</v>
      </c>
      <c r="E21" s="741">
        <v>0</v>
      </c>
      <c r="F21" s="741">
        <v>0</v>
      </c>
      <c r="G21" s="742">
        <v>0</v>
      </c>
      <c r="H21" s="743">
        <v>0</v>
      </c>
      <c r="I21" s="741">
        <v>0</v>
      </c>
      <c r="J21" s="741">
        <v>0</v>
      </c>
      <c r="K21" s="741">
        <v>0</v>
      </c>
      <c r="L21" s="744">
        <v>0</v>
      </c>
      <c r="M21" s="740">
        <v>0</v>
      </c>
      <c r="N21" s="741">
        <v>0</v>
      </c>
      <c r="O21" s="741">
        <v>0</v>
      </c>
      <c r="P21" s="741">
        <v>0</v>
      </c>
      <c r="Q21" s="744">
        <v>0</v>
      </c>
      <c r="R21" s="296"/>
      <c r="S21" s="296"/>
      <c r="T21" s="296"/>
      <c r="U21" s="296"/>
      <c r="V21" s="296"/>
      <c r="W21" s="296"/>
      <c r="X21" s="296"/>
      <c r="Y21" s="296"/>
      <c r="Z21" s="296"/>
      <c r="AA21" s="296"/>
      <c r="AB21" s="296"/>
      <c r="AC21" s="296"/>
      <c r="AD21" s="296"/>
      <c r="AE21" s="296"/>
      <c r="AF21" s="296"/>
      <c r="AG21" s="296"/>
      <c r="AH21" s="296"/>
      <c r="AI21" s="296"/>
      <c r="AJ21" s="296"/>
      <c r="AK21" s="296"/>
      <c r="AL21" s="296"/>
      <c r="AM21" s="296"/>
      <c r="AN21" s="296"/>
      <c r="AO21" s="296"/>
      <c r="AP21" s="296"/>
      <c r="AQ21" s="296"/>
      <c r="AR21" s="296"/>
      <c r="AS21" s="296"/>
      <c r="AT21" s="296"/>
      <c r="AU21" s="296"/>
      <c r="AV21" s="296"/>
      <c r="AW21" s="296"/>
      <c r="AX21" s="296"/>
      <c r="AY21" s="296"/>
      <c r="BA21" s="1568"/>
      <c r="BB21" s="148" t="s">
        <v>17</v>
      </c>
      <c r="BC21" s="1018" t="s">
        <v>35</v>
      </c>
      <c r="BD21" s="1038" t="s">
        <v>35</v>
      </c>
      <c r="BE21" s="1038" t="s">
        <v>35</v>
      </c>
      <c r="BF21" s="1038" t="s">
        <v>35</v>
      </c>
      <c r="BG21" s="1059" t="s">
        <v>35</v>
      </c>
      <c r="BH21" s="1080" t="s">
        <v>35</v>
      </c>
      <c r="BI21" s="1038" t="s">
        <v>35</v>
      </c>
      <c r="BJ21" s="1038" t="s">
        <v>35</v>
      </c>
      <c r="BK21" s="1038" t="s">
        <v>35</v>
      </c>
      <c r="BL21" s="1059" t="s">
        <v>35</v>
      </c>
      <c r="BM21" s="1080" t="s">
        <v>35</v>
      </c>
      <c r="BN21" s="1038" t="s">
        <v>35</v>
      </c>
      <c r="BO21" s="1038" t="s">
        <v>35</v>
      </c>
      <c r="BP21" s="1038" t="s">
        <v>35</v>
      </c>
      <c r="BQ21" s="1059" t="s">
        <v>35</v>
      </c>
    </row>
    <row r="22" s="135" customFormat="true" ht="15" customHeight="true" x14ac:dyDescent="0.2">
      <c r="A22" s="1508" t="s">
        <v>54</v>
      </c>
      <c r="B22" s="905" t="s">
        <v>49</v>
      </c>
      <c r="C22" s="937" t="s">
        <v>35</v>
      </c>
      <c r="D22" s="951" t="s">
        <v>35</v>
      </c>
      <c r="E22" s="951" t="s">
        <v>35</v>
      </c>
      <c r="F22" s="951" t="s">
        <v>35</v>
      </c>
      <c r="G22" s="965" t="s">
        <v>35</v>
      </c>
      <c r="H22" s="979" t="s">
        <v>35</v>
      </c>
      <c r="I22" s="951" t="s">
        <v>35</v>
      </c>
      <c r="J22" s="951" t="s">
        <v>35</v>
      </c>
      <c r="K22" s="951" t="s">
        <v>35</v>
      </c>
      <c r="L22" s="993" t="s">
        <v>35</v>
      </c>
      <c r="M22" s="937" t="s">
        <v>35</v>
      </c>
      <c r="N22" s="951" t="s">
        <v>35</v>
      </c>
      <c r="O22" s="951" t="s">
        <v>35</v>
      </c>
      <c r="P22" s="951" t="s">
        <v>35</v>
      </c>
      <c r="Q22" s="993" t="s">
        <v>35</v>
      </c>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BA22" s="1568" t="s">
        <v>54</v>
      </c>
      <c r="BB22" s="148" t="s">
        <v>49</v>
      </c>
      <c r="BC22" s="1018" t="s">
        <v>35</v>
      </c>
      <c r="BD22" s="1038" t="s">
        <v>35</v>
      </c>
      <c r="BE22" s="1038" t="s">
        <v>35</v>
      </c>
      <c r="BF22" s="1038" t="s">
        <v>35</v>
      </c>
      <c r="BG22" s="1059" t="s">
        <v>35</v>
      </c>
      <c r="BH22" s="1080" t="s">
        <v>35</v>
      </c>
      <c r="BI22" s="1038" t="s">
        <v>35</v>
      </c>
      <c r="BJ22" s="1038" t="s">
        <v>35</v>
      </c>
      <c r="BK22" s="1038" t="s">
        <v>35</v>
      </c>
      <c r="BL22" s="1059" t="s">
        <v>35</v>
      </c>
      <c r="BM22" s="1080" t="s">
        <v>35</v>
      </c>
      <c r="BN22" s="1038" t="s">
        <v>35</v>
      </c>
      <c r="BO22" s="1038" t="s">
        <v>35</v>
      </c>
      <c r="BP22" s="1038" t="s">
        <v>35</v>
      </c>
      <c r="BQ22" s="1059" t="s">
        <v>35</v>
      </c>
    </row>
    <row r="23" s="135" customFormat="true" ht="15" customHeight="true" x14ac:dyDescent="0.2">
      <c r="A23" s="1509"/>
      <c r="B23" s="906" t="s">
        <v>48</v>
      </c>
      <c r="C23" s="938" t="s">
        <v>35</v>
      </c>
      <c r="D23" s="952" t="s">
        <v>35</v>
      </c>
      <c r="E23" s="952" t="s">
        <v>35</v>
      </c>
      <c r="F23" s="952" t="s">
        <v>35</v>
      </c>
      <c r="G23" s="966" t="s">
        <v>35</v>
      </c>
      <c r="H23" s="980" t="s">
        <v>35</v>
      </c>
      <c r="I23" s="952" t="s">
        <v>35</v>
      </c>
      <c r="J23" s="952" t="s">
        <v>35</v>
      </c>
      <c r="K23" s="952" t="s">
        <v>35</v>
      </c>
      <c r="L23" s="994" t="s">
        <v>35</v>
      </c>
      <c r="M23" s="938" t="s">
        <v>35</v>
      </c>
      <c r="N23" s="952" t="s">
        <v>35</v>
      </c>
      <c r="O23" s="952" t="s">
        <v>35</v>
      </c>
      <c r="P23" s="952" t="s">
        <v>35</v>
      </c>
      <c r="Q23" s="994" t="s">
        <v>35</v>
      </c>
      <c r="R23" s="296"/>
      <c r="S23" s="296"/>
      <c r="T23" s="296"/>
      <c r="U23" s="296"/>
      <c r="V23" s="296"/>
      <c r="W23" s="296"/>
      <c r="X23" s="296"/>
      <c r="Y23" s="296"/>
      <c r="Z23" s="296"/>
      <c r="AA23" s="296"/>
      <c r="AB23" s="296"/>
      <c r="AC23" s="296"/>
      <c r="AD23" s="296"/>
      <c r="AE23" s="296"/>
      <c r="AF23" s="296"/>
      <c r="AG23" s="296"/>
      <c r="AH23" s="296"/>
      <c r="AI23" s="296"/>
      <c r="AJ23" s="296"/>
      <c r="AK23" s="296"/>
      <c r="AL23" s="296"/>
      <c r="AM23" s="296"/>
      <c r="AN23" s="296"/>
      <c r="AO23" s="296"/>
      <c r="AP23" s="296"/>
      <c r="AQ23" s="296"/>
      <c r="AR23" s="296"/>
      <c r="AS23" s="296"/>
      <c r="AT23" s="296"/>
      <c r="AU23" s="296"/>
      <c r="AV23" s="296"/>
      <c r="AW23" s="296"/>
      <c r="AX23" s="296"/>
      <c r="AY23" s="296"/>
      <c r="BA23" s="1569"/>
      <c r="BB23" s="149" t="s">
        <v>48</v>
      </c>
      <c r="BC23" s="1019" t="s">
        <v>35</v>
      </c>
      <c r="BD23" s="1039" t="s">
        <v>35</v>
      </c>
      <c r="BE23" s="1039" t="s">
        <v>35</v>
      </c>
      <c r="BF23" s="1039" t="s">
        <v>35</v>
      </c>
      <c r="BG23" s="1060" t="s">
        <v>35</v>
      </c>
      <c r="BH23" s="1081" t="s">
        <v>35</v>
      </c>
      <c r="BI23" s="1039" t="s">
        <v>35</v>
      </c>
      <c r="BJ23" s="1039" t="s">
        <v>35</v>
      </c>
      <c r="BK23" s="1039" t="s">
        <v>35</v>
      </c>
      <c r="BL23" s="1060" t="s">
        <v>35</v>
      </c>
      <c r="BM23" s="1081" t="s">
        <v>35</v>
      </c>
      <c r="BN23" s="1039" t="s">
        <v>35</v>
      </c>
      <c r="BO23" s="1039" t="s">
        <v>35</v>
      </c>
      <c r="BP23" s="1039" t="s">
        <v>35</v>
      </c>
      <c r="BQ23" s="1060" t="s">
        <v>35</v>
      </c>
    </row>
    <row r="24" s="131" customFormat="true" ht="15" hidden="true" customHeight="true" x14ac:dyDescent="0.2">
      <c r="A24" s="1510" t="s">
        <v>47</v>
      </c>
      <c r="B24" s="239" t="s">
        <v>59</v>
      </c>
      <c r="C24" s="245"/>
      <c r="D24" s="246"/>
      <c r="E24" s="246"/>
      <c r="F24" s="246"/>
      <c r="G24" s="247"/>
      <c r="H24" s="248"/>
      <c r="I24" s="246"/>
      <c r="J24" s="246"/>
      <c r="K24" s="246"/>
      <c r="L24" s="249"/>
      <c r="M24" s="245"/>
      <c r="N24" s="246"/>
      <c r="O24" s="246"/>
      <c r="P24" s="246"/>
      <c r="Q24" s="249"/>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BB24" s="133"/>
    </row>
    <row r="25" s="131" customFormat="true" ht="15" hidden="true" customHeight="true" x14ac:dyDescent="0.2">
      <c r="A25" s="1511"/>
      <c r="B25" s="231" t="s">
        <v>58</v>
      </c>
      <c r="C25" s="250"/>
      <c r="D25" s="251"/>
      <c r="E25" s="251"/>
      <c r="F25" s="251"/>
      <c r="G25" s="252"/>
      <c r="H25" s="253"/>
      <c r="I25" s="251"/>
      <c r="J25" s="251"/>
      <c r="K25" s="251"/>
      <c r="L25" s="254"/>
      <c r="M25" s="250"/>
      <c r="N25" s="251"/>
      <c r="O25" s="251"/>
      <c r="P25" s="251"/>
      <c r="Q25" s="254"/>
      <c r="R25" s="534"/>
      <c r="S25" s="534"/>
      <c r="T25" s="534"/>
      <c r="U25" s="534"/>
      <c r="V25" s="534"/>
      <c r="W25" s="534"/>
      <c r="X25" s="534"/>
      <c r="Y25" s="534"/>
      <c r="Z25" s="534"/>
      <c r="AA25" s="534"/>
      <c r="AB25" s="534"/>
      <c r="AC25" s="534"/>
      <c r="AD25" s="534"/>
      <c r="AE25" s="534"/>
      <c r="AF25" s="534"/>
      <c r="AG25" s="534"/>
      <c r="AH25" s="534"/>
      <c r="AI25" s="534"/>
      <c r="AJ25" s="534"/>
      <c r="AK25" s="534"/>
      <c r="AL25" s="534"/>
      <c r="AM25" s="534"/>
      <c r="AN25" s="534"/>
      <c r="AO25" s="534"/>
      <c r="AP25" s="534"/>
      <c r="AQ25" s="534"/>
      <c r="AR25" s="534"/>
      <c r="AS25" s="534"/>
      <c r="AT25" s="534"/>
      <c r="AU25" s="534"/>
      <c r="AV25" s="534"/>
      <c r="AW25" s="534"/>
      <c r="AX25" s="534"/>
      <c r="AY25" s="534"/>
      <c r="BB25" s="133"/>
    </row>
    <row r="26" s="131" customFormat="true" ht="15" hidden="true" customHeight="true" x14ac:dyDescent="0.2">
      <c r="A26" s="1512"/>
      <c r="B26" s="232" t="s">
        <v>46</v>
      </c>
      <c r="C26" s="255"/>
      <c r="D26" s="256"/>
      <c r="E26" s="256"/>
      <c r="F26" s="256"/>
      <c r="G26" s="257"/>
      <c r="H26" s="258"/>
      <c r="I26" s="256"/>
      <c r="J26" s="256"/>
      <c r="K26" s="256"/>
      <c r="L26" s="259"/>
      <c r="M26" s="255"/>
      <c r="N26" s="256"/>
      <c r="O26" s="256"/>
      <c r="P26" s="256"/>
      <c r="Q26" s="259"/>
      <c r="R26" s="534"/>
      <c r="S26" s="534"/>
      <c r="T26" s="534"/>
      <c r="U26" s="534"/>
      <c r="V26" s="534"/>
      <c r="W26" s="534"/>
      <c r="X26" s="534"/>
      <c r="Y26" s="534"/>
      <c r="Z26" s="534"/>
      <c r="AA26" s="534"/>
      <c r="AB26" s="534"/>
      <c r="AC26" s="534"/>
      <c r="AD26" s="534"/>
      <c r="AE26" s="534"/>
      <c r="AF26" s="534"/>
      <c r="AG26" s="534"/>
      <c r="AH26" s="534"/>
      <c r="AI26" s="534"/>
      <c r="AJ26" s="534"/>
      <c r="AK26" s="534"/>
      <c r="AL26" s="534"/>
      <c r="AM26" s="534"/>
      <c r="AN26" s="534"/>
      <c r="AO26" s="534"/>
      <c r="AP26" s="534"/>
      <c r="AQ26" s="534"/>
      <c r="AR26" s="534"/>
      <c r="AS26" s="534"/>
      <c r="AT26" s="534"/>
      <c r="AU26" s="534"/>
      <c r="AV26" s="534"/>
      <c r="AW26" s="534"/>
      <c r="AX26" s="534"/>
      <c r="AY26" s="534"/>
      <c r="BB26" s="133"/>
    </row>
    <row r="27" s="135" customFormat="true" ht="15" customHeight="true" x14ac:dyDescent="0.2">
      <c r="A27" s="130"/>
      <c r="B27" s="175"/>
      <c r="C27" s="1513" t="s">
        <v>114</v>
      </c>
      <c r="D27" s="1514"/>
      <c r="E27" s="1514"/>
      <c r="F27" s="1514"/>
      <c r="G27" s="1515"/>
      <c r="H27" s="1516" t="s">
        <v>38</v>
      </c>
      <c r="I27" s="1517"/>
      <c r="J27" s="1517"/>
      <c r="K27" s="1517"/>
      <c r="L27" s="1518"/>
      <c r="M27" s="1519" t="s">
        <v>37</v>
      </c>
      <c r="N27" s="1517"/>
      <c r="O27" s="1517"/>
      <c r="P27" s="1517"/>
      <c r="Q27" s="1520"/>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BA27" s="209" t="s">
        <v>128</v>
      </c>
      <c r="BB27" s="115" t="s">
        <v>95</v>
      </c>
      <c r="BC27" s="1570" t="s">
        <v>114</v>
      </c>
      <c r="BD27" s="1571"/>
      <c r="BE27" s="1571"/>
      <c r="BF27" s="1571"/>
      <c r="BG27" s="1572"/>
      <c r="BH27" s="1573" t="s">
        <v>38</v>
      </c>
      <c r="BI27" s="1571"/>
      <c r="BJ27" s="1571"/>
      <c r="BK27" s="1571"/>
      <c r="BL27" s="1572"/>
      <c r="BM27" s="1573" t="s">
        <v>37</v>
      </c>
      <c r="BN27" s="1571"/>
      <c r="BO27" s="1571"/>
      <c r="BP27" s="1571"/>
      <c r="BQ27" s="1572"/>
    </row>
    <row r="28" s="135" customFormat="true" ht="12.75" x14ac:dyDescent="0.2">
      <c r="A28" s="176" t="s">
        <v>69</v>
      </c>
      <c r="B28" s="234"/>
      <c r="C28" s="263" t="s">
        <v>0</v>
      </c>
      <c r="D28" s="264" t="s">
        <v>1</v>
      </c>
      <c r="E28" s="264" t="s">
        <v>2</v>
      </c>
      <c r="F28" s="264" t="s">
        <v>3</v>
      </c>
      <c r="G28" s="265" t="s">
        <v>4</v>
      </c>
      <c r="H28" s="663" t="s">
        <v>0</v>
      </c>
      <c r="I28" s="603" t="s">
        <v>1</v>
      </c>
      <c r="J28" s="603" t="s">
        <v>2</v>
      </c>
      <c r="K28" s="603" t="s">
        <v>3</v>
      </c>
      <c r="L28" s="604" t="s">
        <v>4</v>
      </c>
      <c r="M28" s="649" t="s">
        <v>0</v>
      </c>
      <c r="N28" s="603" t="s">
        <v>1</v>
      </c>
      <c r="O28" s="603" t="s">
        <v>2</v>
      </c>
      <c r="P28" s="603" t="s">
        <v>3</v>
      </c>
      <c r="Q28" s="604" t="s">
        <v>4</v>
      </c>
      <c r="R28" s="296"/>
      <c r="S28" s="296"/>
      <c r="T28" s="296"/>
      <c r="U28" s="296"/>
      <c r="V28" s="296"/>
      <c r="W28" s="296"/>
      <c r="X28" s="296"/>
      <c r="Y28" s="296"/>
      <c r="Z28" s="296"/>
      <c r="AA28" s="296"/>
      <c r="AB28" s="296"/>
      <c r="AC28" s="296"/>
      <c r="AD28" s="296"/>
      <c r="AE28" s="296"/>
      <c r="AF28" s="296"/>
      <c r="AG28" s="296"/>
      <c r="AH28" s="296"/>
      <c r="AI28" s="296"/>
      <c r="AJ28" s="296"/>
      <c r="AK28" s="296"/>
      <c r="AL28" s="296"/>
      <c r="AM28" s="296"/>
      <c r="AN28" s="296"/>
      <c r="AO28" s="296"/>
      <c r="AP28" s="296"/>
      <c r="AQ28" s="296"/>
      <c r="AR28" s="296"/>
      <c r="AS28" s="296"/>
      <c r="AT28" s="296"/>
      <c r="AU28" s="296"/>
      <c r="AV28" s="296"/>
      <c r="AW28" s="296"/>
      <c r="AX28" s="296"/>
      <c r="AY28" s="296"/>
      <c r="BA28" s="186" t="s">
        <v>119</v>
      </c>
      <c r="BB28" s="185"/>
      <c r="BC28" s="300" t="s">
        <v>0</v>
      </c>
      <c r="BD28" s="167" t="s">
        <v>1</v>
      </c>
      <c r="BE28" s="167" t="s">
        <v>2</v>
      </c>
      <c r="BF28" s="167" t="s">
        <v>3</v>
      </c>
      <c r="BG28" s="301" t="s">
        <v>4</v>
      </c>
      <c r="BH28" s="311" t="s">
        <v>0</v>
      </c>
      <c r="BI28" s="167" t="s">
        <v>1</v>
      </c>
      <c r="BJ28" s="167" t="s">
        <v>2</v>
      </c>
      <c r="BK28" s="167" t="s">
        <v>3</v>
      </c>
      <c r="BL28" s="301" t="s">
        <v>4</v>
      </c>
      <c r="BM28" s="311" t="s">
        <v>0</v>
      </c>
      <c r="BN28" s="167" t="s">
        <v>1</v>
      </c>
      <c r="BO28" s="167" t="s">
        <v>2</v>
      </c>
      <c r="BP28" s="167" t="s">
        <v>3</v>
      </c>
      <c r="BQ28" s="301" t="s">
        <v>4</v>
      </c>
    </row>
    <row r="29" s="135" customFormat="true" ht="15" customHeight="true" x14ac:dyDescent="0.2">
      <c r="A29" s="1556" t="s">
        <v>57</v>
      </c>
      <c r="B29" s="907" t="s">
        <v>49</v>
      </c>
      <c r="C29" s="939" t="s">
        <v>35</v>
      </c>
      <c r="D29" s="953" t="s">
        <v>35</v>
      </c>
      <c r="E29" s="953" t="s">
        <v>35</v>
      </c>
      <c r="F29" s="953" t="s">
        <v>35</v>
      </c>
      <c r="G29" s="967" t="s">
        <v>35</v>
      </c>
      <c r="H29" s="981" t="s">
        <v>35</v>
      </c>
      <c r="I29" s="953" t="s">
        <v>35</v>
      </c>
      <c r="J29" s="953" t="s">
        <v>35</v>
      </c>
      <c r="K29" s="953" t="s">
        <v>35</v>
      </c>
      <c r="L29" s="995" t="s">
        <v>35</v>
      </c>
      <c r="M29" s="1007" t="s">
        <v>35</v>
      </c>
      <c r="N29" s="953" t="s">
        <v>35</v>
      </c>
      <c r="O29" s="953" t="s">
        <v>35</v>
      </c>
      <c r="P29" s="953" t="s">
        <v>35</v>
      </c>
      <c r="Q29" s="995" t="s">
        <v>35</v>
      </c>
      <c r="R29" s="296"/>
      <c r="S29" s="296"/>
      <c r="T29" s="296"/>
      <c r="U29" s="296"/>
      <c r="V29" s="296"/>
      <c r="W29" s="296"/>
      <c r="X29" s="296"/>
      <c r="Y29" s="296"/>
      <c r="Z29" s="296"/>
      <c r="AA29" s="296"/>
      <c r="AB29" s="296"/>
      <c r="AC29" s="296"/>
      <c r="AD29" s="296"/>
      <c r="AE29" s="296"/>
      <c r="AF29" s="296"/>
      <c r="AG29" s="296"/>
      <c r="AH29" s="296"/>
      <c r="AI29" s="296"/>
      <c r="AJ29" s="296"/>
      <c r="AK29" s="296"/>
      <c r="AL29" s="296"/>
      <c r="AM29" s="296"/>
      <c r="AN29" s="296"/>
      <c r="AO29" s="296"/>
      <c r="AP29" s="296"/>
      <c r="AQ29" s="296"/>
      <c r="AR29" s="296"/>
      <c r="AS29" s="296"/>
      <c r="AT29" s="296"/>
      <c r="AU29" s="296"/>
      <c r="AV29" s="296"/>
      <c r="AW29" s="296"/>
      <c r="AX29" s="296"/>
      <c r="AY29" s="296"/>
      <c r="BA29" s="1554" t="s">
        <v>57</v>
      </c>
      <c r="BB29" s="150" t="s">
        <v>49</v>
      </c>
      <c r="BC29" s="1020" t="s">
        <v>35</v>
      </c>
      <c r="BD29" s="1040" t="s">
        <v>35</v>
      </c>
      <c r="BE29" s="1040" t="s">
        <v>35</v>
      </c>
      <c r="BF29" s="1040" t="s">
        <v>35</v>
      </c>
      <c r="BG29" s="1061" t="s">
        <v>35</v>
      </c>
      <c r="BH29" s="1082" t="s">
        <v>35</v>
      </c>
      <c r="BI29" s="1040" t="s">
        <v>35</v>
      </c>
      <c r="BJ29" s="1040" t="s">
        <v>35</v>
      </c>
      <c r="BK29" s="1040" t="s">
        <v>35</v>
      </c>
      <c r="BL29" s="1061" t="s">
        <v>35</v>
      </c>
      <c r="BM29" s="1082" t="s">
        <v>35</v>
      </c>
      <c r="BN29" s="1040" t="s">
        <v>35</v>
      </c>
      <c r="BO29" s="1040" t="s">
        <v>35</v>
      </c>
      <c r="BP29" s="1040" t="s">
        <v>35</v>
      </c>
      <c r="BQ29" s="1061" t="s">
        <v>35</v>
      </c>
    </row>
    <row r="30" s="135" customFormat="true" ht="15" customHeight="true" x14ac:dyDescent="0.2">
      <c r="A30" s="1548"/>
      <c r="B30" s="908" t="s">
        <v>48</v>
      </c>
      <c r="C30" s="940" t="s">
        <v>35</v>
      </c>
      <c r="D30" s="954" t="s">
        <v>35</v>
      </c>
      <c r="E30" s="954" t="s">
        <v>35</v>
      </c>
      <c r="F30" s="954" t="s">
        <v>35</v>
      </c>
      <c r="G30" s="968" t="s">
        <v>35</v>
      </c>
      <c r="H30" s="982" t="s">
        <v>35</v>
      </c>
      <c r="I30" s="954" t="s">
        <v>35</v>
      </c>
      <c r="J30" s="954" t="s">
        <v>35</v>
      </c>
      <c r="K30" s="954" t="s">
        <v>35</v>
      </c>
      <c r="L30" s="996" t="s">
        <v>35</v>
      </c>
      <c r="M30" s="1008" t="s">
        <v>35</v>
      </c>
      <c r="N30" s="954" t="s">
        <v>35</v>
      </c>
      <c r="O30" s="954" t="s">
        <v>35</v>
      </c>
      <c r="P30" s="954" t="s">
        <v>35</v>
      </c>
      <c r="Q30" s="996" t="s">
        <v>35</v>
      </c>
      <c r="R30" s="296"/>
      <c r="S30" s="296"/>
      <c r="T30" s="296"/>
      <c r="U30" s="296"/>
      <c r="V30" s="296"/>
      <c r="W30" s="296"/>
      <c r="X30" s="296"/>
      <c r="Y30" s="296"/>
      <c r="Z30" s="296"/>
      <c r="AA30" s="296"/>
      <c r="AB30" s="296"/>
      <c r="AC30" s="296"/>
      <c r="AD30" s="296"/>
      <c r="AE30" s="296"/>
      <c r="AF30" s="296"/>
      <c r="AG30" s="296"/>
      <c r="AH30" s="296"/>
      <c r="AI30" s="296"/>
      <c r="AJ30" s="296"/>
      <c r="AK30" s="296"/>
      <c r="AL30" s="296"/>
      <c r="AM30" s="296"/>
      <c r="AN30" s="296"/>
      <c r="AO30" s="296"/>
      <c r="AP30" s="296"/>
      <c r="AQ30" s="296"/>
      <c r="AR30" s="296"/>
      <c r="AS30" s="296"/>
      <c r="AT30" s="296"/>
      <c r="AU30" s="296"/>
      <c r="AV30" s="296"/>
      <c r="AW30" s="296"/>
      <c r="AX30" s="296"/>
      <c r="AY30" s="296"/>
      <c r="BA30" s="1555"/>
      <c r="BB30" s="151" t="s">
        <v>48</v>
      </c>
      <c r="BC30" s="1021" t="s">
        <v>35</v>
      </c>
      <c r="BD30" s="1041" t="s">
        <v>35</v>
      </c>
      <c r="BE30" s="1041" t="s">
        <v>35</v>
      </c>
      <c r="BF30" s="1041" t="s">
        <v>35</v>
      </c>
      <c r="BG30" s="1062" t="s">
        <v>35</v>
      </c>
      <c r="BH30" s="1083" t="s">
        <v>35</v>
      </c>
      <c r="BI30" s="1041" t="s">
        <v>35</v>
      </c>
      <c r="BJ30" s="1041" t="s">
        <v>35</v>
      </c>
      <c r="BK30" s="1041" t="s">
        <v>35</v>
      </c>
      <c r="BL30" s="1062" t="s">
        <v>35</v>
      </c>
      <c r="BM30" s="1083" t="s">
        <v>35</v>
      </c>
      <c r="BN30" s="1041" t="s">
        <v>35</v>
      </c>
      <c r="BO30" s="1041" t="s">
        <v>35</v>
      </c>
      <c r="BP30" s="1041" t="s">
        <v>35</v>
      </c>
      <c r="BQ30" s="1062" t="s">
        <v>35</v>
      </c>
    </row>
    <row r="31" s="130" customFormat="true" ht="15" customHeight="true" x14ac:dyDescent="0.2">
      <c r="A31" s="1527" t="s">
        <v>103</v>
      </c>
      <c r="B31" s="240" t="s">
        <v>49</v>
      </c>
      <c r="C31" s="941" t="s">
        <v>35</v>
      </c>
      <c r="D31" s="955" t="s">
        <v>35</v>
      </c>
      <c r="E31" s="955" t="s">
        <v>35</v>
      </c>
      <c r="F31" s="955" t="s">
        <v>35</v>
      </c>
      <c r="G31" s="969" t="s">
        <v>35</v>
      </c>
      <c r="H31" s="983" t="s">
        <v>35</v>
      </c>
      <c r="I31" s="955" t="s">
        <v>35</v>
      </c>
      <c r="J31" s="955" t="s">
        <v>35</v>
      </c>
      <c r="K31" s="955" t="s">
        <v>35</v>
      </c>
      <c r="L31" s="997" t="s">
        <v>35</v>
      </c>
      <c r="M31" s="1009" t="s">
        <v>35</v>
      </c>
      <c r="N31" s="955" t="s">
        <v>35</v>
      </c>
      <c r="O31" s="955" t="s">
        <v>35</v>
      </c>
      <c r="P31" s="955" t="s">
        <v>35</v>
      </c>
      <c r="Q31" s="997" t="s">
        <v>35</v>
      </c>
      <c r="R31" s="296"/>
      <c r="S31" s="296"/>
      <c r="T31" s="296"/>
      <c r="U31" s="296"/>
      <c r="V31" s="296"/>
      <c r="W31" s="296"/>
      <c r="X31" s="296"/>
      <c r="Y31" s="296"/>
      <c r="Z31" s="296"/>
      <c r="AA31" s="296"/>
      <c r="AB31" s="296"/>
      <c r="AC31" s="296"/>
      <c r="AD31" s="296"/>
      <c r="AE31" s="296"/>
      <c r="AF31" s="296"/>
      <c r="AG31" s="296"/>
      <c r="AH31" s="296"/>
      <c r="AI31" s="296"/>
      <c r="AJ31" s="296"/>
      <c r="AK31" s="296"/>
      <c r="AL31" s="296"/>
      <c r="AM31" s="296"/>
      <c r="AN31" s="296"/>
      <c r="AO31" s="296"/>
      <c r="AP31" s="296"/>
      <c r="AQ31" s="296"/>
      <c r="AR31" s="296"/>
      <c r="AS31" s="296"/>
      <c r="AT31" s="296"/>
      <c r="AU31" s="296"/>
      <c r="AV31" s="296"/>
      <c r="AW31" s="296"/>
      <c r="AX31" s="296"/>
      <c r="AY31" s="296"/>
      <c r="AZ31" s="135"/>
      <c r="BA31" s="1555" t="s">
        <v>103</v>
      </c>
      <c r="BB31" s="151" t="s">
        <v>49</v>
      </c>
      <c r="BC31" s="1021" t="s">
        <v>35</v>
      </c>
      <c r="BD31" s="1041" t="s">
        <v>35</v>
      </c>
      <c r="BE31" s="1041" t="s">
        <v>35</v>
      </c>
      <c r="BF31" s="1041" t="s">
        <v>35</v>
      </c>
      <c r="BG31" s="1062" t="s">
        <v>35</v>
      </c>
      <c r="BH31" s="1083" t="s">
        <v>35</v>
      </c>
      <c r="BI31" s="1041" t="s">
        <v>35</v>
      </c>
      <c r="BJ31" s="1041" t="s">
        <v>35</v>
      </c>
      <c r="BK31" s="1041" t="s">
        <v>35</v>
      </c>
      <c r="BL31" s="1062" t="s">
        <v>35</v>
      </c>
      <c r="BM31" s="1083" t="s">
        <v>35</v>
      </c>
      <c r="BN31" s="1041" t="s">
        <v>35</v>
      </c>
      <c r="BO31" s="1041" t="s">
        <v>35</v>
      </c>
      <c r="BP31" s="1041" t="s">
        <v>35</v>
      </c>
      <c r="BQ31" s="1062" t="s">
        <v>35</v>
      </c>
    </row>
    <row r="32" s="130" customFormat="true" ht="15" customHeight="true" x14ac:dyDescent="0.2">
      <c r="A32" s="1527"/>
      <c r="B32" s="240" t="s">
        <v>48</v>
      </c>
      <c r="C32" s="940" t="s">
        <v>35</v>
      </c>
      <c r="D32" s="954" t="s">
        <v>35</v>
      </c>
      <c r="E32" s="954" t="s">
        <v>35</v>
      </c>
      <c r="F32" s="954" t="s">
        <v>35</v>
      </c>
      <c r="G32" s="968" t="s">
        <v>35</v>
      </c>
      <c r="H32" s="982" t="s">
        <v>35</v>
      </c>
      <c r="I32" s="954" t="s">
        <v>35</v>
      </c>
      <c r="J32" s="954" t="s">
        <v>35</v>
      </c>
      <c r="K32" s="954" t="s">
        <v>35</v>
      </c>
      <c r="L32" s="996" t="s">
        <v>35</v>
      </c>
      <c r="M32" s="1008" t="s">
        <v>35</v>
      </c>
      <c r="N32" s="954" t="s">
        <v>35</v>
      </c>
      <c r="O32" s="954" t="s">
        <v>35</v>
      </c>
      <c r="P32" s="954" t="s">
        <v>35</v>
      </c>
      <c r="Q32" s="996" t="s">
        <v>35</v>
      </c>
      <c r="R32" s="296"/>
      <c r="S32" s="296"/>
      <c r="T32" s="296"/>
      <c r="U32" s="296"/>
      <c r="V32" s="296"/>
      <c r="W32" s="296"/>
      <c r="X32" s="296"/>
      <c r="Y32" s="296"/>
      <c r="Z32" s="296"/>
      <c r="AA32" s="296"/>
      <c r="AB32" s="296"/>
      <c r="AC32" s="296"/>
      <c r="AD32" s="296"/>
      <c r="AE32" s="296"/>
      <c r="AF32" s="296"/>
      <c r="AG32" s="296"/>
      <c r="AH32" s="296"/>
      <c r="AI32" s="296"/>
      <c r="AJ32" s="296"/>
      <c r="AK32" s="296"/>
      <c r="AL32" s="296"/>
      <c r="AM32" s="296"/>
      <c r="AN32" s="296"/>
      <c r="AO32" s="296"/>
      <c r="AP32" s="296"/>
      <c r="AQ32" s="296"/>
      <c r="AR32" s="296"/>
      <c r="AS32" s="296"/>
      <c r="AT32" s="296"/>
      <c r="AU32" s="296"/>
      <c r="AV32" s="296"/>
      <c r="AW32" s="296"/>
      <c r="AX32" s="296"/>
      <c r="AY32" s="296"/>
      <c r="AZ32" s="135"/>
      <c r="BA32" s="1555"/>
      <c r="BB32" s="151" t="s">
        <v>48</v>
      </c>
      <c r="BC32" s="1021" t="s">
        <v>35</v>
      </c>
      <c r="BD32" s="1041" t="s">
        <v>35</v>
      </c>
      <c r="BE32" s="1041" t="s">
        <v>35</v>
      </c>
      <c r="BF32" s="1041" t="s">
        <v>35</v>
      </c>
      <c r="BG32" s="1062" t="s">
        <v>35</v>
      </c>
      <c r="BH32" s="1083" t="s">
        <v>35</v>
      </c>
      <c r="BI32" s="1041" t="s">
        <v>35</v>
      </c>
      <c r="BJ32" s="1041" t="s">
        <v>35</v>
      </c>
      <c r="BK32" s="1041" t="s">
        <v>35</v>
      </c>
      <c r="BL32" s="1062" t="s">
        <v>35</v>
      </c>
      <c r="BM32" s="1083" t="s">
        <v>35</v>
      </c>
      <c r="BN32" s="1041" t="s">
        <v>35</v>
      </c>
      <c r="BO32" s="1041" t="s">
        <v>35</v>
      </c>
      <c r="BP32" s="1041" t="s">
        <v>35</v>
      </c>
      <c r="BQ32" s="1062" t="s">
        <v>35</v>
      </c>
    </row>
    <row r="33" s="130" customFormat="true" ht="15" customHeight="true" x14ac:dyDescent="0.2">
      <c r="A33" s="1527" t="s">
        <v>104</v>
      </c>
      <c r="B33" s="240" t="s">
        <v>49</v>
      </c>
      <c r="C33" s="942" t="s">
        <v>35</v>
      </c>
      <c r="D33" s="956" t="s">
        <v>35</v>
      </c>
      <c r="E33" s="956" t="s">
        <v>35</v>
      </c>
      <c r="F33" s="956" t="s">
        <v>35</v>
      </c>
      <c r="G33" s="970" t="s">
        <v>35</v>
      </c>
      <c r="H33" s="984" t="s">
        <v>35</v>
      </c>
      <c r="I33" s="956" t="s">
        <v>35</v>
      </c>
      <c r="J33" s="956" t="s">
        <v>35</v>
      </c>
      <c r="K33" s="956" t="s">
        <v>35</v>
      </c>
      <c r="L33" s="998" t="s">
        <v>35</v>
      </c>
      <c r="M33" s="1010" t="s">
        <v>35</v>
      </c>
      <c r="N33" s="956" t="s">
        <v>35</v>
      </c>
      <c r="O33" s="956" t="s">
        <v>35</v>
      </c>
      <c r="P33" s="956" t="s">
        <v>35</v>
      </c>
      <c r="Q33" s="998" t="s">
        <v>35</v>
      </c>
      <c r="R33" s="1367"/>
      <c r="S33" s="1367"/>
      <c r="T33" s="1367"/>
      <c r="U33" s="1367"/>
      <c r="V33" s="1367"/>
      <c r="W33" s="1367"/>
      <c r="X33" s="1367"/>
      <c r="Y33" s="1368"/>
      <c r="Z33" s="1368"/>
      <c r="AA33" s="1368"/>
      <c r="AB33" s="1368"/>
      <c r="AC33" s="1368"/>
      <c r="AD33" s="1368"/>
      <c r="AE33" s="1368"/>
      <c r="AF33" s="1368"/>
      <c r="AG33" s="1368"/>
      <c r="AH33" s="1368"/>
      <c r="AI33" s="1368"/>
      <c r="AJ33" s="1368"/>
      <c r="AK33" s="1368"/>
      <c r="AL33" s="1368"/>
      <c r="AM33" s="1368"/>
      <c r="AN33" s="1368"/>
      <c r="AO33" s="1368"/>
      <c r="AP33" s="1368"/>
      <c r="AQ33" s="1368"/>
      <c r="AR33" s="1368"/>
      <c r="AS33" s="1368"/>
      <c r="AT33" s="1368"/>
      <c r="AU33" s="1368"/>
      <c r="AV33" s="1368"/>
      <c r="AW33" s="1368"/>
      <c r="AX33" s="1368"/>
      <c r="AY33" s="1368"/>
      <c r="AZ33" s="207"/>
      <c r="BA33" s="1555" t="s">
        <v>104</v>
      </c>
      <c r="BB33" s="151" t="s">
        <v>49</v>
      </c>
      <c r="BC33" s="1021" t="s">
        <v>35</v>
      </c>
      <c r="BD33" s="1041" t="s">
        <v>35</v>
      </c>
      <c r="BE33" s="1041" t="s">
        <v>35</v>
      </c>
      <c r="BF33" s="1041" t="s">
        <v>35</v>
      </c>
      <c r="BG33" s="1062" t="s">
        <v>35</v>
      </c>
      <c r="BH33" s="1083" t="s">
        <v>35</v>
      </c>
      <c r="BI33" s="1041" t="s">
        <v>35</v>
      </c>
      <c r="BJ33" s="1041" t="s">
        <v>35</v>
      </c>
      <c r="BK33" s="1041" t="s">
        <v>35</v>
      </c>
      <c r="BL33" s="1062" t="s">
        <v>35</v>
      </c>
      <c r="BM33" s="1083" t="s">
        <v>35</v>
      </c>
      <c r="BN33" s="1041" t="s">
        <v>35</v>
      </c>
      <c r="BO33" s="1041" t="s">
        <v>35</v>
      </c>
      <c r="BP33" s="1041" t="s">
        <v>35</v>
      </c>
      <c r="BQ33" s="1062" t="s">
        <v>35</v>
      </c>
    </row>
    <row r="34" s="130" customFormat="true" ht="15" customHeight="true" x14ac:dyDescent="0.2">
      <c r="A34" s="1527"/>
      <c r="B34" s="240" t="s">
        <v>48</v>
      </c>
      <c r="C34" s="942" t="s">
        <v>35</v>
      </c>
      <c r="D34" s="956" t="s">
        <v>35</v>
      </c>
      <c r="E34" s="956" t="s">
        <v>35</v>
      </c>
      <c r="F34" s="956" t="s">
        <v>35</v>
      </c>
      <c r="G34" s="970" t="s">
        <v>35</v>
      </c>
      <c r="H34" s="984" t="s">
        <v>35</v>
      </c>
      <c r="I34" s="956" t="s">
        <v>35</v>
      </c>
      <c r="J34" s="956" t="s">
        <v>35</v>
      </c>
      <c r="K34" s="956" t="s">
        <v>35</v>
      </c>
      <c r="L34" s="998" t="s">
        <v>35</v>
      </c>
      <c r="M34" s="1010" t="s">
        <v>35</v>
      </c>
      <c r="N34" s="956" t="s">
        <v>35</v>
      </c>
      <c r="O34" s="956" t="s">
        <v>35</v>
      </c>
      <c r="P34" s="956" t="s">
        <v>35</v>
      </c>
      <c r="Q34" s="998" t="s">
        <v>35</v>
      </c>
      <c r="R34" s="1367"/>
      <c r="S34" s="1367"/>
      <c r="T34" s="1367"/>
      <c r="U34" s="1367"/>
      <c r="V34" s="1367"/>
      <c r="W34" s="1367"/>
      <c r="X34" s="1367"/>
      <c r="Y34" s="1368"/>
      <c r="Z34" s="1368"/>
      <c r="AA34" s="1368"/>
      <c r="AB34" s="1368"/>
      <c r="AC34" s="1368"/>
      <c r="AD34" s="1368"/>
      <c r="AE34" s="1368"/>
      <c r="AF34" s="1368"/>
      <c r="AG34" s="1368"/>
      <c r="AH34" s="1368"/>
      <c r="AI34" s="1368"/>
      <c r="AJ34" s="1368"/>
      <c r="AK34" s="1368"/>
      <c r="AL34" s="1368"/>
      <c r="AM34" s="1368"/>
      <c r="AN34" s="1368"/>
      <c r="AO34" s="1368"/>
      <c r="AP34" s="1368"/>
      <c r="AQ34" s="1368"/>
      <c r="AR34" s="1368"/>
      <c r="AS34" s="1368"/>
      <c r="AT34" s="1368"/>
      <c r="AU34" s="1368"/>
      <c r="AV34" s="1368"/>
      <c r="AW34" s="1368"/>
      <c r="AX34" s="1368"/>
      <c r="AY34" s="1368"/>
      <c r="AZ34" s="207"/>
      <c r="BA34" s="1555"/>
      <c r="BB34" s="151" t="s">
        <v>48</v>
      </c>
      <c r="BC34" s="1021" t="s">
        <v>35</v>
      </c>
      <c r="BD34" s="1041" t="s">
        <v>35</v>
      </c>
      <c r="BE34" s="1041" t="s">
        <v>35</v>
      </c>
      <c r="BF34" s="1041" t="s">
        <v>35</v>
      </c>
      <c r="BG34" s="1062" t="s">
        <v>35</v>
      </c>
      <c r="BH34" s="1083" t="s">
        <v>35</v>
      </c>
      <c r="BI34" s="1041" t="s">
        <v>35</v>
      </c>
      <c r="BJ34" s="1041" t="s">
        <v>35</v>
      </c>
      <c r="BK34" s="1041" t="s">
        <v>35</v>
      </c>
      <c r="BL34" s="1062" t="s">
        <v>35</v>
      </c>
      <c r="BM34" s="1083" t="s">
        <v>35</v>
      </c>
      <c r="BN34" s="1041" t="s">
        <v>35</v>
      </c>
      <c r="BO34" s="1041" t="s">
        <v>35</v>
      </c>
      <c r="BP34" s="1041" t="s">
        <v>35</v>
      </c>
      <c r="BQ34" s="1062" t="s">
        <v>35</v>
      </c>
    </row>
    <row r="35" s="135" customFormat="true" ht="15" customHeight="true" x14ac:dyDescent="0.2">
      <c r="A35" s="1548" t="s">
        <v>55</v>
      </c>
      <c r="B35" s="908" t="s">
        <v>49</v>
      </c>
      <c r="C35" s="940" t="s">
        <v>35</v>
      </c>
      <c r="D35" s="954" t="s">
        <v>35</v>
      </c>
      <c r="E35" s="954" t="s">
        <v>35</v>
      </c>
      <c r="F35" s="954" t="s">
        <v>35</v>
      </c>
      <c r="G35" s="968" t="s">
        <v>35</v>
      </c>
      <c r="H35" s="982" t="s">
        <v>35</v>
      </c>
      <c r="I35" s="954" t="s">
        <v>35</v>
      </c>
      <c r="J35" s="954" t="s">
        <v>35</v>
      </c>
      <c r="K35" s="954" t="s">
        <v>35</v>
      </c>
      <c r="L35" s="996" t="s">
        <v>35</v>
      </c>
      <c r="M35" s="1008" t="s">
        <v>35</v>
      </c>
      <c r="N35" s="954" t="s">
        <v>35</v>
      </c>
      <c r="O35" s="954" t="s">
        <v>35</v>
      </c>
      <c r="P35" s="954" t="s">
        <v>35</v>
      </c>
      <c r="Q35" s="996" t="s">
        <v>35</v>
      </c>
      <c r="R35" s="296"/>
      <c r="S35" s="296"/>
      <c r="T35" s="296"/>
      <c r="U35" s="296"/>
      <c r="V35" s="296"/>
      <c r="W35" s="296"/>
      <c r="X35" s="296"/>
      <c r="Y35" s="296"/>
      <c r="Z35" s="296"/>
      <c r="AA35" s="296"/>
      <c r="AB35" s="296"/>
      <c r="AC35" s="296"/>
      <c r="AD35" s="296"/>
      <c r="AE35" s="296"/>
      <c r="AF35" s="296"/>
      <c r="AG35" s="296"/>
      <c r="AH35" s="296"/>
      <c r="AI35" s="296"/>
      <c r="AJ35" s="296"/>
      <c r="AK35" s="296"/>
      <c r="AL35" s="296"/>
      <c r="AM35" s="296"/>
      <c r="AN35" s="296"/>
      <c r="AO35" s="296"/>
      <c r="AP35" s="296"/>
      <c r="AQ35" s="296"/>
      <c r="AR35" s="296"/>
      <c r="AS35" s="296"/>
      <c r="AT35" s="296"/>
      <c r="AU35" s="296"/>
      <c r="AV35" s="296"/>
      <c r="AW35" s="296"/>
      <c r="AX35" s="296"/>
      <c r="AY35" s="296"/>
      <c r="BA35" s="1555" t="s">
        <v>55</v>
      </c>
      <c r="BB35" s="151" t="s">
        <v>49</v>
      </c>
      <c r="BC35" s="1021" t="s">
        <v>35</v>
      </c>
      <c r="BD35" s="1041" t="s">
        <v>35</v>
      </c>
      <c r="BE35" s="1041" t="s">
        <v>35</v>
      </c>
      <c r="BF35" s="1041" t="s">
        <v>35</v>
      </c>
      <c r="BG35" s="1062" t="s">
        <v>35</v>
      </c>
      <c r="BH35" s="1083" t="s">
        <v>35</v>
      </c>
      <c r="BI35" s="1041" t="s">
        <v>35</v>
      </c>
      <c r="BJ35" s="1041" t="s">
        <v>35</v>
      </c>
      <c r="BK35" s="1041" t="s">
        <v>35</v>
      </c>
      <c r="BL35" s="1062" t="s">
        <v>35</v>
      </c>
      <c r="BM35" s="1083" t="s">
        <v>35</v>
      </c>
      <c r="BN35" s="1041" t="s">
        <v>35</v>
      </c>
      <c r="BO35" s="1041" t="s">
        <v>35</v>
      </c>
      <c r="BP35" s="1041" t="s">
        <v>35</v>
      </c>
      <c r="BQ35" s="1062" t="s">
        <v>35</v>
      </c>
    </row>
    <row r="36" s="135" customFormat="true" ht="15" customHeight="true" x14ac:dyDescent="0.2">
      <c r="A36" s="1548"/>
      <c r="B36" s="908" t="s">
        <v>48</v>
      </c>
      <c r="C36" s="940" t="s">
        <v>35</v>
      </c>
      <c r="D36" s="954" t="s">
        <v>35</v>
      </c>
      <c r="E36" s="954" t="s">
        <v>35</v>
      </c>
      <c r="F36" s="954" t="s">
        <v>35</v>
      </c>
      <c r="G36" s="968" t="s">
        <v>35</v>
      </c>
      <c r="H36" s="982" t="s">
        <v>35</v>
      </c>
      <c r="I36" s="954" t="s">
        <v>35</v>
      </c>
      <c r="J36" s="954" t="s">
        <v>35</v>
      </c>
      <c r="K36" s="954" t="s">
        <v>35</v>
      </c>
      <c r="L36" s="996" t="s">
        <v>35</v>
      </c>
      <c r="M36" s="1008" t="s">
        <v>35</v>
      </c>
      <c r="N36" s="954" t="s">
        <v>35</v>
      </c>
      <c r="O36" s="954" t="s">
        <v>35</v>
      </c>
      <c r="P36" s="954" t="s">
        <v>35</v>
      </c>
      <c r="Q36" s="996" t="s">
        <v>35</v>
      </c>
      <c r="R36" s="296"/>
      <c r="S36" s="296"/>
      <c r="T36" s="296"/>
      <c r="U36" s="296"/>
      <c r="V36" s="296"/>
      <c r="W36" s="296"/>
      <c r="X36" s="296"/>
      <c r="Y36" s="296"/>
      <c r="Z36" s="296"/>
      <c r="AA36" s="296"/>
      <c r="AB36" s="296"/>
      <c r="AC36" s="296"/>
      <c r="AD36" s="296"/>
      <c r="AE36" s="296"/>
      <c r="AF36" s="296"/>
      <c r="AG36" s="296"/>
      <c r="AH36" s="296"/>
      <c r="AI36" s="296"/>
      <c r="AJ36" s="296"/>
      <c r="AK36" s="296"/>
      <c r="AL36" s="296"/>
      <c r="AM36" s="296"/>
      <c r="AN36" s="296"/>
      <c r="AO36" s="296"/>
      <c r="AP36" s="296"/>
      <c r="AQ36" s="296"/>
      <c r="AR36" s="296"/>
      <c r="AS36" s="296"/>
      <c r="AT36" s="296"/>
      <c r="AU36" s="296"/>
      <c r="AV36" s="296"/>
      <c r="AW36" s="296"/>
      <c r="AX36" s="296"/>
      <c r="AY36" s="296"/>
      <c r="BA36" s="1555"/>
      <c r="BB36" s="151" t="s">
        <v>48</v>
      </c>
      <c r="BC36" s="1021" t="s">
        <v>35</v>
      </c>
      <c r="BD36" s="1041" t="s">
        <v>35</v>
      </c>
      <c r="BE36" s="1041" t="s">
        <v>35</v>
      </c>
      <c r="BF36" s="1041" t="s">
        <v>35</v>
      </c>
      <c r="BG36" s="1062" t="s">
        <v>35</v>
      </c>
      <c r="BH36" s="1083" t="s">
        <v>35</v>
      </c>
      <c r="BI36" s="1041" t="s">
        <v>35</v>
      </c>
      <c r="BJ36" s="1041" t="s">
        <v>35</v>
      </c>
      <c r="BK36" s="1041" t="s">
        <v>35</v>
      </c>
      <c r="BL36" s="1062" t="s">
        <v>35</v>
      </c>
      <c r="BM36" s="1083" t="s">
        <v>35</v>
      </c>
      <c r="BN36" s="1041" t="s">
        <v>35</v>
      </c>
      <c r="BO36" s="1041" t="s">
        <v>35</v>
      </c>
      <c r="BP36" s="1041" t="s">
        <v>35</v>
      </c>
      <c r="BQ36" s="1062" t="s">
        <v>35</v>
      </c>
    </row>
    <row r="37" s="135" customFormat="true" ht="15" customHeight="true" x14ac:dyDescent="0.2">
      <c r="A37" s="1548" t="s">
        <v>145</v>
      </c>
      <c r="B37" s="908" t="s">
        <v>49</v>
      </c>
      <c r="C37" s="940" t="s">
        <v>35</v>
      </c>
      <c r="D37" s="954" t="s">
        <v>35</v>
      </c>
      <c r="E37" s="954" t="s">
        <v>35</v>
      </c>
      <c r="F37" s="954" t="s">
        <v>35</v>
      </c>
      <c r="G37" s="968" t="s">
        <v>35</v>
      </c>
      <c r="H37" s="982" t="s">
        <v>35</v>
      </c>
      <c r="I37" s="954" t="s">
        <v>35</v>
      </c>
      <c r="J37" s="954" t="s">
        <v>35</v>
      </c>
      <c r="K37" s="954" t="s">
        <v>35</v>
      </c>
      <c r="L37" s="996" t="s">
        <v>35</v>
      </c>
      <c r="M37" s="1008" t="s">
        <v>35</v>
      </c>
      <c r="N37" s="954" t="s">
        <v>35</v>
      </c>
      <c r="O37" s="954" t="s">
        <v>35</v>
      </c>
      <c r="P37" s="954" t="s">
        <v>35</v>
      </c>
      <c r="Q37" s="996" t="s">
        <v>35</v>
      </c>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BA37" s="1555" t="s">
        <v>125</v>
      </c>
      <c r="BB37" s="151" t="s">
        <v>49</v>
      </c>
      <c r="BC37" s="1021" t="s">
        <v>35</v>
      </c>
      <c r="BD37" s="1041" t="s">
        <v>35</v>
      </c>
      <c r="BE37" s="1041" t="s">
        <v>35</v>
      </c>
      <c r="BF37" s="1041" t="s">
        <v>35</v>
      </c>
      <c r="BG37" s="1062" t="s">
        <v>35</v>
      </c>
      <c r="BH37" s="1083" t="s">
        <v>35</v>
      </c>
      <c r="BI37" s="1041" t="s">
        <v>35</v>
      </c>
      <c r="BJ37" s="1041" t="s">
        <v>35</v>
      </c>
      <c r="BK37" s="1041" t="s">
        <v>35</v>
      </c>
      <c r="BL37" s="1062" t="s">
        <v>35</v>
      </c>
      <c r="BM37" s="1083" t="s">
        <v>35</v>
      </c>
      <c r="BN37" s="1041" t="s">
        <v>35</v>
      </c>
      <c r="BO37" s="1041" t="s">
        <v>35</v>
      </c>
      <c r="BP37" s="1041" t="s">
        <v>35</v>
      </c>
      <c r="BQ37" s="1062" t="s">
        <v>35</v>
      </c>
    </row>
    <row r="38" s="135" customFormat="true" ht="15" customHeight="true" x14ac:dyDescent="0.2">
      <c r="A38" s="1548"/>
      <c r="B38" s="908" t="s">
        <v>48</v>
      </c>
      <c r="C38" s="940" t="s">
        <v>35</v>
      </c>
      <c r="D38" s="954" t="s">
        <v>35</v>
      </c>
      <c r="E38" s="954" t="s">
        <v>35</v>
      </c>
      <c r="F38" s="954" t="s">
        <v>35</v>
      </c>
      <c r="G38" s="968" t="s">
        <v>35</v>
      </c>
      <c r="H38" s="982" t="s">
        <v>35</v>
      </c>
      <c r="I38" s="954" t="s">
        <v>35</v>
      </c>
      <c r="J38" s="954" t="s">
        <v>35</v>
      </c>
      <c r="K38" s="954" t="s">
        <v>35</v>
      </c>
      <c r="L38" s="996" t="s">
        <v>35</v>
      </c>
      <c r="M38" s="1008" t="s">
        <v>35</v>
      </c>
      <c r="N38" s="954" t="s">
        <v>35</v>
      </c>
      <c r="O38" s="954" t="s">
        <v>35</v>
      </c>
      <c r="P38" s="954" t="s">
        <v>35</v>
      </c>
      <c r="Q38" s="996" t="s">
        <v>35</v>
      </c>
      <c r="R38" s="296"/>
      <c r="S38" s="296"/>
      <c r="T38" s="296"/>
      <c r="U38" s="296"/>
      <c r="V38" s="296"/>
      <c r="W38" s="296"/>
      <c r="X38" s="296"/>
      <c r="Y38" s="296"/>
      <c r="Z38" s="296"/>
      <c r="AA38" s="296"/>
      <c r="AB38" s="296"/>
      <c r="AC38" s="296"/>
      <c r="AD38" s="296"/>
      <c r="AE38" s="296"/>
      <c r="AF38" s="296"/>
      <c r="AG38" s="296"/>
      <c r="AH38" s="296"/>
      <c r="AI38" s="296"/>
      <c r="AJ38" s="296"/>
      <c r="AK38" s="296"/>
      <c r="AL38" s="296"/>
      <c r="AM38" s="296"/>
      <c r="AN38" s="296"/>
      <c r="AO38" s="296"/>
      <c r="AP38" s="296"/>
      <c r="AQ38" s="296"/>
      <c r="AR38" s="296"/>
      <c r="AS38" s="296"/>
      <c r="AT38" s="296"/>
      <c r="AU38" s="296"/>
      <c r="AV38" s="296"/>
      <c r="AW38" s="296"/>
      <c r="AX38" s="296"/>
      <c r="AY38" s="296"/>
      <c r="BA38" s="1555"/>
      <c r="BB38" s="151" t="s">
        <v>48</v>
      </c>
      <c r="BC38" s="1021" t="s">
        <v>35</v>
      </c>
      <c r="BD38" s="1041" t="s">
        <v>35</v>
      </c>
      <c r="BE38" s="1041" t="s">
        <v>35</v>
      </c>
      <c r="BF38" s="1041" t="s">
        <v>35</v>
      </c>
      <c r="BG38" s="1062" t="s">
        <v>35</v>
      </c>
      <c r="BH38" s="1083" t="s">
        <v>35</v>
      </c>
      <c r="BI38" s="1041" t="s">
        <v>35</v>
      </c>
      <c r="BJ38" s="1041" t="s">
        <v>35</v>
      </c>
      <c r="BK38" s="1041" t="s">
        <v>35</v>
      </c>
      <c r="BL38" s="1062" t="s">
        <v>35</v>
      </c>
      <c r="BM38" s="1083" t="s">
        <v>35</v>
      </c>
      <c r="BN38" s="1041" t="s">
        <v>35</v>
      </c>
      <c r="BO38" s="1041" t="s">
        <v>35</v>
      </c>
      <c r="BP38" s="1041" t="s">
        <v>35</v>
      </c>
      <c r="BQ38" s="1062" t="s">
        <v>35</v>
      </c>
    </row>
    <row r="39" s="130" customFormat="true" ht="15" customHeight="true" x14ac:dyDescent="0.2">
      <c r="A39" s="1527" t="s">
        <v>122</v>
      </c>
      <c r="B39" s="240" t="s">
        <v>49</v>
      </c>
      <c r="C39" s="942" t="s">
        <v>35</v>
      </c>
      <c r="D39" s="956" t="s">
        <v>35</v>
      </c>
      <c r="E39" s="956" t="s">
        <v>35</v>
      </c>
      <c r="F39" s="956" t="s">
        <v>35</v>
      </c>
      <c r="G39" s="970" t="s">
        <v>35</v>
      </c>
      <c r="H39" s="984" t="s">
        <v>35</v>
      </c>
      <c r="I39" s="956" t="s">
        <v>35</v>
      </c>
      <c r="J39" s="956" t="s">
        <v>35</v>
      </c>
      <c r="K39" s="956" t="s">
        <v>35</v>
      </c>
      <c r="L39" s="998" t="s">
        <v>35</v>
      </c>
      <c r="M39" s="1010" t="s">
        <v>35</v>
      </c>
      <c r="N39" s="956" t="s">
        <v>35</v>
      </c>
      <c r="O39" s="956" t="s">
        <v>35</v>
      </c>
      <c r="P39" s="956" t="s">
        <v>35</v>
      </c>
      <c r="Q39" s="998" t="s">
        <v>35</v>
      </c>
      <c r="R39" s="1367"/>
      <c r="S39" s="1367"/>
      <c r="T39" s="1367"/>
      <c r="U39" s="1367"/>
      <c r="V39" s="1367"/>
      <c r="W39" s="1367"/>
      <c r="X39" s="1367"/>
      <c r="Y39" s="1368"/>
      <c r="Z39" s="1368"/>
      <c r="AA39" s="1368"/>
      <c r="AB39" s="1368"/>
      <c r="AC39" s="1368"/>
      <c r="AD39" s="1368"/>
      <c r="AE39" s="1368"/>
      <c r="AF39" s="1368"/>
      <c r="AG39" s="1368"/>
      <c r="AH39" s="1368"/>
      <c r="AI39" s="1368"/>
      <c r="AJ39" s="1368"/>
      <c r="AK39" s="1368"/>
      <c r="AL39" s="1368"/>
      <c r="AM39" s="1368"/>
      <c r="AN39" s="1368"/>
      <c r="AO39" s="1368"/>
      <c r="AP39" s="1368"/>
      <c r="AQ39" s="1368"/>
      <c r="AR39" s="1368"/>
      <c r="AS39" s="1368"/>
      <c r="AT39" s="1368"/>
      <c r="AU39" s="1368"/>
      <c r="AV39" s="1368"/>
      <c r="AW39" s="1368"/>
      <c r="AX39" s="1368"/>
      <c r="AY39" s="1368"/>
      <c r="AZ39" s="207"/>
      <c r="BA39" s="1555" t="s">
        <v>122</v>
      </c>
      <c r="BB39" s="151" t="s">
        <v>49</v>
      </c>
      <c r="BC39" s="1021" t="s">
        <v>35</v>
      </c>
      <c r="BD39" s="1041" t="s">
        <v>35</v>
      </c>
      <c r="BE39" s="1041" t="s">
        <v>35</v>
      </c>
      <c r="BF39" s="1041" t="s">
        <v>35</v>
      </c>
      <c r="BG39" s="1062" t="s">
        <v>35</v>
      </c>
      <c r="BH39" s="1083" t="s">
        <v>35</v>
      </c>
      <c r="BI39" s="1041" t="s">
        <v>35</v>
      </c>
      <c r="BJ39" s="1041" t="s">
        <v>35</v>
      </c>
      <c r="BK39" s="1041" t="s">
        <v>35</v>
      </c>
      <c r="BL39" s="1062" t="s">
        <v>35</v>
      </c>
      <c r="BM39" s="1083" t="s">
        <v>35</v>
      </c>
      <c r="BN39" s="1041" t="s">
        <v>35</v>
      </c>
      <c r="BO39" s="1041" t="s">
        <v>35</v>
      </c>
      <c r="BP39" s="1041" t="s">
        <v>35</v>
      </c>
      <c r="BQ39" s="1062" t="s">
        <v>35</v>
      </c>
    </row>
    <row r="40" s="130" customFormat="true" ht="15" customHeight="true" x14ac:dyDescent="0.2">
      <c r="A40" s="1527"/>
      <c r="B40" s="240" t="s">
        <v>48</v>
      </c>
      <c r="C40" s="942" t="s">
        <v>35</v>
      </c>
      <c r="D40" s="956" t="s">
        <v>35</v>
      </c>
      <c r="E40" s="956" t="s">
        <v>35</v>
      </c>
      <c r="F40" s="956" t="s">
        <v>35</v>
      </c>
      <c r="G40" s="970" t="s">
        <v>35</v>
      </c>
      <c r="H40" s="984" t="s">
        <v>35</v>
      </c>
      <c r="I40" s="956" t="s">
        <v>35</v>
      </c>
      <c r="J40" s="956" t="s">
        <v>35</v>
      </c>
      <c r="K40" s="956" t="s">
        <v>35</v>
      </c>
      <c r="L40" s="998" t="s">
        <v>35</v>
      </c>
      <c r="M40" s="1010" t="s">
        <v>35</v>
      </c>
      <c r="N40" s="956" t="s">
        <v>35</v>
      </c>
      <c r="O40" s="956" t="s">
        <v>35</v>
      </c>
      <c r="P40" s="956" t="s">
        <v>35</v>
      </c>
      <c r="Q40" s="998" t="s">
        <v>35</v>
      </c>
      <c r="R40" s="1367"/>
      <c r="S40" s="1367"/>
      <c r="T40" s="1367"/>
      <c r="U40" s="1367"/>
      <c r="V40" s="1367"/>
      <c r="W40" s="1367"/>
      <c r="X40" s="1367"/>
      <c r="Y40" s="1368"/>
      <c r="Z40" s="1368"/>
      <c r="AA40" s="1368"/>
      <c r="AB40" s="1368"/>
      <c r="AC40" s="1368"/>
      <c r="AD40" s="1368"/>
      <c r="AE40" s="1368"/>
      <c r="AF40" s="1368"/>
      <c r="AG40" s="1368"/>
      <c r="AH40" s="1368"/>
      <c r="AI40" s="1368"/>
      <c r="AJ40" s="1368"/>
      <c r="AK40" s="1368"/>
      <c r="AL40" s="1368"/>
      <c r="AM40" s="1368"/>
      <c r="AN40" s="1368"/>
      <c r="AO40" s="1368"/>
      <c r="AP40" s="1368"/>
      <c r="AQ40" s="1368"/>
      <c r="AR40" s="1368"/>
      <c r="AS40" s="1368"/>
      <c r="AT40" s="1368"/>
      <c r="AU40" s="1368"/>
      <c r="AV40" s="1368"/>
      <c r="AW40" s="1368"/>
      <c r="AX40" s="1368"/>
      <c r="AY40" s="1368"/>
      <c r="AZ40" s="207"/>
      <c r="BA40" s="1555"/>
      <c r="BB40" s="151" t="s">
        <v>48</v>
      </c>
      <c r="BC40" s="1021" t="s">
        <v>35</v>
      </c>
      <c r="BD40" s="1041" t="s">
        <v>35</v>
      </c>
      <c r="BE40" s="1041" t="s">
        <v>35</v>
      </c>
      <c r="BF40" s="1041" t="s">
        <v>35</v>
      </c>
      <c r="BG40" s="1062" t="s">
        <v>35</v>
      </c>
      <c r="BH40" s="1083" t="s">
        <v>35</v>
      </c>
      <c r="BI40" s="1041" t="s">
        <v>35</v>
      </c>
      <c r="BJ40" s="1041" t="s">
        <v>35</v>
      </c>
      <c r="BK40" s="1041" t="s">
        <v>35</v>
      </c>
      <c r="BL40" s="1062" t="s">
        <v>35</v>
      </c>
      <c r="BM40" s="1083" t="s">
        <v>35</v>
      </c>
      <c r="BN40" s="1041" t="s">
        <v>35</v>
      </c>
      <c r="BO40" s="1041" t="s">
        <v>35</v>
      </c>
      <c r="BP40" s="1041" t="s">
        <v>35</v>
      </c>
      <c r="BQ40" s="1062" t="s">
        <v>35</v>
      </c>
    </row>
    <row r="41" s="135" customFormat="true" ht="15" customHeight="true" x14ac:dyDescent="0.2">
      <c r="A41" s="1548" t="s">
        <v>56</v>
      </c>
      <c r="B41" s="908" t="s">
        <v>49</v>
      </c>
      <c r="C41" s="940" t="s">
        <v>35</v>
      </c>
      <c r="D41" s="954" t="s">
        <v>35</v>
      </c>
      <c r="E41" s="954" t="s">
        <v>35</v>
      </c>
      <c r="F41" s="954" t="s">
        <v>35</v>
      </c>
      <c r="G41" s="968" t="s">
        <v>35</v>
      </c>
      <c r="H41" s="982" t="s">
        <v>35</v>
      </c>
      <c r="I41" s="954" t="s">
        <v>35</v>
      </c>
      <c r="J41" s="954" t="s">
        <v>35</v>
      </c>
      <c r="K41" s="954" t="s">
        <v>35</v>
      </c>
      <c r="L41" s="996" t="s">
        <v>35</v>
      </c>
      <c r="M41" s="1008" t="s">
        <v>35</v>
      </c>
      <c r="N41" s="954" t="s">
        <v>35</v>
      </c>
      <c r="O41" s="954" t="s">
        <v>35</v>
      </c>
      <c r="P41" s="954" t="s">
        <v>35</v>
      </c>
      <c r="Q41" s="996" t="s">
        <v>35</v>
      </c>
      <c r="R41" s="296"/>
      <c r="S41" s="296"/>
      <c r="T41" s="296"/>
      <c r="U41" s="296"/>
      <c r="V41" s="296"/>
      <c r="W41" s="296"/>
      <c r="X41" s="296"/>
      <c r="Y41" s="296"/>
      <c r="Z41" s="296"/>
      <c r="AA41" s="296"/>
      <c r="AB41" s="296"/>
      <c r="AC41" s="296"/>
      <c r="AD41" s="296"/>
      <c r="AE41" s="296"/>
      <c r="AF41" s="296"/>
      <c r="AG41" s="296"/>
      <c r="AH41" s="296"/>
      <c r="AI41" s="296"/>
      <c r="AJ41" s="296"/>
      <c r="AK41" s="296"/>
      <c r="AL41" s="296"/>
      <c r="AM41" s="296"/>
      <c r="AN41" s="296"/>
      <c r="AO41" s="296"/>
      <c r="AP41" s="296"/>
      <c r="AQ41" s="296"/>
      <c r="AR41" s="296"/>
      <c r="AS41" s="296"/>
      <c r="AT41" s="296"/>
      <c r="AU41" s="296"/>
      <c r="AV41" s="296"/>
      <c r="AW41" s="296"/>
      <c r="AX41" s="296"/>
      <c r="AY41" s="296"/>
      <c r="BA41" s="1555" t="s">
        <v>56</v>
      </c>
      <c r="BB41" s="151" t="s">
        <v>49</v>
      </c>
      <c r="BC41" s="1021" t="s">
        <v>35</v>
      </c>
      <c r="BD41" s="1041" t="s">
        <v>35</v>
      </c>
      <c r="BE41" s="1041" t="s">
        <v>35</v>
      </c>
      <c r="BF41" s="1041" t="s">
        <v>35</v>
      </c>
      <c r="BG41" s="1062" t="s">
        <v>35</v>
      </c>
      <c r="BH41" s="1083" t="s">
        <v>35</v>
      </c>
      <c r="BI41" s="1041" t="s">
        <v>35</v>
      </c>
      <c r="BJ41" s="1041" t="s">
        <v>35</v>
      </c>
      <c r="BK41" s="1041" t="s">
        <v>35</v>
      </c>
      <c r="BL41" s="1062" t="s">
        <v>35</v>
      </c>
      <c r="BM41" s="1083" t="s">
        <v>35</v>
      </c>
      <c r="BN41" s="1041" t="s">
        <v>35</v>
      </c>
      <c r="BO41" s="1041" t="s">
        <v>35</v>
      </c>
      <c r="BP41" s="1041" t="s">
        <v>35</v>
      </c>
      <c r="BQ41" s="1062" t="s">
        <v>35</v>
      </c>
    </row>
    <row r="42" s="135" customFormat="true" ht="15" customHeight="true" x14ac:dyDescent="0.2">
      <c r="A42" s="1548"/>
      <c r="B42" s="908" t="s">
        <v>48</v>
      </c>
      <c r="C42" s="940" t="s">
        <v>35</v>
      </c>
      <c r="D42" s="954" t="s">
        <v>35</v>
      </c>
      <c r="E42" s="954" t="s">
        <v>35</v>
      </c>
      <c r="F42" s="954" t="s">
        <v>35</v>
      </c>
      <c r="G42" s="968" t="s">
        <v>35</v>
      </c>
      <c r="H42" s="982" t="s">
        <v>35</v>
      </c>
      <c r="I42" s="954" t="s">
        <v>35</v>
      </c>
      <c r="J42" s="954" t="s">
        <v>35</v>
      </c>
      <c r="K42" s="954" t="s">
        <v>35</v>
      </c>
      <c r="L42" s="996" t="s">
        <v>35</v>
      </c>
      <c r="M42" s="1008" t="s">
        <v>35</v>
      </c>
      <c r="N42" s="954" t="s">
        <v>35</v>
      </c>
      <c r="O42" s="954" t="s">
        <v>35</v>
      </c>
      <c r="P42" s="954" t="s">
        <v>35</v>
      </c>
      <c r="Q42" s="996" t="s">
        <v>35</v>
      </c>
      <c r="R42" s="296"/>
      <c r="S42" s="296"/>
      <c r="T42" s="296"/>
      <c r="U42" s="296"/>
      <c r="V42" s="296"/>
      <c r="W42" s="296"/>
      <c r="X42" s="296"/>
      <c r="Y42" s="296"/>
      <c r="Z42" s="296"/>
      <c r="AA42" s="296"/>
      <c r="AB42" s="296"/>
      <c r="AC42" s="296"/>
      <c r="AD42" s="296"/>
      <c r="AE42" s="296"/>
      <c r="AF42" s="296"/>
      <c r="AG42" s="296"/>
      <c r="AH42" s="296"/>
      <c r="AI42" s="296"/>
      <c r="AJ42" s="296"/>
      <c r="AK42" s="296"/>
      <c r="AL42" s="296"/>
      <c r="AM42" s="296"/>
      <c r="AN42" s="296"/>
      <c r="AO42" s="296"/>
      <c r="AP42" s="296"/>
      <c r="AQ42" s="296"/>
      <c r="AR42" s="296"/>
      <c r="AS42" s="296"/>
      <c r="AT42" s="296"/>
      <c r="AU42" s="296"/>
      <c r="AV42" s="296"/>
      <c r="AW42" s="296"/>
      <c r="AX42" s="296"/>
      <c r="AY42" s="296"/>
      <c r="BA42" s="1555"/>
      <c r="BB42" s="151" t="s">
        <v>48</v>
      </c>
      <c r="BC42" s="1021" t="s">
        <v>35</v>
      </c>
      <c r="BD42" s="1041" t="s">
        <v>35</v>
      </c>
      <c r="BE42" s="1041" t="s">
        <v>35</v>
      </c>
      <c r="BF42" s="1041" t="s">
        <v>35</v>
      </c>
      <c r="BG42" s="1062" t="s">
        <v>35</v>
      </c>
      <c r="BH42" s="1083" t="s">
        <v>35</v>
      </c>
      <c r="BI42" s="1041" t="s">
        <v>35</v>
      </c>
      <c r="BJ42" s="1041" t="s">
        <v>35</v>
      </c>
      <c r="BK42" s="1041" t="s">
        <v>35</v>
      </c>
      <c r="BL42" s="1062" t="s">
        <v>35</v>
      </c>
      <c r="BM42" s="1083" t="s">
        <v>35</v>
      </c>
      <c r="BN42" s="1041" t="s">
        <v>35</v>
      </c>
      <c r="BO42" s="1041" t="s">
        <v>35</v>
      </c>
      <c r="BP42" s="1041" t="s">
        <v>35</v>
      </c>
      <c r="BQ42" s="1062" t="s">
        <v>35</v>
      </c>
    </row>
    <row r="43" s="135" customFormat="true" ht="15" customHeight="true" x14ac:dyDescent="0.2">
      <c r="A43" s="1548" t="s">
        <v>53</v>
      </c>
      <c r="B43" s="908" t="s">
        <v>49</v>
      </c>
      <c r="C43" s="940" t="s">
        <v>35</v>
      </c>
      <c r="D43" s="954" t="s">
        <v>35</v>
      </c>
      <c r="E43" s="954" t="s">
        <v>35</v>
      </c>
      <c r="F43" s="954" t="s">
        <v>35</v>
      </c>
      <c r="G43" s="968" t="s">
        <v>35</v>
      </c>
      <c r="H43" s="982" t="s">
        <v>35</v>
      </c>
      <c r="I43" s="954" t="s">
        <v>35</v>
      </c>
      <c r="J43" s="954" t="s">
        <v>35</v>
      </c>
      <c r="K43" s="954" t="s">
        <v>35</v>
      </c>
      <c r="L43" s="996" t="s">
        <v>35</v>
      </c>
      <c r="M43" s="1008" t="s">
        <v>35</v>
      </c>
      <c r="N43" s="954" t="s">
        <v>35</v>
      </c>
      <c r="O43" s="954" t="s">
        <v>35</v>
      </c>
      <c r="P43" s="954" t="s">
        <v>35</v>
      </c>
      <c r="Q43" s="996" t="s">
        <v>35</v>
      </c>
      <c r="R43" s="296"/>
      <c r="S43" s="296"/>
      <c r="T43" s="296"/>
      <c r="U43" s="296"/>
      <c r="V43" s="296"/>
      <c r="W43" s="296"/>
      <c r="X43" s="296"/>
      <c r="Y43" s="296"/>
      <c r="Z43" s="296"/>
      <c r="AA43" s="296"/>
      <c r="AB43" s="296"/>
      <c r="AC43" s="296"/>
      <c r="AD43" s="296"/>
      <c r="AE43" s="296"/>
      <c r="AF43" s="296"/>
      <c r="AG43" s="296"/>
      <c r="AH43" s="296"/>
      <c r="AI43" s="296"/>
      <c r="AJ43" s="296"/>
      <c r="AK43" s="296"/>
      <c r="AL43" s="296"/>
      <c r="AM43" s="296"/>
      <c r="AN43" s="296"/>
      <c r="AO43" s="296"/>
      <c r="AP43" s="296"/>
      <c r="AQ43" s="296"/>
      <c r="AR43" s="296"/>
      <c r="AS43" s="296"/>
      <c r="AT43" s="296"/>
      <c r="AU43" s="296"/>
      <c r="AV43" s="296"/>
      <c r="AW43" s="296"/>
      <c r="AX43" s="296"/>
      <c r="AY43" s="296"/>
      <c r="BA43" s="1555" t="s">
        <v>53</v>
      </c>
      <c r="BB43" s="151" t="s">
        <v>49</v>
      </c>
      <c r="BC43" s="1021" t="s">
        <v>35</v>
      </c>
      <c r="BD43" s="1041" t="s">
        <v>35</v>
      </c>
      <c r="BE43" s="1041" t="s">
        <v>35</v>
      </c>
      <c r="BF43" s="1041" t="s">
        <v>35</v>
      </c>
      <c r="BG43" s="1062" t="s">
        <v>35</v>
      </c>
      <c r="BH43" s="1083" t="s">
        <v>35</v>
      </c>
      <c r="BI43" s="1041" t="s">
        <v>35</v>
      </c>
      <c r="BJ43" s="1041" t="s">
        <v>35</v>
      </c>
      <c r="BK43" s="1041" t="s">
        <v>35</v>
      </c>
      <c r="BL43" s="1062" t="s">
        <v>35</v>
      </c>
      <c r="BM43" s="1083" t="s">
        <v>35</v>
      </c>
      <c r="BN43" s="1041" t="s">
        <v>35</v>
      </c>
      <c r="BO43" s="1041" t="s">
        <v>35</v>
      </c>
      <c r="BP43" s="1041" t="s">
        <v>35</v>
      </c>
      <c r="BQ43" s="1062" t="s">
        <v>35</v>
      </c>
    </row>
    <row r="44" s="135" customFormat="true" ht="15" customHeight="true" x14ac:dyDescent="0.2">
      <c r="A44" s="1548"/>
      <c r="B44" s="908" t="s">
        <v>48</v>
      </c>
      <c r="C44" s="940" t="s">
        <v>35</v>
      </c>
      <c r="D44" s="954" t="s">
        <v>35</v>
      </c>
      <c r="E44" s="954" t="s">
        <v>35</v>
      </c>
      <c r="F44" s="954" t="s">
        <v>35</v>
      </c>
      <c r="G44" s="968" t="s">
        <v>35</v>
      </c>
      <c r="H44" s="982" t="s">
        <v>35</v>
      </c>
      <c r="I44" s="954" t="s">
        <v>35</v>
      </c>
      <c r="J44" s="954" t="s">
        <v>35</v>
      </c>
      <c r="K44" s="954" t="s">
        <v>35</v>
      </c>
      <c r="L44" s="996" t="s">
        <v>35</v>
      </c>
      <c r="M44" s="1008" t="s">
        <v>35</v>
      </c>
      <c r="N44" s="954" t="s">
        <v>35</v>
      </c>
      <c r="O44" s="954" t="s">
        <v>35</v>
      </c>
      <c r="P44" s="954" t="s">
        <v>35</v>
      </c>
      <c r="Q44" s="996" t="s">
        <v>35</v>
      </c>
      <c r="R44" s="296"/>
      <c r="S44" s="296"/>
      <c r="T44" s="296"/>
      <c r="U44" s="296"/>
      <c r="V44" s="296"/>
      <c r="W44" s="296"/>
      <c r="X44" s="296"/>
      <c r="Y44" s="296"/>
      <c r="Z44" s="296"/>
      <c r="AA44" s="296"/>
      <c r="AB44" s="296"/>
      <c r="AC44" s="296"/>
      <c r="AD44" s="296"/>
      <c r="AE44" s="296"/>
      <c r="AF44" s="296"/>
      <c r="AG44" s="296"/>
      <c r="AH44" s="296"/>
      <c r="AI44" s="296"/>
      <c r="AJ44" s="296"/>
      <c r="AK44" s="296"/>
      <c r="AL44" s="296"/>
      <c r="AM44" s="296"/>
      <c r="AN44" s="296"/>
      <c r="AO44" s="296"/>
      <c r="AP44" s="296"/>
      <c r="AQ44" s="296"/>
      <c r="AR44" s="296"/>
      <c r="AS44" s="296"/>
      <c r="AT44" s="296"/>
      <c r="AU44" s="296"/>
      <c r="AV44" s="296"/>
      <c r="AW44" s="296"/>
      <c r="AX44" s="296"/>
      <c r="AY44" s="296"/>
      <c r="BA44" s="1555"/>
      <c r="BB44" s="151" t="s">
        <v>48</v>
      </c>
      <c r="BC44" s="1021" t="s">
        <v>35</v>
      </c>
      <c r="BD44" s="1041" t="s">
        <v>35</v>
      </c>
      <c r="BE44" s="1041" t="s">
        <v>35</v>
      </c>
      <c r="BF44" s="1041" t="s">
        <v>35</v>
      </c>
      <c r="BG44" s="1062" t="s">
        <v>35</v>
      </c>
      <c r="BH44" s="1083" t="s">
        <v>35</v>
      </c>
      <c r="BI44" s="1041" t="s">
        <v>35</v>
      </c>
      <c r="BJ44" s="1041" t="s">
        <v>35</v>
      </c>
      <c r="BK44" s="1041" t="s">
        <v>35</v>
      </c>
      <c r="BL44" s="1062" t="s">
        <v>35</v>
      </c>
      <c r="BM44" s="1083" t="s">
        <v>35</v>
      </c>
      <c r="BN44" s="1041" t="s">
        <v>35</v>
      </c>
      <c r="BO44" s="1041" t="s">
        <v>35</v>
      </c>
      <c r="BP44" s="1041" t="s">
        <v>35</v>
      </c>
      <c r="BQ44" s="1062" t="s">
        <v>35</v>
      </c>
    </row>
    <row r="45" s="135" customFormat="true" ht="15" customHeight="true" x14ac:dyDescent="0.2">
      <c r="A45" s="1548" t="s">
        <v>52</v>
      </c>
      <c r="B45" s="908" t="s">
        <v>49</v>
      </c>
      <c r="C45" s="940" t="s">
        <v>35</v>
      </c>
      <c r="D45" s="954" t="s">
        <v>35</v>
      </c>
      <c r="E45" s="954" t="s">
        <v>35</v>
      </c>
      <c r="F45" s="954" t="s">
        <v>35</v>
      </c>
      <c r="G45" s="968" t="s">
        <v>35</v>
      </c>
      <c r="H45" s="982" t="s">
        <v>35</v>
      </c>
      <c r="I45" s="954" t="s">
        <v>35</v>
      </c>
      <c r="J45" s="954" t="s">
        <v>35</v>
      </c>
      <c r="K45" s="954" t="s">
        <v>35</v>
      </c>
      <c r="L45" s="996" t="s">
        <v>35</v>
      </c>
      <c r="M45" s="1008" t="s">
        <v>35</v>
      </c>
      <c r="N45" s="954" t="s">
        <v>35</v>
      </c>
      <c r="O45" s="954" t="s">
        <v>35</v>
      </c>
      <c r="P45" s="954" t="s">
        <v>35</v>
      </c>
      <c r="Q45" s="996" t="s">
        <v>35</v>
      </c>
      <c r="R45" s="296"/>
      <c r="S45" s="296"/>
      <c r="T45" s="296"/>
      <c r="U45" s="296"/>
      <c r="V45" s="296"/>
      <c r="W45" s="296"/>
      <c r="X45" s="296"/>
      <c r="Y45" s="296"/>
      <c r="Z45" s="296"/>
      <c r="AA45" s="296"/>
      <c r="AB45" s="296"/>
      <c r="AC45" s="296"/>
      <c r="AD45" s="296"/>
      <c r="AE45" s="296"/>
      <c r="AF45" s="296"/>
      <c r="AG45" s="296"/>
      <c r="AH45" s="296"/>
      <c r="AI45" s="296"/>
      <c r="AJ45" s="296"/>
      <c r="AK45" s="296"/>
      <c r="AL45" s="296"/>
      <c r="AM45" s="296"/>
      <c r="AN45" s="296"/>
      <c r="AO45" s="296"/>
      <c r="AP45" s="296"/>
      <c r="AQ45" s="296"/>
      <c r="AR45" s="296"/>
      <c r="AS45" s="296"/>
      <c r="AT45" s="296"/>
      <c r="AU45" s="296"/>
      <c r="AV45" s="296"/>
      <c r="AW45" s="296"/>
      <c r="AX45" s="296"/>
      <c r="AY45" s="296"/>
      <c r="BA45" s="1555" t="s">
        <v>52</v>
      </c>
      <c r="BB45" s="151" t="s">
        <v>49</v>
      </c>
      <c r="BC45" s="1021" t="s">
        <v>35</v>
      </c>
      <c r="BD45" s="1041" t="s">
        <v>35</v>
      </c>
      <c r="BE45" s="1041" t="s">
        <v>35</v>
      </c>
      <c r="BF45" s="1041" t="s">
        <v>35</v>
      </c>
      <c r="BG45" s="1062" t="s">
        <v>35</v>
      </c>
      <c r="BH45" s="1083" t="s">
        <v>35</v>
      </c>
      <c r="BI45" s="1041" t="s">
        <v>35</v>
      </c>
      <c r="BJ45" s="1041" t="s">
        <v>35</v>
      </c>
      <c r="BK45" s="1041" t="s">
        <v>35</v>
      </c>
      <c r="BL45" s="1062" t="s">
        <v>35</v>
      </c>
      <c r="BM45" s="1083" t="s">
        <v>35</v>
      </c>
      <c r="BN45" s="1041" t="s">
        <v>35</v>
      </c>
      <c r="BO45" s="1041" t="s">
        <v>35</v>
      </c>
      <c r="BP45" s="1041" t="s">
        <v>35</v>
      </c>
      <c r="BQ45" s="1062" t="s">
        <v>35</v>
      </c>
    </row>
    <row r="46" s="135" customFormat="true" ht="15" customHeight="true" x14ac:dyDescent="0.2">
      <c r="A46" s="1548"/>
      <c r="B46" s="908" t="s">
        <v>48</v>
      </c>
      <c r="C46" s="940" t="s">
        <v>35</v>
      </c>
      <c r="D46" s="954" t="s">
        <v>35</v>
      </c>
      <c r="E46" s="954" t="s">
        <v>35</v>
      </c>
      <c r="F46" s="954" t="s">
        <v>35</v>
      </c>
      <c r="G46" s="968" t="s">
        <v>35</v>
      </c>
      <c r="H46" s="982" t="s">
        <v>35</v>
      </c>
      <c r="I46" s="954" t="s">
        <v>35</v>
      </c>
      <c r="J46" s="954" t="s">
        <v>35</v>
      </c>
      <c r="K46" s="954" t="s">
        <v>35</v>
      </c>
      <c r="L46" s="996" t="s">
        <v>35</v>
      </c>
      <c r="M46" s="1008" t="s">
        <v>35</v>
      </c>
      <c r="N46" s="954" t="s">
        <v>35</v>
      </c>
      <c r="O46" s="954" t="s">
        <v>35</v>
      </c>
      <c r="P46" s="954" t="s">
        <v>35</v>
      </c>
      <c r="Q46" s="996" t="s">
        <v>35</v>
      </c>
      <c r="R46" s="296"/>
      <c r="S46" s="296"/>
      <c r="T46" s="296"/>
      <c r="U46" s="296"/>
      <c r="V46" s="296"/>
      <c r="W46" s="296"/>
      <c r="X46" s="296"/>
      <c r="Y46" s="296"/>
      <c r="Z46" s="296"/>
      <c r="AA46" s="296"/>
      <c r="AB46" s="296"/>
      <c r="AC46" s="296"/>
      <c r="AD46" s="296"/>
      <c r="AE46" s="296"/>
      <c r="AF46" s="296"/>
      <c r="AG46" s="296"/>
      <c r="AH46" s="296"/>
      <c r="AI46" s="296"/>
      <c r="AJ46" s="296"/>
      <c r="AK46" s="296"/>
      <c r="AL46" s="296"/>
      <c r="AM46" s="296"/>
      <c r="AN46" s="296"/>
      <c r="AO46" s="296"/>
      <c r="AP46" s="296"/>
      <c r="AQ46" s="296"/>
      <c r="AR46" s="296"/>
      <c r="AS46" s="296"/>
      <c r="AT46" s="296"/>
      <c r="AU46" s="296"/>
      <c r="AV46" s="296"/>
      <c r="AW46" s="296"/>
      <c r="AX46" s="296"/>
      <c r="AY46" s="296"/>
      <c r="BA46" s="1555"/>
      <c r="BB46" s="151" t="s">
        <v>48</v>
      </c>
      <c r="BC46" s="1021" t="s">
        <v>35</v>
      </c>
      <c r="BD46" s="1041" t="s">
        <v>35</v>
      </c>
      <c r="BE46" s="1041" t="s">
        <v>35</v>
      </c>
      <c r="BF46" s="1041" t="s">
        <v>35</v>
      </c>
      <c r="BG46" s="1062" t="s">
        <v>35</v>
      </c>
      <c r="BH46" s="1083" t="s">
        <v>35</v>
      </c>
      <c r="BI46" s="1041" t="s">
        <v>35</v>
      </c>
      <c r="BJ46" s="1041" t="s">
        <v>35</v>
      </c>
      <c r="BK46" s="1041" t="s">
        <v>35</v>
      </c>
      <c r="BL46" s="1062" t="s">
        <v>35</v>
      </c>
      <c r="BM46" s="1083" t="s">
        <v>35</v>
      </c>
      <c r="BN46" s="1041" t="s">
        <v>35</v>
      </c>
      <c r="BO46" s="1041" t="s">
        <v>35</v>
      </c>
      <c r="BP46" s="1041" t="s">
        <v>35</v>
      </c>
      <c r="BQ46" s="1062" t="s">
        <v>35</v>
      </c>
    </row>
    <row r="47" s="130" customFormat="true" ht="15" customHeight="true" x14ac:dyDescent="0.2">
      <c r="A47" s="1527" t="s">
        <v>101</v>
      </c>
      <c r="B47" s="241" t="s">
        <v>100</v>
      </c>
      <c r="C47" s="942" t="s">
        <v>35</v>
      </c>
      <c r="D47" s="956" t="s">
        <v>35</v>
      </c>
      <c r="E47" s="956" t="s">
        <v>35</v>
      </c>
      <c r="F47" s="956" t="s">
        <v>35</v>
      </c>
      <c r="G47" s="970" t="s">
        <v>35</v>
      </c>
      <c r="H47" s="984" t="s">
        <v>35</v>
      </c>
      <c r="I47" s="956" t="s">
        <v>35</v>
      </c>
      <c r="J47" s="956" t="s">
        <v>35</v>
      </c>
      <c r="K47" s="956" t="s">
        <v>35</v>
      </c>
      <c r="L47" s="998" t="s">
        <v>35</v>
      </c>
      <c r="M47" s="1010" t="s">
        <v>35</v>
      </c>
      <c r="N47" s="956" t="s">
        <v>35</v>
      </c>
      <c r="O47" s="956" t="s">
        <v>35</v>
      </c>
      <c r="P47" s="956" t="s">
        <v>35</v>
      </c>
      <c r="Q47" s="998" t="s">
        <v>35</v>
      </c>
      <c r="R47" s="1367"/>
      <c r="S47" s="1367"/>
      <c r="T47" s="1367"/>
      <c r="U47" s="1367"/>
      <c r="V47" s="1367"/>
      <c r="W47" s="1367"/>
      <c r="X47" s="1367"/>
      <c r="Y47" s="1368"/>
      <c r="Z47" s="1368"/>
      <c r="AA47" s="1368"/>
      <c r="AB47" s="1368"/>
      <c r="AC47" s="1368"/>
      <c r="AD47" s="1368"/>
      <c r="AE47" s="1368"/>
      <c r="AF47" s="1368"/>
      <c r="AG47" s="1368"/>
      <c r="AH47" s="1368"/>
      <c r="AI47" s="1368"/>
      <c r="AJ47" s="1368"/>
      <c r="AK47" s="1368"/>
      <c r="AL47" s="1368"/>
      <c r="AM47" s="1368"/>
      <c r="AN47" s="1368"/>
      <c r="AO47" s="1368"/>
      <c r="AP47" s="1368"/>
      <c r="AQ47" s="1368"/>
      <c r="AR47" s="1368"/>
      <c r="AS47" s="1368"/>
      <c r="AT47" s="1368"/>
      <c r="AU47" s="1368"/>
      <c r="AV47" s="1368"/>
      <c r="AW47" s="1368"/>
      <c r="AX47" s="1368"/>
      <c r="AY47" s="1368"/>
      <c r="AZ47" s="207"/>
      <c r="BA47" s="1555" t="s">
        <v>101</v>
      </c>
      <c r="BB47" s="151" t="s">
        <v>100</v>
      </c>
      <c r="BC47" s="1021" t="s">
        <v>35</v>
      </c>
      <c r="BD47" s="1041" t="s">
        <v>35</v>
      </c>
      <c r="BE47" s="1041" t="s">
        <v>35</v>
      </c>
      <c r="BF47" s="1041" t="s">
        <v>35</v>
      </c>
      <c r="BG47" s="1062" t="s">
        <v>35</v>
      </c>
      <c r="BH47" s="1083" t="s">
        <v>35</v>
      </c>
      <c r="BI47" s="1041" t="s">
        <v>35</v>
      </c>
      <c r="BJ47" s="1041" t="s">
        <v>35</v>
      </c>
      <c r="BK47" s="1041" t="s">
        <v>35</v>
      </c>
      <c r="BL47" s="1062" t="s">
        <v>35</v>
      </c>
      <c r="BM47" s="1083" t="s">
        <v>35</v>
      </c>
      <c r="BN47" s="1041" t="s">
        <v>35</v>
      </c>
      <c r="BO47" s="1041" t="s">
        <v>35</v>
      </c>
      <c r="BP47" s="1041" t="s">
        <v>35</v>
      </c>
      <c r="BQ47" s="1062" t="s">
        <v>35</v>
      </c>
    </row>
    <row r="48" s="130" customFormat="true" ht="15" customHeight="true" x14ac:dyDescent="0.2">
      <c r="A48" s="1527"/>
      <c r="B48" s="241" t="s">
        <v>99</v>
      </c>
      <c r="C48" s="942" t="s">
        <v>35</v>
      </c>
      <c r="D48" s="956" t="s">
        <v>35</v>
      </c>
      <c r="E48" s="956" t="s">
        <v>35</v>
      </c>
      <c r="F48" s="956" t="s">
        <v>35</v>
      </c>
      <c r="G48" s="970" t="s">
        <v>35</v>
      </c>
      <c r="H48" s="984" t="s">
        <v>35</v>
      </c>
      <c r="I48" s="956" t="s">
        <v>35</v>
      </c>
      <c r="J48" s="956" t="s">
        <v>35</v>
      </c>
      <c r="K48" s="956" t="s">
        <v>35</v>
      </c>
      <c r="L48" s="998" t="s">
        <v>35</v>
      </c>
      <c r="M48" s="1010" t="s">
        <v>35</v>
      </c>
      <c r="N48" s="956" t="s">
        <v>35</v>
      </c>
      <c r="O48" s="956" t="s">
        <v>35</v>
      </c>
      <c r="P48" s="956" t="s">
        <v>35</v>
      </c>
      <c r="Q48" s="998" t="s">
        <v>35</v>
      </c>
      <c r="R48" s="1367"/>
      <c r="S48" s="1367"/>
      <c r="T48" s="1367"/>
      <c r="U48" s="1367"/>
      <c r="V48" s="1367"/>
      <c r="W48" s="1367"/>
      <c r="X48" s="1367"/>
      <c r="Y48" s="1368"/>
      <c r="Z48" s="1368"/>
      <c r="AA48" s="1368"/>
      <c r="AB48" s="1368"/>
      <c r="AC48" s="1368"/>
      <c r="AD48" s="1368"/>
      <c r="AE48" s="1368"/>
      <c r="AF48" s="1368"/>
      <c r="AG48" s="1368"/>
      <c r="AH48" s="1368"/>
      <c r="AI48" s="1368"/>
      <c r="AJ48" s="1368"/>
      <c r="AK48" s="1368"/>
      <c r="AL48" s="1368"/>
      <c r="AM48" s="1368"/>
      <c r="AN48" s="1368"/>
      <c r="AO48" s="1368"/>
      <c r="AP48" s="1368"/>
      <c r="AQ48" s="1368"/>
      <c r="AR48" s="1368"/>
      <c r="AS48" s="1368"/>
      <c r="AT48" s="1368"/>
      <c r="AU48" s="1368"/>
      <c r="AV48" s="1368"/>
      <c r="AW48" s="1368"/>
      <c r="AX48" s="1368"/>
      <c r="AY48" s="1368"/>
      <c r="AZ48" s="207"/>
      <c r="BA48" s="1555"/>
      <c r="BB48" s="151" t="s">
        <v>99</v>
      </c>
      <c r="BC48" s="1021" t="s">
        <v>35</v>
      </c>
      <c r="BD48" s="1041" t="s">
        <v>35</v>
      </c>
      <c r="BE48" s="1041" t="s">
        <v>35</v>
      </c>
      <c r="BF48" s="1041" t="s">
        <v>35</v>
      </c>
      <c r="BG48" s="1062" t="s">
        <v>35</v>
      </c>
      <c r="BH48" s="1083" t="s">
        <v>35</v>
      </c>
      <c r="BI48" s="1041" t="s">
        <v>35</v>
      </c>
      <c r="BJ48" s="1041" t="s">
        <v>35</v>
      </c>
      <c r="BK48" s="1041" t="s">
        <v>35</v>
      </c>
      <c r="BL48" s="1062" t="s">
        <v>35</v>
      </c>
      <c r="BM48" s="1083" t="s">
        <v>35</v>
      </c>
      <c r="BN48" s="1041" t="s">
        <v>35</v>
      </c>
      <c r="BO48" s="1041" t="s">
        <v>35</v>
      </c>
      <c r="BP48" s="1041" t="s">
        <v>35</v>
      </c>
      <c r="BQ48" s="1062" t="s">
        <v>35</v>
      </c>
    </row>
    <row r="49" s="130" customFormat="true" ht="15" customHeight="true" x14ac:dyDescent="0.2">
      <c r="A49" s="1527"/>
      <c r="B49" s="241" t="s">
        <v>68</v>
      </c>
      <c r="C49" s="942" t="s">
        <v>35</v>
      </c>
      <c r="D49" s="956" t="s">
        <v>35</v>
      </c>
      <c r="E49" s="956" t="s">
        <v>35</v>
      </c>
      <c r="F49" s="956" t="s">
        <v>35</v>
      </c>
      <c r="G49" s="970" t="s">
        <v>35</v>
      </c>
      <c r="H49" s="984" t="s">
        <v>35</v>
      </c>
      <c r="I49" s="956" t="s">
        <v>35</v>
      </c>
      <c r="J49" s="956" t="s">
        <v>35</v>
      </c>
      <c r="K49" s="956" t="s">
        <v>35</v>
      </c>
      <c r="L49" s="998" t="s">
        <v>35</v>
      </c>
      <c r="M49" s="1010" t="s">
        <v>35</v>
      </c>
      <c r="N49" s="956" t="s">
        <v>35</v>
      </c>
      <c r="O49" s="956" t="s">
        <v>35</v>
      </c>
      <c r="P49" s="956" t="s">
        <v>35</v>
      </c>
      <c r="Q49" s="998" t="s">
        <v>35</v>
      </c>
      <c r="R49" s="1367"/>
      <c r="S49" s="1367"/>
      <c r="T49" s="1367"/>
      <c r="U49" s="1367"/>
      <c r="V49" s="1367"/>
      <c r="W49" s="1367"/>
      <c r="X49" s="1367"/>
      <c r="Y49" s="1368"/>
      <c r="Z49" s="1368"/>
      <c r="AA49" s="1368"/>
      <c r="AB49" s="1368"/>
      <c r="AC49" s="1368"/>
      <c r="AD49" s="1368"/>
      <c r="AE49" s="1368"/>
      <c r="AF49" s="1368"/>
      <c r="AG49" s="1368"/>
      <c r="AH49" s="1368"/>
      <c r="AI49" s="1368"/>
      <c r="AJ49" s="1368"/>
      <c r="AK49" s="1368"/>
      <c r="AL49" s="1368"/>
      <c r="AM49" s="1368"/>
      <c r="AN49" s="1368"/>
      <c r="AO49" s="1368"/>
      <c r="AP49" s="1368"/>
      <c r="AQ49" s="1368"/>
      <c r="AR49" s="1368"/>
      <c r="AS49" s="1368"/>
      <c r="AT49" s="1368"/>
      <c r="AU49" s="1368"/>
      <c r="AV49" s="1368"/>
      <c r="AW49" s="1368"/>
      <c r="AX49" s="1368"/>
      <c r="AY49" s="1368"/>
      <c r="AZ49" s="207"/>
      <c r="BA49" s="1555"/>
      <c r="BB49" s="151" t="s">
        <v>68</v>
      </c>
      <c r="BC49" s="1021" t="s">
        <v>35</v>
      </c>
      <c r="BD49" s="1041" t="s">
        <v>35</v>
      </c>
      <c r="BE49" s="1041" t="s">
        <v>35</v>
      </c>
      <c r="BF49" s="1041" t="s">
        <v>35</v>
      </c>
      <c r="BG49" s="1062" t="s">
        <v>35</v>
      </c>
      <c r="BH49" s="1083" t="s">
        <v>35</v>
      </c>
      <c r="BI49" s="1041" t="s">
        <v>35</v>
      </c>
      <c r="BJ49" s="1041" t="s">
        <v>35</v>
      </c>
      <c r="BK49" s="1041" t="s">
        <v>35</v>
      </c>
      <c r="BL49" s="1062" t="s">
        <v>35</v>
      </c>
      <c r="BM49" s="1083" t="s">
        <v>35</v>
      </c>
      <c r="BN49" s="1041" t="s">
        <v>35</v>
      </c>
      <c r="BO49" s="1041" t="s">
        <v>35</v>
      </c>
      <c r="BP49" s="1041" t="s">
        <v>35</v>
      </c>
      <c r="BQ49" s="1062" t="s">
        <v>35</v>
      </c>
    </row>
    <row r="50" s="130" customFormat="true" ht="15" customHeight="true" x14ac:dyDescent="0.2">
      <c r="A50" s="1527" t="s">
        <v>102</v>
      </c>
      <c r="B50" s="241" t="s">
        <v>100</v>
      </c>
      <c r="C50" s="942" t="s">
        <v>35</v>
      </c>
      <c r="D50" s="956" t="s">
        <v>35</v>
      </c>
      <c r="E50" s="956" t="s">
        <v>35</v>
      </c>
      <c r="F50" s="956" t="s">
        <v>35</v>
      </c>
      <c r="G50" s="970" t="s">
        <v>35</v>
      </c>
      <c r="H50" s="984" t="s">
        <v>35</v>
      </c>
      <c r="I50" s="956" t="s">
        <v>35</v>
      </c>
      <c r="J50" s="956" t="s">
        <v>35</v>
      </c>
      <c r="K50" s="956" t="s">
        <v>35</v>
      </c>
      <c r="L50" s="998" t="s">
        <v>35</v>
      </c>
      <c r="M50" s="1010" t="s">
        <v>35</v>
      </c>
      <c r="N50" s="956" t="s">
        <v>35</v>
      </c>
      <c r="O50" s="956" t="s">
        <v>35</v>
      </c>
      <c r="P50" s="956" t="s">
        <v>35</v>
      </c>
      <c r="Q50" s="998" t="s">
        <v>35</v>
      </c>
      <c r="R50" s="1367"/>
      <c r="S50" s="1367"/>
      <c r="T50" s="1367"/>
      <c r="U50" s="1367"/>
      <c r="V50" s="1367"/>
      <c r="W50" s="1367"/>
      <c r="X50" s="1367"/>
      <c r="Y50" s="1368"/>
      <c r="Z50" s="1368"/>
      <c r="AA50" s="1368"/>
      <c r="AB50" s="1368"/>
      <c r="AC50" s="1368"/>
      <c r="AD50" s="1368"/>
      <c r="AE50" s="1368"/>
      <c r="AF50" s="1368"/>
      <c r="AG50" s="1368"/>
      <c r="AH50" s="1368"/>
      <c r="AI50" s="1368"/>
      <c r="AJ50" s="1368"/>
      <c r="AK50" s="1368"/>
      <c r="AL50" s="1368"/>
      <c r="AM50" s="1368"/>
      <c r="AN50" s="1368"/>
      <c r="AO50" s="1368"/>
      <c r="AP50" s="1368"/>
      <c r="AQ50" s="1368"/>
      <c r="AR50" s="1368"/>
      <c r="AS50" s="1368"/>
      <c r="AT50" s="1368"/>
      <c r="AU50" s="1368"/>
      <c r="AV50" s="1368"/>
      <c r="AW50" s="1368"/>
      <c r="AX50" s="1368"/>
      <c r="AY50" s="1368"/>
      <c r="AZ50" s="207"/>
      <c r="BA50" s="1555" t="s">
        <v>102</v>
      </c>
      <c r="BB50" s="151" t="s">
        <v>100</v>
      </c>
      <c r="BC50" s="1021" t="s">
        <v>35</v>
      </c>
      <c r="BD50" s="1041" t="s">
        <v>35</v>
      </c>
      <c r="BE50" s="1041" t="s">
        <v>35</v>
      </c>
      <c r="BF50" s="1041" t="s">
        <v>35</v>
      </c>
      <c r="BG50" s="1062" t="s">
        <v>35</v>
      </c>
      <c r="BH50" s="1083" t="s">
        <v>35</v>
      </c>
      <c r="BI50" s="1041" t="s">
        <v>35</v>
      </c>
      <c r="BJ50" s="1041" t="s">
        <v>35</v>
      </c>
      <c r="BK50" s="1041" t="s">
        <v>35</v>
      </c>
      <c r="BL50" s="1062" t="s">
        <v>35</v>
      </c>
      <c r="BM50" s="1083" t="s">
        <v>35</v>
      </c>
      <c r="BN50" s="1041" t="s">
        <v>35</v>
      </c>
      <c r="BO50" s="1041" t="s">
        <v>35</v>
      </c>
      <c r="BP50" s="1041" t="s">
        <v>35</v>
      </c>
      <c r="BQ50" s="1062" t="s">
        <v>35</v>
      </c>
    </row>
    <row r="51" s="130" customFormat="true" ht="15" customHeight="true" x14ac:dyDescent="0.2">
      <c r="A51" s="1527"/>
      <c r="B51" s="241" t="s">
        <v>99</v>
      </c>
      <c r="C51" s="942" t="s">
        <v>35</v>
      </c>
      <c r="D51" s="956" t="s">
        <v>35</v>
      </c>
      <c r="E51" s="956" t="s">
        <v>35</v>
      </c>
      <c r="F51" s="956" t="s">
        <v>35</v>
      </c>
      <c r="G51" s="970" t="s">
        <v>35</v>
      </c>
      <c r="H51" s="984" t="s">
        <v>35</v>
      </c>
      <c r="I51" s="956" t="s">
        <v>35</v>
      </c>
      <c r="J51" s="956" t="s">
        <v>35</v>
      </c>
      <c r="K51" s="956" t="s">
        <v>35</v>
      </c>
      <c r="L51" s="998" t="s">
        <v>35</v>
      </c>
      <c r="M51" s="1010" t="s">
        <v>35</v>
      </c>
      <c r="N51" s="956" t="s">
        <v>35</v>
      </c>
      <c r="O51" s="956" t="s">
        <v>35</v>
      </c>
      <c r="P51" s="956" t="s">
        <v>35</v>
      </c>
      <c r="Q51" s="998" t="s">
        <v>35</v>
      </c>
      <c r="R51" s="1367"/>
      <c r="S51" s="1367"/>
      <c r="T51" s="1367"/>
      <c r="U51" s="1367"/>
      <c r="V51" s="1367"/>
      <c r="W51" s="1367"/>
      <c r="X51" s="1367"/>
      <c r="Y51" s="1368"/>
      <c r="Z51" s="1368"/>
      <c r="AA51" s="1368"/>
      <c r="AB51" s="1368"/>
      <c r="AC51" s="1368"/>
      <c r="AD51" s="1368"/>
      <c r="AE51" s="1368"/>
      <c r="AF51" s="1368"/>
      <c r="AG51" s="1368"/>
      <c r="AH51" s="1368"/>
      <c r="AI51" s="1368"/>
      <c r="AJ51" s="1368"/>
      <c r="AK51" s="1368"/>
      <c r="AL51" s="1368"/>
      <c r="AM51" s="1368"/>
      <c r="AN51" s="1368"/>
      <c r="AO51" s="1368"/>
      <c r="AP51" s="1368"/>
      <c r="AQ51" s="1368"/>
      <c r="AR51" s="1368"/>
      <c r="AS51" s="1368"/>
      <c r="AT51" s="1368"/>
      <c r="AU51" s="1368"/>
      <c r="AV51" s="1368"/>
      <c r="AW51" s="1368"/>
      <c r="AX51" s="1368"/>
      <c r="AY51" s="1368"/>
      <c r="AZ51" s="207"/>
      <c r="BA51" s="1555"/>
      <c r="BB51" s="151" t="s">
        <v>99</v>
      </c>
      <c r="BC51" s="1021" t="s">
        <v>35</v>
      </c>
      <c r="BD51" s="1041" t="s">
        <v>35</v>
      </c>
      <c r="BE51" s="1041" t="s">
        <v>35</v>
      </c>
      <c r="BF51" s="1041" t="s">
        <v>35</v>
      </c>
      <c r="BG51" s="1062" t="s">
        <v>35</v>
      </c>
      <c r="BH51" s="1083" t="s">
        <v>35</v>
      </c>
      <c r="BI51" s="1041" t="s">
        <v>35</v>
      </c>
      <c r="BJ51" s="1041" t="s">
        <v>35</v>
      </c>
      <c r="BK51" s="1041" t="s">
        <v>35</v>
      </c>
      <c r="BL51" s="1062" t="s">
        <v>35</v>
      </c>
      <c r="BM51" s="1083" t="s">
        <v>35</v>
      </c>
      <c r="BN51" s="1041" t="s">
        <v>35</v>
      </c>
      <c r="BO51" s="1041" t="s">
        <v>35</v>
      </c>
      <c r="BP51" s="1041" t="s">
        <v>35</v>
      </c>
      <c r="BQ51" s="1062" t="s">
        <v>35</v>
      </c>
    </row>
    <row r="52" s="130" customFormat="true" ht="15" customHeight="true" x14ac:dyDescent="0.2">
      <c r="A52" s="1527"/>
      <c r="B52" s="241" t="s">
        <v>68</v>
      </c>
      <c r="C52" s="942" t="s">
        <v>35</v>
      </c>
      <c r="D52" s="956" t="s">
        <v>35</v>
      </c>
      <c r="E52" s="956" t="s">
        <v>35</v>
      </c>
      <c r="F52" s="956" t="s">
        <v>35</v>
      </c>
      <c r="G52" s="970" t="s">
        <v>35</v>
      </c>
      <c r="H52" s="984" t="s">
        <v>35</v>
      </c>
      <c r="I52" s="956" t="s">
        <v>35</v>
      </c>
      <c r="J52" s="956" t="s">
        <v>35</v>
      </c>
      <c r="K52" s="956" t="s">
        <v>35</v>
      </c>
      <c r="L52" s="998" t="s">
        <v>35</v>
      </c>
      <c r="M52" s="1010" t="s">
        <v>35</v>
      </c>
      <c r="N52" s="956" t="s">
        <v>35</v>
      </c>
      <c r="O52" s="956" t="s">
        <v>35</v>
      </c>
      <c r="P52" s="956" t="s">
        <v>35</v>
      </c>
      <c r="Q52" s="998" t="s">
        <v>35</v>
      </c>
      <c r="R52" s="1367"/>
      <c r="S52" s="1367"/>
      <c r="T52" s="1367"/>
      <c r="U52" s="1367"/>
      <c r="V52" s="1367"/>
      <c r="W52" s="1367"/>
      <c r="X52" s="1367"/>
      <c r="Y52" s="1368"/>
      <c r="Z52" s="1368"/>
      <c r="AA52" s="1368"/>
      <c r="AB52" s="1368"/>
      <c r="AC52" s="1368"/>
      <c r="AD52" s="1368"/>
      <c r="AE52" s="1368"/>
      <c r="AF52" s="1368"/>
      <c r="AG52" s="1368"/>
      <c r="AH52" s="1368"/>
      <c r="AI52" s="1368"/>
      <c r="AJ52" s="1368"/>
      <c r="AK52" s="1368"/>
      <c r="AL52" s="1368"/>
      <c r="AM52" s="1368"/>
      <c r="AN52" s="1368"/>
      <c r="AO52" s="1368"/>
      <c r="AP52" s="1368"/>
      <c r="AQ52" s="1368"/>
      <c r="AR52" s="1368"/>
      <c r="AS52" s="1368"/>
      <c r="AT52" s="1368"/>
      <c r="AU52" s="1368"/>
      <c r="AV52" s="1368"/>
      <c r="AW52" s="1368"/>
      <c r="AX52" s="1368"/>
      <c r="AY52" s="1368"/>
      <c r="AZ52" s="207"/>
      <c r="BA52" s="1555"/>
      <c r="BB52" s="151" t="s">
        <v>68</v>
      </c>
      <c r="BC52" s="1021" t="s">
        <v>35</v>
      </c>
      <c r="BD52" s="1041" t="s">
        <v>35</v>
      </c>
      <c r="BE52" s="1041" t="s">
        <v>35</v>
      </c>
      <c r="BF52" s="1041" t="s">
        <v>35</v>
      </c>
      <c r="BG52" s="1062" t="s">
        <v>35</v>
      </c>
      <c r="BH52" s="1083" t="s">
        <v>35</v>
      </c>
      <c r="BI52" s="1041" t="s">
        <v>35</v>
      </c>
      <c r="BJ52" s="1041" t="s">
        <v>35</v>
      </c>
      <c r="BK52" s="1041" t="s">
        <v>35</v>
      </c>
      <c r="BL52" s="1062" t="s">
        <v>35</v>
      </c>
      <c r="BM52" s="1083" t="s">
        <v>35</v>
      </c>
      <c r="BN52" s="1041" t="s">
        <v>35</v>
      </c>
      <c r="BO52" s="1041" t="s">
        <v>35</v>
      </c>
      <c r="BP52" s="1041" t="s">
        <v>35</v>
      </c>
      <c r="BQ52" s="1062" t="s">
        <v>35</v>
      </c>
    </row>
    <row r="53" s="130" customFormat="true" ht="15" customHeight="true" x14ac:dyDescent="0.2">
      <c r="A53" s="1527" t="s">
        <v>105</v>
      </c>
      <c r="B53" s="241" t="s">
        <v>100</v>
      </c>
      <c r="C53" s="942" t="s">
        <v>35</v>
      </c>
      <c r="D53" s="956" t="s">
        <v>35</v>
      </c>
      <c r="E53" s="956" t="s">
        <v>35</v>
      </c>
      <c r="F53" s="956" t="s">
        <v>35</v>
      </c>
      <c r="G53" s="970" t="s">
        <v>35</v>
      </c>
      <c r="H53" s="984" t="s">
        <v>35</v>
      </c>
      <c r="I53" s="956" t="s">
        <v>35</v>
      </c>
      <c r="J53" s="956" t="s">
        <v>35</v>
      </c>
      <c r="K53" s="956" t="s">
        <v>35</v>
      </c>
      <c r="L53" s="998" t="s">
        <v>35</v>
      </c>
      <c r="M53" s="1010" t="s">
        <v>35</v>
      </c>
      <c r="N53" s="956" t="s">
        <v>35</v>
      </c>
      <c r="O53" s="956" t="s">
        <v>35</v>
      </c>
      <c r="P53" s="956" t="s">
        <v>35</v>
      </c>
      <c r="Q53" s="998" t="s">
        <v>35</v>
      </c>
      <c r="R53" s="1367"/>
      <c r="S53" s="1367"/>
      <c r="T53" s="1367"/>
      <c r="U53" s="1367"/>
      <c r="V53" s="1367"/>
      <c r="W53" s="1367"/>
      <c r="X53" s="1367"/>
      <c r="Y53" s="1368"/>
      <c r="Z53" s="1368"/>
      <c r="AA53" s="1368"/>
      <c r="AB53" s="1368"/>
      <c r="AC53" s="1368"/>
      <c r="AD53" s="1368"/>
      <c r="AE53" s="1368"/>
      <c r="AF53" s="1368"/>
      <c r="AG53" s="1368"/>
      <c r="AH53" s="1368"/>
      <c r="AI53" s="1368"/>
      <c r="AJ53" s="1368"/>
      <c r="AK53" s="1368"/>
      <c r="AL53" s="1368"/>
      <c r="AM53" s="1368"/>
      <c r="AN53" s="1368"/>
      <c r="AO53" s="1368"/>
      <c r="AP53" s="1368"/>
      <c r="AQ53" s="1368"/>
      <c r="AR53" s="1368"/>
      <c r="AS53" s="1368"/>
      <c r="AT53" s="1368"/>
      <c r="AU53" s="1368"/>
      <c r="AV53" s="1368"/>
      <c r="AW53" s="1368"/>
      <c r="AX53" s="1368"/>
      <c r="AY53" s="1368"/>
      <c r="AZ53" s="207"/>
      <c r="BA53" s="1555" t="s">
        <v>105</v>
      </c>
      <c r="BB53" s="151" t="s">
        <v>100</v>
      </c>
      <c r="BC53" s="1021" t="s">
        <v>35</v>
      </c>
      <c r="BD53" s="1041" t="s">
        <v>35</v>
      </c>
      <c r="BE53" s="1041" t="s">
        <v>35</v>
      </c>
      <c r="BF53" s="1041" t="s">
        <v>35</v>
      </c>
      <c r="BG53" s="1062" t="s">
        <v>35</v>
      </c>
      <c r="BH53" s="1083" t="s">
        <v>35</v>
      </c>
      <c r="BI53" s="1041" t="s">
        <v>35</v>
      </c>
      <c r="BJ53" s="1041" t="s">
        <v>35</v>
      </c>
      <c r="BK53" s="1041" t="s">
        <v>35</v>
      </c>
      <c r="BL53" s="1062" t="s">
        <v>35</v>
      </c>
      <c r="BM53" s="1083" t="s">
        <v>35</v>
      </c>
      <c r="BN53" s="1041" t="s">
        <v>35</v>
      </c>
      <c r="BO53" s="1041" t="s">
        <v>35</v>
      </c>
      <c r="BP53" s="1041" t="s">
        <v>35</v>
      </c>
      <c r="BQ53" s="1062" t="s">
        <v>35</v>
      </c>
    </row>
    <row r="54" s="130" customFormat="true" ht="15" customHeight="true" x14ac:dyDescent="0.2">
      <c r="A54" s="1527"/>
      <c r="B54" s="241" t="s">
        <v>99</v>
      </c>
      <c r="C54" s="942" t="s">
        <v>35</v>
      </c>
      <c r="D54" s="956" t="s">
        <v>35</v>
      </c>
      <c r="E54" s="956" t="s">
        <v>35</v>
      </c>
      <c r="F54" s="956" t="s">
        <v>35</v>
      </c>
      <c r="G54" s="970" t="s">
        <v>35</v>
      </c>
      <c r="H54" s="984" t="s">
        <v>35</v>
      </c>
      <c r="I54" s="956" t="s">
        <v>35</v>
      </c>
      <c r="J54" s="956" t="s">
        <v>35</v>
      </c>
      <c r="K54" s="956" t="s">
        <v>35</v>
      </c>
      <c r="L54" s="998" t="s">
        <v>35</v>
      </c>
      <c r="M54" s="1010" t="s">
        <v>35</v>
      </c>
      <c r="N54" s="956" t="s">
        <v>35</v>
      </c>
      <c r="O54" s="956" t="s">
        <v>35</v>
      </c>
      <c r="P54" s="956" t="s">
        <v>35</v>
      </c>
      <c r="Q54" s="998" t="s">
        <v>35</v>
      </c>
      <c r="R54" s="1367"/>
      <c r="S54" s="1367"/>
      <c r="T54" s="1367"/>
      <c r="U54" s="1367"/>
      <c r="V54" s="1367"/>
      <c r="W54" s="1367"/>
      <c r="X54" s="1367"/>
      <c r="Y54" s="1368"/>
      <c r="Z54" s="1368"/>
      <c r="AA54" s="1368"/>
      <c r="AB54" s="1368"/>
      <c r="AC54" s="1368"/>
      <c r="AD54" s="1368"/>
      <c r="AE54" s="1368"/>
      <c r="AF54" s="1368"/>
      <c r="AG54" s="1368"/>
      <c r="AH54" s="1368"/>
      <c r="AI54" s="1368"/>
      <c r="AJ54" s="1368"/>
      <c r="AK54" s="1368"/>
      <c r="AL54" s="1368"/>
      <c r="AM54" s="1368"/>
      <c r="AN54" s="1368"/>
      <c r="AO54" s="1368"/>
      <c r="AP54" s="1368"/>
      <c r="AQ54" s="1368"/>
      <c r="AR54" s="1368"/>
      <c r="AS54" s="1368"/>
      <c r="AT54" s="1368"/>
      <c r="AU54" s="1368"/>
      <c r="AV54" s="1368"/>
      <c r="AW54" s="1368"/>
      <c r="AX54" s="1368"/>
      <c r="AY54" s="1368"/>
      <c r="AZ54" s="207"/>
      <c r="BA54" s="1555"/>
      <c r="BB54" s="151" t="s">
        <v>99</v>
      </c>
      <c r="BC54" s="1021" t="s">
        <v>35</v>
      </c>
      <c r="BD54" s="1041" t="s">
        <v>35</v>
      </c>
      <c r="BE54" s="1041" t="s">
        <v>35</v>
      </c>
      <c r="BF54" s="1041" t="s">
        <v>35</v>
      </c>
      <c r="BG54" s="1062" t="s">
        <v>35</v>
      </c>
      <c r="BH54" s="1083" t="s">
        <v>35</v>
      </c>
      <c r="BI54" s="1041" t="s">
        <v>35</v>
      </c>
      <c r="BJ54" s="1041" t="s">
        <v>35</v>
      </c>
      <c r="BK54" s="1041" t="s">
        <v>35</v>
      </c>
      <c r="BL54" s="1062" t="s">
        <v>35</v>
      </c>
      <c r="BM54" s="1083" t="s">
        <v>35</v>
      </c>
      <c r="BN54" s="1041" t="s">
        <v>35</v>
      </c>
      <c r="BO54" s="1041" t="s">
        <v>35</v>
      </c>
      <c r="BP54" s="1041" t="s">
        <v>35</v>
      </c>
      <c r="BQ54" s="1062" t="s">
        <v>35</v>
      </c>
    </row>
    <row r="55" s="130" customFormat="true" ht="15" customHeight="true" x14ac:dyDescent="0.2">
      <c r="A55" s="1557"/>
      <c r="B55" s="242" t="s">
        <v>68</v>
      </c>
      <c r="C55" s="943" t="s">
        <v>35</v>
      </c>
      <c r="D55" s="957" t="s">
        <v>35</v>
      </c>
      <c r="E55" s="957" t="s">
        <v>35</v>
      </c>
      <c r="F55" s="957" t="s">
        <v>35</v>
      </c>
      <c r="G55" s="971" t="s">
        <v>35</v>
      </c>
      <c r="H55" s="985" t="s">
        <v>35</v>
      </c>
      <c r="I55" s="957" t="s">
        <v>35</v>
      </c>
      <c r="J55" s="957" t="s">
        <v>35</v>
      </c>
      <c r="K55" s="957" t="s">
        <v>35</v>
      </c>
      <c r="L55" s="999" t="s">
        <v>35</v>
      </c>
      <c r="M55" s="1011" t="s">
        <v>35</v>
      </c>
      <c r="N55" s="957" t="s">
        <v>35</v>
      </c>
      <c r="O55" s="957" t="s">
        <v>35</v>
      </c>
      <c r="P55" s="957" t="s">
        <v>35</v>
      </c>
      <c r="Q55" s="999" t="s">
        <v>35</v>
      </c>
      <c r="R55" s="1369"/>
      <c r="S55" s="1369"/>
      <c r="T55" s="1369"/>
      <c r="U55" s="1369"/>
      <c r="V55" s="1369"/>
      <c r="W55" s="1369"/>
      <c r="X55" s="1369"/>
      <c r="Y55" s="1369"/>
      <c r="Z55" s="1369"/>
      <c r="AA55" s="1369"/>
      <c r="AB55" s="1369"/>
      <c r="AC55" s="1369"/>
      <c r="AD55" s="1369"/>
      <c r="AE55" s="1369"/>
      <c r="AF55" s="1369"/>
      <c r="AG55" s="1369"/>
      <c r="AH55" s="1369"/>
      <c r="AI55" s="1369"/>
      <c r="AJ55" s="1369"/>
      <c r="AK55" s="1369"/>
      <c r="AL55" s="1369"/>
      <c r="AM55" s="1369"/>
      <c r="AN55" s="1369"/>
      <c r="AO55" s="1369"/>
      <c r="AP55" s="1369"/>
      <c r="AQ55" s="1369"/>
      <c r="AR55" s="1369"/>
      <c r="AS55" s="1369"/>
      <c r="AT55" s="1369"/>
      <c r="AU55" s="1369"/>
      <c r="AV55" s="1369"/>
      <c r="AW55" s="1369"/>
      <c r="AX55" s="1369"/>
      <c r="AY55" s="1369"/>
      <c r="AZ55" s="207"/>
      <c r="BA55" s="1558"/>
      <c r="BB55" s="152" t="s">
        <v>68</v>
      </c>
      <c r="BC55" s="1022" t="s">
        <v>35</v>
      </c>
      <c r="BD55" s="1042" t="s">
        <v>35</v>
      </c>
      <c r="BE55" s="1042" t="s">
        <v>35</v>
      </c>
      <c r="BF55" s="1042" t="s">
        <v>35</v>
      </c>
      <c r="BG55" s="1063" t="s">
        <v>35</v>
      </c>
      <c r="BH55" s="1084" t="s">
        <v>35</v>
      </c>
      <c r="BI55" s="1042" t="s">
        <v>35</v>
      </c>
      <c r="BJ55" s="1042" t="s">
        <v>35</v>
      </c>
      <c r="BK55" s="1042" t="s">
        <v>35</v>
      </c>
      <c r="BL55" s="1063" t="s">
        <v>35</v>
      </c>
      <c r="BM55" s="1084" t="s">
        <v>35</v>
      </c>
      <c r="BN55" s="1042" t="s">
        <v>35</v>
      </c>
      <c r="BO55" s="1042" t="s">
        <v>35</v>
      </c>
      <c r="BP55" s="1042" t="s">
        <v>35</v>
      </c>
      <c r="BQ55" s="1063" t="s">
        <v>35</v>
      </c>
    </row>
    <row r="56" s="135" customFormat="true" ht="15" customHeight="true" x14ac:dyDescent="0.2">
      <c r="A56" s="132"/>
      <c r="B56" s="177"/>
      <c r="C56" s="1549" t="s">
        <v>114</v>
      </c>
      <c r="D56" s="1550"/>
      <c r="E56" s="1550"/>
      <c r="F56" s="1550"/>
      <c r="G56" s="1551"/>
      <c r="H56" s="1552" t="s">
        <v>38</v>
      </c>
      <c r="I56" s="1535"/>
      <c r="J56" s="1535"/>
      <c r="K56" s="1535"/>
      <c r="L56" s="1553"/>
      <c r="M56" s="1534" t="s">
        <v>37</v>
      </c>
      <c r="N56" s="1535"/>
      <c r="O56" s="1535"/>
      <c r="P56" s="1535"/>
      <c r="Q56" s="1536"/>
      <c r="R56" s="296"/>
      <c r="S56" s="296"/>
      <c r="T56" s="296"/>
      <c r="U56" s="296"/>
      <c r="V56" s="296"/>
      <c r="W56" s="296"/>
      <c r="X56" s="296"/>
      <c r="Y56" s="296"/>
      <c r="Z56" s="296"/>
      <c r="AA56" s="296"/>
      <c r="AB56" s="296"/>
      <c r="AC56" s="296"/>
      <c r="AD56" s="296"/>
      <c r="AE56" s="296"/>
      <c r="AF56" s="296"/>
      <c r="AG56" s="296"/>
      <c r="AH56" s="296"/>
      <c r="AI56" s="296"/>
      <c r="AJ56" s="296"/>
      <c r="AK56" s="296"/>
      <c r="AL56" s="296"/>
      <c r="AM56" s="296"/>
      <c r="AN56" s="296"/>
      <c r="AO56" s="296"/>
      <c r="AP56" s="296"/>
      <c r="AQ56" s="296"/>
      <c r="AR56" s="296"/>
      <c r="AS56" s="296"/>
      <c r="AT56" s="296"/>
      <c r="AU56" s="296"/>
      <c r="AV56" s="296"/>
      <c r="AW56" s="296"/>
      <c r="AX56" s="296"/>
      <c r="AY56" s="296"/>
      <c r="BA56" s="209" t="s">
        <v>128</v>
      </c>
      <c r="BB56" s="115" t="s">
        <v>95</v>
      </c>
      <c r="BC56" s="1574" t="s">
        <v>114</v>
      </c>
      <c r="BD56" s="1575"/>
      <c r="BE56" s="1575"/>
      <c r="BF56" s="1575"/>
      <c r="BG56" s="1576"/>
      <c r="BH56" s="1577" t="s">
        <v>38</v>
      </c>
      <c r="BI56" s="1575"/>
      <c r="BJ56" s="1575"/>
      <c r="BK56" s="1575"/>
      <c r="BL56" s="1576"/>
      <c r="BM56" s="1577" t="s">
        <v>37</v>
      </c>
      <c r="BN56" s="1575"/>
      <c r="BO56" s="1575"/>
      <c r="BP56" s="1575"/>
      <c r="BQ56" s="1576"/>
    </row>
    <row r="57" s="135" customFormat="true" ht="12.75" x14ac:dyDescent="0.2">
      <c r="A57" s="178" t="s">
        <v>69</v>
      </c>
      <c r="B57" s="235"/>
      <c r="C57" s="266" t="s">
        <v>0</v>
      </c>
      <c r="D57" s="267" t="s">
        <v>1</v>
      </c>
      <c r="E57" s="267" t="s">
        <v>2</v>
      </c>
      <c r="F57" s="267" t="s">
        <v>3</v>
      </c>
      <c r="G57" s="268" t="s">
        <v>4</v>
      </c>
      <c r="H57" s="664" t="s">
        <v>0</v>
      </c>
      <c r="I57" s="605" t="s">
        <v>1</v>
      </c>
      <c r="J57" s="605" t="s">
        <v>2</v>
      </c>
      <c r="K57" s="605" t="s">
        <v>3</v>
      </c>
      <c r="L57" s="606" t="s">
        <v>4</v>
      </c>
      <c r="M57" s="650" t="s">
        <v>0</v>
      </c>
      <c r="N57" s="605" t="s">
        <v>1</v>
      </c>
      <c r="O57" s="605" t="s">
        <v>2</v>
      </c>
      <c r="P57" s="605" t="s">
        <v>3</v>
      </c>
      <c r="Q57" s="606" t="s">
        <v>4</v>
      </c>
      <c r="R57" s="296"/>
      <c r="S57" s="296"/>
      <c r="T57" s="296"/>
      <c r="U57" s="296"/>
      <c r="V57" s="296"/>
      <c r="W57" s="296"/>
      <c r="X57" s="296"/>
      <c r="Y57" s="296"/>
      <c r="Z57" s="296"/>
      <c r="AA57" s="296"/>
      <c r="AB57" s="296"/>
      <c r="AC57" s="296"/>
      <c r="AD57" s="296"/>
      <c r="AE57" s="296"/>
      <c r="AF57" s="296"/>
      <c r="AG57" s="296"/>
      <c r="AH57" s="296"/>
      <c r="AI57" s="296"/>
      <c r="AJ57" s="296"/>
      <c r="AK57" s="296"/>
      <c r="AL57" s="296"/>
      <c r="AM57" s="296"/>
      <c r="AN57" s="296"/>
      <c r="AO57" s="296"/>
      <c r="AP57" s="296"/>
      <c r="AQ57" s="296"/>
      <c r="AR57" s="296"/>
      <c r="AS57" s="296"/>
      <c r="AT57" s="296"/>
      <c r="AU57" s="296"/>
      <c r="AV57" s="296"/>
      <c r="AW57" s="296"/>
      <c r="AX57" s="296"/>
      <c r="AY57" s="296"/>
      <c r="BA57" s="188" t="s">
        <v>119</v>
      </c>
      <c r="BB57" s="187"/>
      <c r="BC57" s="302" t="s">
        <v>0</v>
      </c>
      <c r="BD57" s="168" t="s">
        <v>1</v>
      </c>
      <c r="BE57" s="168" t="s">
        <v>2</v>
      </c>
      <c r="BF57" s="168" t="s">
        <v>3</v>
      </c>
      <c r="BG57" s="303" t="s">
        <v>4</v>
      </c>
      <c r="BH57" s="312" t="s">
        <v>0</v>
      </c>
      <c r="BI57" s="168" t="s">
        <v>1</v>
      </c>
      <c r="BJ57" s="168" t="s">
        <v>2</v>
      </c>
      <c r="BK57" s="168" t="s">
        <v>3</v>
      </c>
      <c r="BL57" s="303" t="s">
        <v>4</v>
      </c>
      <c r="BM57" s="312" t="s">
        <v>0</v>
      </c>
      <c r="BN57" s="168" t="s">
        <v>1</v>
      </c>
      <c r="BO57" s="168" t="s">
        <v>2</v>
      </c>
      <c r="BP57" s="168" t="s">
        <v>3</v>
      </c>
      <c r="BQ57" s="303" t="s">
        <v>4</v>
      </c>
    </row>
    <row r="58" s="135" customFormat="true" ht="15" customHeight="true" x14ac:dyDescent="0.2">
      <c r="A58" s="1537" t="s">
        <v>146</v>
      </c>
      <c r="B58" s="909" t="s">
        <v>147</v>
      </c>
      <c r="C58" s="746">
        <v>9.1666666666666661</v>
      </c>
      <c r="D58" s="747">
        <v>20</v>
      </c>
      <c r="E58" s="747">
        <v>25</v>
      </c>
      <c r="F58" s="747">
        <v>24.793388429752067</v>
      </c>
      <c r="G58" s="748">
        <v>22.689075630252102</v>
      </c>
      <c r="H58" s="749">
        <v>16.666666666666664</v>
      </c>
      <c r="I58" s="747">
        <v>25.581395348837212</v>
      </c>
      <c r="J58" s="747">
        <v>32.558139534883722</v>
      </c>
      <c r="K58" s="747">
        <v>30.232558139534881</v>
      </c>
      <c r="L58" s="750">
        <v>32.558139534883722</v>
      </c>
      <c r="M58" s="751">
        <v>6.4935064935064926</v>
      </c>
      <c r="N58" s="747">
        <v>16.883116883116884</v>
      </c>
      <c r="O58" s="747">
        <v>25.641025641025639</v>
      </c>
      <c r="P58" s="747">
        <v>14.285714285714285</v>
      </c>
      <c r="Q58" s="750">
        <v>18.181818181818183</v>
      </c>
      <c r="R58" s="296"/>
      <c r="S58" s="296"/>
      <c r="T58" s="296"/>
      <c r="U58" s="296"/>
      <c r="V58" s="296"/>
      <c r="W58" s="296"/>
      <c r="X58" s="296"/>
      <c r="Y58" s="296"/>
      <c r="Z58" s="296"/>
      <c r="AA58" s="296"/>
      <c r="AB58" s="296"/>
      <c r="AC58" s="296"/>
      <c r="AD58" s="296"/>
      <c r="AE58" s="296"/>
      <c r="AF58" s="296"/>
      <c r="AG58" s="296"/>
      <c r="AH58" s="296"/>
      <c r="AI58" s="296"/>
      <c r="AJ58" s="296"/>
      <c r="AK58" s="296"/>
      <c r="AL58" s="296"/>
      <c r="AM58" s="296"/>
      <c r="AN58" s="296"/>
      <c r="AO58" s="296"/>
      <c r="AP58" s="296"/>
      <c r="AQ58" s="296"/>
      <c r="AR58" s="296"/>
      <c r="AS58" s="296"/>
      <c r="AT58" s="296"/>
      <c r="AU58" s="296"/>
      <c r="AV58" s="296"/>
      <c r="AW58" s="296"/>
      <c r="AX58" s="296"/>
      <c r="AY58" s="296"/>
      <c r="BA58" s="227"/>
      <c r="BB58" s="153"/>
      <c r="BC58" s="304"/>
      <c r="BD58" s="290"/>
      <c r="BE58" s="290"/>
      <c r="BF58" s="290"/>
      <c r="BG58" s="305"/>
      <c r="BH58" s="313"/>
      <c r="BI58" s="290"/>
      <c r="BJ58" s="290"/>
      <c r="BK58" s="290"/>
      <c r="BL58" s="305"/>
      <c r="BM58" s="313"/>
      <c r="BN58" s="290"/>
      <c r="BO58" s="290"/>
      <c r="BP58" s="290"/>
      <c r="BQ58" s="305"/>
    </row>
    <row r="59" s="135" customFormat="true" ht="15" customHeight="true" x14ac:dyDescent="0.2">
      <c r="A59" s="1538"/>
      <c r="B59" s="910" t="s">
        <v>148</v>
      </c>
      <c r="C59" s="752">
        <v>3.3333333333333335</v>
      </c>
      <c r="D59" s="753">
        <v>2.5</v>
      </c>
      <c r="E59" s="753">
        <v>3.3333333333333335</v>
      </c>
      <c r="F59" s="753">
        <v>4.1322314049586781</v>
      </c>
      <c r="G59" s="754">
        <v>0</v>
      </c>
      <c r="H59" s="755">
        <v>2.3809523809523809</v>
      </c>
      <c r="I59" s="753">
        <v>0</v>
      </c>
      <c r="J59" s="753">
        <v>2.3255813953488373</v>
      </c>
      <c r="K59" s="753">
        <v>0</v>
      </c>
      <c r="L59" s="756">
        <v>0</v>
      </c>
      <c r="M59" s="757">
        <v>3.8961038961038961</v>
      </c>
      <c r="N59" s="753">
        <v>2.5974025974025974</v>
      </c>
      <c r="O59" s="753">
        <v>5.1282051282051277</v>
      </c>
      <c r="P59" s="753">
        <v>6.4935064935064926</v>
      </c>
      <c r="Q59" s="756">
        <v>0</v>
      </c>
      <c r="R59" s="296"/>
      <c r="S59" s="296"/>
      <c r="T59" s="296"/>
      <c r="U59" s="296"/>
      <c r="V59" s="296"/>
      <c r="W59" s="296"/>
      <c r="X59" s="296"/>
      <c r="Y59" s="296"/>
      <c r="Z59" s="296"/>
      <c r="AA59" s="296"/>
      <c r="AB59" s="296"/>
      <c r="AC59" s="296"/>
      <c r="AD59" s="296"/>
      <c r="AE59" s="296"/>
      <c r="AF59" s="296"/>
      <c r="AG59" s="296"/>
      <c r="AH59" s="296"/>
      <c r="AI59" s="296"/>
      <c r="AJ59" s="296"/>
      <c r="AK59" s="296"/>
      <c r="AL59" s="296"/>
      <c r="AM59" s="296"/>
      <c r="AN59" s="296"/>
      <c r="AO59" s="296"/>
      <c r="AP59" s="296"/>
      <c r="AQ59" s="296"/>
      <c r="AR59" s="296"/>
      <c r="AS59" s="296"/>
      <c r="AT59" s="296"/>
      <c r="AU59" s="296"/>
      <c r="AV59" s="296"/>
      <c r="AW59" s="296"/>
      <c r="AX59" s="296"/>
      <c r="AY59" s="296"/>
      <c r="BA59" s="228"/>
      <c r="BB59" s="154"/>
      <c r="BC59" s="306"/>
      <c r="BD59" s="291"/>
      <c r="BE59" s="291"/>
      <c r="BF59" s="291"/>
      <c r="BG59" s="307"/>
      <c r="BH59" s="314"/>
      <c r="BI59" s="291"/>
      <c r="BJ59" s="291"/>
      <c r="BK59" s="291"/>
      <c r="BL59" s="307"/>
      <c r="BM59" s="314"/>
      <c r="BN59" s="291"/>
      <c r="BO59" s="291"/>
      <c r="BP59" s="291"/>
      <c r="BQ59" s="307"/>
    </row>
    <row r="60" s="135" customFormat="true" ht="15" customHeight="true" x14ac:dyDescent="0.2">
      <c r="A60" s="1538"/>
      <c r="B60" s="910" t="s">
        <v>149</v>
      </c>
      <c r="C60" s="752">
        <v>9.1666666666666661</v>
      </c>
      <c r="D60" s="753">
        <v>40.833333333333336</v>
      </c>
      <c r="E60" s="753">
        <v>55.000000000000007</v>
      </c>
      <c r="F60" s="753">
        <v>55.371900826446286</v>
      </c>
      <c r="G60" s="754">
        <v>74.789915966386559</v>
      </c>
      <c r="H60" s="755">
        <v>21.428571428571427</v>
      </c>
      <c r="I60" s="753">
        <v>44.186046511627907</v>
      </c>
      <c r="J60" s="753">
        <v>60.465116279069761</v>
      </c>
      <c r="K60" s="753">
        <v>62.790697674418603</v>
      </c>
      <c r="L60" s="756">
        <v>65.116279069767444</v>
      </c>
      <c r="M60" s="757">
        <v>6.4935064935064926</v>
      </c>
      <c r="N60" s="753">
        <v>35.064935064935064</v>
      </c>
      <c r="O60" s="753">
        <v>48.717948717948715</v>
      </c>
      <c r="P60" s="753">
        <v>58.441558441558442</v>
      </c>
      <c r="Q60" s="756">
        <v>75.324675324675326</v>
      </c>
      <c r="R60" s="296"/>
      <c r="S60" s="296"/>
      <c r="T60" s="296"/>
      <c r="U60" s="296"/>
      <c r="V60" s="296"/>
      <c r="W60" s="296"/>
      <c r="X60" s="296"/>
      <c r="Y60" s="296"/>
      <c r="Z60" s="296"/>
      <c r="AA60" s="296"/>
      <c r="AB60" s="296"/>
      <c r="AC60" s="296"/>
      <c r="AD60" s="296"/>
      <c r="AE60" s="296"/>
      <c r="AF60" s="296"/>
      <c r="AG60" s="296"/>
      <c r="AH60" s="296"/>
      <c r="AI60" s="296"/>
      <c r="AJ60" s="296"/>
      <c r="AK60" s="296"/>
      <c r="AL60" s="296"/>
      <c r="AM60" s="296"/>
      <c r="AN60" s="296"/>
      <c r="AO60" s="296"/>
      <c r="AP60" s="296"/>
      <c r="AQ60" s="296"/>
      <c r="AR60" s="296"/>
      <c r="AS60" s="296"/>
      <c r="AT60" s="296"/>
      <c r="AU60" s="296"/>
      <c r="AV60" s="296"/>
      <c r="AW60" s="296"/>
      <c r="AX60" s="296"/>
      <c r="AY60" s="296"/>
      <c r="BA60" s="228"/>
      <c r="BB60" s="154"/>
      <c r="BC60" s="306"/>
      <c r="BD60" s="291"/>
      <c r="BE60" s="291"/>
      <c r="BF60" s="291"/>
      <c r="BG60" s="307"/>
      <c r="BH60" s="314"/>
      <c r="BI60" s="291"/>
      <c r="BJ60" s="291"/>
      <c r="BK60" s="291"/>
      <c r="BL60" s="307"/>
      <c r="BM60" s="314"/>
      <c r="BN60" s="291"/>
      <c r="BO60" s="291"/>
      <c r="BP60" s="291"/>
      <c r="BQ60" s="307"/>
    </row>
    <row r="61" s="135" customFormat="true" ht="15" customHeight="true" x14ac:dyDescent="0.2">
      <c r="A61" s="1538"/>
      <c r="B61" s="910" t="s">
        <v>150</v>
      </c>
      <c r="C61" s="752">
        <v>10.833333333333334</v>
      </c>
      <c r="D61" s="753">
        <v>9.1666666666666661</v>
      </c>
      <c r="E61" s="753">
        <v>4.1666666666666661</v>
      </c>
      <c r="F61" s="753">
        <v>5.785123966942149</v>
      </c>
      <c r="G61" s="754">
        <v>1.680672268907563</v>
      </c>
      <c r="H61" s="755">
        <v>14.285714285714285</v>
      </c>
      <c r="I61" s="753">
        <v>9.3023255813953494</v>
      </c>
      <c r="J61" s="753">
        <v>2.3255813953488373</v>
      </c>
      <c r="K61" s="753">
        <v>0</v>
      </c>
      <c r="L61" s="756">
        <v>2.3255813953488373</v>
      </c>
      <c r="M61" s="757">
        <v>7.7922077922077921</v>
      </c>
      <c r="N61" s="753">
        <v>10.38961038961039</v>
      </c>
      <c r="O61" s="753">
        <v>5.1282051282051277</v>
      </c>
      <c r="P61" s="753">
        <v>6.4935064935064926</v>
      </c>
      <c r="Q61" s="756">
        <v>3.8961038961038961</v>
      </c>
      <c r="R61" s="296"/>
      <c r="S61" s="296"/>
      <c r="T61" s="296"/>
      <c r="U61" s="296"/>
      <c r="V61" s="296"/>
      <c r="W61" s="296"/>
      <c r="X61" s="296"/>
      <c r="Y61" s="296"/>
      <c r="Z61" s="296"/>
      <c r="AA61" s="296"/>
      <c r="AB61" s="296"/>
      <c r="AC61" s="296"/>
      <c r="AD61" s="296"/>
      <c r="AE61" s="296"/>
      <c r="AF61" s="296"/>
      <c r="AG61" s="296"/>
      <c r="AH61" s="296"/>
      <c r="AI61" s="296"/>
      <c r="AJ61" s="296"/>
      <c r="AK61" s="296"/>
      <c r="AL61" s="296"/>
      <c r="AM61" s="296"/>
      <c r="AN61" s="296"/>
      <c r="AO61" s="296"/>
      <c r="AP61" s="296"/>
      <c r="AQ61" s="296"/>
      <c r="AR61" s="296"/>
      <c r="AS61" s="296"/>
      <c r="AT61" s="296"/>
      <c r="AU61" s="296"/>
      <c r="AV61" s="296"/>
      <c r="AW61" s="296"/>
      <c r="AX61" s="296"/>
      <c r="AY61" s="296"/>
      <c r="BA61" s="228"/>
      <c r="BB61" s="154"/>
      <c r="BC61" s="306"/>
      <c r="BD61" s="291"/>
      <c r="BE61" s="291"/>
      <c r="BF61" s="291"/>
      <c r="BG61" s="307"/>
      <c r="BH61" s="314"/>
      <c r="BI61" s="291"/>
      <c r="BJ61" s="291"/>
      <c r="BK61" s="291"/>
      <c r="BL61" s="307"/>
      <c r="BM61" s="314"/>
      <c r="BN61" s="291"/>
      <c r="BO61" s="291"/>
      <c r="BP61" s="291"/>
      <c r="BQ61" s="307"/>
    </row>
    <row r="62" s="135" customFormat="true" ht="15" customHeight="true" x14ac:dyDescent="0.2">
      <c r="A62" s="1538"/>
      <c r="B62" s="910" t="s">
        <v>151</v>
      </c>
      <c r="C62" s="752">
        <v>54.166666666666664</v>
      </c>
      <c r="D62" s="753">
        <v>24.166666666666668</v>
      </c>
      <c r="E62" s="753">
        <v>6.666666666666667</v>
      </c>
      <c r="F62" s="753">
        <v>7.4380165289256199</v>
      </c>
      <c r="G62" s="754">
        <v>0.84033613445378152</v>
      </c>
      <c r="H62" s="755">
        <v>38.095238095238095</v>
      </c>
      <c r="I62" s="753">
        <v>16.279069767441861</v>
      </c>
      <c r="J62" s="753">
        <v>2.3255813953488373</v>
      </c>
      <c r="K62" s="753">
        <v>6.9767441860465116</v>
      </c>
      <c r="L62" s="756">
        <v>0</v>
      </c>
      <c r="M62" s="757">
        <v>59.740259740259738</v>
      </c>
      <c r="N62" s="753">
        <v>29.870129870129869</v>
      </c>
      <c r="O62" s="753">
        <v>8.9743589743589745</v>
      </c>
      <c r="P62" s="753">
        <v>9.0909090909090917</v>
      </c>
      <c r="Q62" s="756">
        <v>2.5974025974025974</v>
      </c>
      <c r="R62" s="296"/>
      <c r="S62" s="296"/>
      <c r="T62" s="296"/>
      <c r="U62" s="296"/>
      <c r="V62" s="296"/>
      <c r="W62" s="296"/>
      <c r="X62" s="296"/>
      <c r="Y62" s="296"/>
      <c r="Z62" s="296"/>
      <c r="AA62" s="296"/>
      <c r="AB62" s="296"/>
      <c r="AC62" s="296"/>
      <c r="AD62" s="296"/>
      <c r="AE62" s="296"/>
      <c r="AF62" s="296"/>
      <c r="AG62" s="296"/>
      <c r="AH62" s="296"/>
      <c r="AI62" s="296"/>
      <c r="AJ62" s="296"/>
      <c r="AK62" s="296"/>
      <c r="AL62" s="296"/>
      <c r="AM62" s="296"/>
      <c r="AN62" s="296"/>
      <c r="AO62" s="296"/>
      <c r="AP62" s="296"/>
      <c r="AQ62" s="296"/>
      <c r="AR62" s="296"/>
      <c r="AS62" s="296"/>
      <c r="AT62" s="296"/>
      <c r="AU62" s="296"/>
      <c r="AV62" s="296"/>
      <c r="AW62" s="296"/>
      <c r="AX62" s="296"/>
      <c r="AY62" s="296"/>
      <c r="BA62" s="228"/>
      <c r="BB62" s="154"/>
      <c r="BC62" s="306"/>
      <c r="BD62" s="291"/>
      <c r="BE62" s="291"/>
      <c r="BF62" s="291"/>
      <c r="BG62" s="307"/>
      <c r="BH62" s="314"/>
      <c r="BI62" s="291"/>
      <c r="BJ62" s="291"/>
      <c r="BK62" s="291"/>
      <c r="BL62" s="307"/>
      <c r="BM62" s="314"/>
      <c r="BN62" s="291"/>
      <c r="BO62" s="291"/>
      <c r="BP62" s="291"/>
      <c r="BQ62" s="307"/>
    </row>
    <row r="63" s="135" customFormat="true" ht="15" customHeight="true" x14ac:dyDescent="0.2">
      <c r="A63" s="1538"/>
      <c r="B63" s="910" t="s">
        <v>152</v>
      </c>
      <c r="C63" s="752">
        <v>1.6666666666666667</v>
      </c>
      <c r="D63" s="753">
        <v>0</v>
      </c>
      <c r="E63" s="753">
        <v>2.5</v>
      </c>
      <c r="F63" s="753">
        <v>1.6528925619834711</v>
      </c>
      <c r="G63" s="754">
        <v>0</v>
      </c>
      <c r="H63" s="755">
        <v>0</v>
      </c>
      <c r="I63" s="753">
        <v>0</v>
      </c>
      <c r="J63" s="753">
        <v>0</v>
      </c>
      <c r="K63" s="753">
        <v>0</v>
      </c>
      <c r="L63" s="756">
        <v>0</v>
      </c>
      <c r="M63" s="757">
        <v>2.5974025974025974</v>
      </c>
      <c r="N63" s="753">
        <v>0</v>
      </c>
      <c r="O63" s="753">
        <v>3.8461538461538463</v>
      </c>
      <c r="P63" s="753">
        <v>2.5974025974025974</v>
      </c>
      <c r="Q63" s="756">
        <v>0</v>
      </c>
      <c r="R63" s="296"/>
      <c r="S63" s="296"/>
      <c r="T63" s="296"/>
      <c r="U63" s="296"/>
      <c r="V63" s="296"/>
      <c r="W63" s="296"/>
      <c r="X63" s="296"/>
      <c r="Y63" s="296"/>
      <c r="Z63" s="296"/>
      <c r="AA63" s="296"/>
      <c r="AB63" s="296"/>
      <c r="AC63" s="296"/>
      <c r="AD63" s="296"/>
      <c r="AE63" s="296"/>
      <c r="AF63" s="296"/>
      <c r="AG63" s="296"/>
      <c r="AH63" s="296"/>
      <c r="AI63" s="296"/>
      <c r="AJ63" s="296"/>
      <c r="AK63" s="296"/>
      <c r="AL63" s="296"/>
      <c r="AM63" s="296"/>
      <c r="AN63" s="296"/>
      <c r="AO63" s="296"/>
      <c r="AP63" s="296"/>
      <c r="AQ63" s="296"/>
      <c r="AR63" s="296"/>
      <c r="AS63" s="296"/>
      <c r="AT63" s="296"/>
      <c r="AU63" s="296"/>
      <c r="AV63" s="296"/>
      <c r="AW63" s="296"/>
      <c r="AX63" s="296"/>
      <c r="AY63" s="296"/>
      <c r="BA63" s="228"/>
      <c r="BB63" s="154"/>
      <c r="BC63" s="306"/>
      <c r="BD63" s="291"/>
      <c r="BE63" s="291"/>
      <c r="BF63" s="291"/>
      <c r="BG63" s="307"/>
      <c r="BH63" s="314"/>
      <c r="BI63" s="291"/>
      <c r="BJ63" s="291"/>
      <c r="BK63" s="291"/>
      <c r="BL63" s="307"/>
      <c r="BM63" s="314"/>
      <c r="BN63" s="291"/>
      <c r="BO63" s="291"/>
      <c r="BP63" s="291"/>
      <c r="BQ63" s="307"/>
    </row>
    <row r="64" s="135" customFormat="true" ht="15" customHeight="true" x14ac:dyDescent="0.2">
      <c r="A64" s="1538"/>
      <c r="B64" s="910" t="s">
        <v>46</v>
      </c>
      <c r="C64" s="752">
        <v>11.666666666666666</v>
      </c>
      <c r="D64" s="753">
        <v>3.3333333333333335</v>
      </c>
      <c r="E64" s="753">
        <v>3.3333333333333335</v>
      </c>
      <c r="F64" s="753">
        <v>0.82644628099173556</v>
      </c>
      <c r="G64" s="754">
        <v>0</v>
      </c>
      <c r="H64" s="755">
        <v>7.1428571428571423</v>
      </c>
      <c r="I64" s="753">
        <v>4.6511627906976747</v>
      </c>
      <c r="J64" s="753">
        <v>0</v>
      </c>
      <c r="K64" s="753">
        <v>0</v>
      </c>
      <c r="L64" s="756">
        <v>0</v>
      </c>
      <c r="M64" s="757">
        <v>12.987012987012985</v>
      </c>
      <c r="N64" s="753">
        <v>5.1948051948051948</v>
      </c>
      <c r="O64" s="753">
        <v>2.5641025641025639</v>
      </c>
      <c r="P64" s="753">
        <v>2.5974025974025974</v>
      </c>
      <c r="Q64" s="756">
        <v>0</v>
      </c>
      <c r="R64" s="296"/>
      <c r="S64" s="296"/>
      <c r="T64" s="296"/>
      <c r="U64" s="296"/>
      <c r="V64" s="296"/>
      <c r="W64" s="296"/>
      <c r="X64" s="296"/>
      <c r="Y64" s="296"/>
      <c r="Z64" s="296"/>
      <c r="AA64" s="296"/>
      <c r="AB64" s="296"/>
      <c r="AC64" s="296"/>
      <c r="AD64" s="296"/>
      <c r="AE64" s="296"/>
      <c r="AF64" s="296"/>
      <c r="AG64" s="296"/>
      <c r="AH64" s="296"/>
      <c r="AI64" s="296"/>
      <c r="AJ64" s="296"/>
      <c r="AK64" s="296"/>
      <c r="AL64" s="296"/>
      <c r="AM64" s="296"/>
      <c r="AN64" s="296"/>
      <c r="AO64" s="296"/>
      <c r="AP64" s="296"/>
      <c r="AQ64" s="296"/>
      <c r="AR64" s="296"/>
      <c r="AS64" s="296"/>
      <c r="AT64" s="296"/>
      <c r="AU64" s="296"/>
      <c r="AV64" s="296"/>
      <c r="AW64" s="296"/>
      <c r="AX64" s="296"/>
      <c r="AY64" s="296"/>
      <c r="BA64" s="228"/>
      <c r="BB64" s="154"/>
      <c r="BC64" s="306"/>
      <c r="BD64" s="291"/>
      <c r="BE64" s="291"/>
      <c r="BF64" s="291"/>
      <c r="BG64" s="307"/>
      <c r="BH64" s="314"/>
      <c r="BI64" s="291"/>
      <c r="BJ64" s="291"/>
      <c r="BK64" s="291"/>
      <c r="BL64" s="307"/>
      <c r="BM64" s="314"/>
      <c r="BN64" s="291"/>
      <c r="BO64" s="291"/>
      <c r="BP64" s="291"/>
      <c r="BQ64" s="307"/>
    </row>
    <row r="65" s="135" customFormat="true" ht="15" customHeight="true" x14ac:dyDescent="0.2">
      <c r="A65" s="687"/>
      <c r="B65" s="911"/>
      <c r="C65" s="752"/>
      <c r="D65" s="753"/>
      <c r="E65" s="753"/>
      <c r="F65" s="753"/>
      <c r="G65" s="754"/>
      <c r="H65" s="755"/>
      <c r="I65" s="753"/>
      <c r="J65" s="753"/>
      <c r="K65" s="753"/>
      <c r="L65" s="756"/>
      <c r="M65" s="757"/>
      <c r="N65" s="753"/>
      <c r="O65" s="753"/>
      <c r="P65" s="753"/>
      <c r="Q65" s="756"/>
      <c r="R65" s="296"/>
      <c r="S65" s="296"/>
      <c r="T65" s="296"/>
      <c r="U65" s="296"/>
      <c r="V65" s="296"/>
      <c r="W65" s="296"/>
      <c r="X65" s="296"/>
      <c r="Y65" s="296"/>
      <c r="Z65" s="296"/>
      <c r="AA65" s="296"/>
      <c r="AB65" s="296"/>
      <c r="AC65" s="296"/>
      <c r="AD65" s="296"/>
      <c r="AE65" s="296"/>
      <c r="AF65" s="296"/>
      <c r="AG65" s="296"/>
      <c r="AH65" s="296"/>
      <c r="AI65" s="296"/>
      <c r="AJ65" s="296"/>
      <c r="AK65" s="296"/>
      <c r="AL65" s="296"/>
      <c r="AM65" s="296"/>
      <c r="AN65" s="296"/>
      <c r="AO65" s="296"/>
      <c r="AP65" s="296"/>
      <c r="AQ65" s="296"/>
      <c r="AR65" s="296"/>
      <c r="AS65" s="296"/>
      <c r="AT65" s="296"/>
      <c r="AU65" s="296"/>
      <c r="AV65" s="296"/>
      <c r="AW65" s="296"/>
      <c r="AX65" s="296"/>
      <c r="AY65" s="296"/>
      <c r="BA65" s="228"/>
      <c r="BB65" s="154"/>
      <c r="BC65" s="306"/>
      <c r="BD65" s="291"/>
      <c r="BE65" s="291"/>
      <c r="BF65" s="291"/>
      <c r="BG65" s="307"/>
      <c r="BH65" s="314"/>
      <c r="BI65" s="291"/>
      <c r="BJ65" s="291"/>
      <c r="BK65" s="291"/>
      <c r="BL65" s="307"/>
      <c r="BM65" s="314"/>
      <c r="BN65" s="291"/>
      <c r="BO65" s="291"/>
      <c r="BP65" s="291"/>
      <c r="BQ65" s="307"/>
    </row>
    <row r="66" s="135" customFormat="true" ht="15" customHeight="true" x14ac:dyDescent="0.2">
      <c r="A66" s="687"/>
      <c r="B66" s="911"/>
      <c r="C66" s="752"/>
      <c r="D66" s="753"/>
      <c r="E66" s="753"/>
      <c r="F66" s="753"/>
      <c r="G66" s="754"/>
      <c r="H66" s="755"/>
      <c r="I66" s="753"/>
      <c r="J66" s="753"/>
      <c r="K66" s="753"/>
      <c r="L66" s="756"/>
      <c r="M66" s="757"/>
      <c r="N66" s="753"/>
      <c r="O66" s="753"/>
      <c r="P66" s="753"/>
      <c r="Q66" s="756"/>
      <c r="R66" s="296"/>
      <c r="S66" s="296"/>
      <c r="T66" s="296"/>
      <c r="U66" s="296"/>
      <c r="V66" s="296"/>
      <c r="W66" s="296"/>
      <c r="X66" s="296"/>
      <c r="Y66" s="296"/>
      <c r="Z66" s="296"/>
      <c r="AA66" s="296"/>
      <c r="AB66" s="296"/>
      <c r="AC66" s="296"/>
      <c r="AD66" s="296"/>
      <c r="AE66" s="296"/>
      <c r="AF66" s="296"/>
      <c r="AG66" s="296"/>
      <c r="AH66" s="296"/>
      <c r="AI66" s="296"/>
      <c r="AJ66" s="296"/>
      <c r="AK66" s="296"/>
      <c r="AL66" s="296"/>
      <c r="AM66" s="296"/>
      <c r="AN66" s="296"/>
      <c r="AO66" s="296"/>
      <c r="AP66" s="296"/>
      <c r="AQ66" s="296"/>
      <c r="AR66" s="296"/>
      <c r="AS66" s="296"/>
      <c r="AT66" s="296"/>
      <c r="AU66" s="296"/>
      <c r="AV66" s="296"/>
      <c r="AW66" s="296"/>
      <c r="AX66" s="296"/>
      <c r="AY66" s="296"/>
      <c r="BA66" s="228"/>
      <c r="BB66" s="154"/>
      <c r="BC66" s="306"/>
      <c r="BD66" s="291"/>
      <c r="BE66" s="291"/>
      <c r="BF66" s="291"/>
      <c r="BG66" s="307"/>
      <c r="BH66" s="314"/>
      <c r="BI66" s="291"/>
      <c r="BJ66" s="291"/>
      <c r="BK66" s="291"/>
      <c r="BL66" s="307"/>
      <c r="BM66" s="314"/>
      <c r="BN66" s="291"/>
      <c r="BO66" s="291"/>
      <c r="BP66" s="291"/>
      <c r="BQ66" s="307"/>
    </row>
    <row r="67" s="135" customFormat="true" ht="15" customHeight="true" x14ac:dyDescent="0.2">
      <c r="A67" s="687"/>
      <c r="B67" s="911"/>
      <c r="C67" s="752"/>
      <c r="D67" s="753"/>
      <c r="E67" s="753"/>
      <c r="F67" s="753"/>
      <c r="G67" s="754"/>
      <c r="H67" s="755"/>
      <c r="I67" s="753"/>
      <c r="J67" s="753"/>
      <c r="K67" s="753"/>
      <c r="L67" s="756"/>
      <c r="M67" s="757"/>
      <c r="N67" s="753"/>
      <c r="O67" s="753"/>
      <c r="P67" s="753"/>
      <c r="Q67" s="756"/>
      <c r="R67" s="296"/>
      <c r="S67" s="296"/>
      <c r="T67" s="296"/>
      <c r="U67" s="296"/>
      <c r="V67" s="296"/>
      <c r="W67" s="296"/>
      <c r="X67" s="296"/>
      <c r="Y67" s="296"/>
      <c r="Z67" s="296"/>
      <c r="AA67" s="296"/>
      <c r="AB67" s="296"/>
      <c r="AC67" s="296"/>
      <c r="AD67" s="296"/>
      <c r="AE67" s="296"/>
      <c r="AF67" s="296"/>
      <c r="AG67" s="296"/>
      <c r="AH67" s="296"/>
      <c r="AI67" s="296"/>
      <c r="AJ67" s="296"/>
      <c r="AK67" s="296"/>
      <c r="AL67" s="296"/>
      <c r="AM67" s="296"/>
      <c r="AN67" s="296"/>
      <c r="AO67" s="296"/>
      <c r="AP67" s="296"/>
      <c r="AQ67" s="296"/>
      <c r="AR67" s="296"/>
      <c r="AS67" s="296"/>
      <c r="AT67" s="296"/>
      <c r="AU67" s="296"/>
      <c r="AV67" s="296"/>
      <c r="AW67" s="296"/>
      <c r="AX67" s="296"/>
      <c r="AY67" s="296"/>
      <c r="BA67" s="228"/>
      <c r="BB67" s="154"/>
      <c r="BC67" s="306"/>
      <c r="BD67" s="291"/>
      <c r="BE67" s="291"/>
      <c r="BF67" s="291"/>
      <c r="BG67" s="307"/>
      <c r="BH67" s="314"/>
      <c r="BI67" s="291"/>
      <c r="BJ67" s="291"/>
      <c r="BK67" s="291"/>
      <c r="BL67" s="307"/>
      <c r="BM67" s="314"/>
      <c r="BN67" s="291"/>
      <c r="BO67" s="291"/>
      <c r="BP67" s="291"/>
      <c r="BQ67" s="307"/>
    </row>
    <row r="68" s="135" customFormat="true" ht="15" customHeight="true" x14ac:dyDescent="0.2">
      <c r="A68" s="687"/>
      <c r="B68" s="911"/>
      <c r="C68" s="752"/>
      <c r="D68" s="753"/>
      <c r="E68" s="753"/>
      <c r="F68" s="753"/>
      <c r="G68" s="754"/>
      <c r="H68" s="755"/>
      <c r="I68" s="753"/>
      <c r="J68" s="753"/>
      <c r="K68" s="753"/>
      <c r="L68" s="756"/>
      <c r="M68" s="757"/>
      <c r="N68" s="753"/>
      <c r="O68" s="753"/>
      <c r="P68" s="753"/>
      <c r="Q68" s="756"/>
      <c r="R68" s="296"/>
      <c r="S68" s="296"/>
      <c r="T68" s="296"/>
      <c r="U68" s="296"/>
      <c r="V68" s="296"/>
      <c r="W68" s="296"/>
      <c r="X68" s="296"/>
      <c r="Y68" s="296"/>
      <c r="Z68" s="296"/>
      <c r="AA68" s="296"/>
      <c r="AB68" s="296"/>
      <c r="AC68" s="296"/>
      <c r="AD68" s="296"/>
      <c r="AE68" s="296"/>
      <c r="AF68" s="296"/>
      <c r="AG68" s="296"/>
      <c r="AH68" s="296"/>
      <c r="AI68" s="296"/>
      <c r="AJ68" s="296"/>
      <c r="AK68" s="296"/>
      <c r="AL68" s="296"/>
      <c r="AM68" s="296"/>
      <c r="AN68" s="296"/>
      <c r="AO68" s="296"/>
      <c r="AP68" s="296"/>
      <c r="AQ68" s="296"/>
      <c r="AR68" s="296"/>
      <c r="AS68" s="296"/>
      <c r="AT68" s="296"/>
      <c r="AU68" s="296"/>
      <c r="AV68" s="296"/>
      <c r="AW68" s="296"/>
      <c r="AX68" s="296"/>
      <c r="AY68" s="296"/>
      <c r="BA68" s="228"/>
      <c r="BB68" s="154"/>
      <c r="BC68" s="306"/>
      <c r="BD68" s="291"/>
      <c r="BE68" s="291"/>
      <c r="BF68" s="291"/>
      <c r="BG68" s="307"/>
      <c r="BH68" s="314"/>
      <c r="BI68" s="291"/>
      <c r="BJ68" s="291"/>
      <c r="BK68" s="291"/>
      <c r="BL68" s="307"/>
      <c r="BM68" s="314"/>
      <c r="BN68" s="291"/>
      <c r="BO68" s="291"/>
      <c r="BP68" s="291"/>
      <c r="BQ68" s="307"/>
    </row>
    <row r="69" s="135" customFormat="true" ht="15" customHeight="true" x14ac:dyDescent="0.2">
      <c r="A69" s="687"/>
      <c r="B69" s="911"/>
      <c r="C69" s="752"/>
      <c r="D69" s="753"/>
      <c r="E69" s="753"/>
      <c r="F69" s="753"/>
      <c r="G69" s="754"/>
      <c r="H69" s="755"/>
      <c r="I69" s="753"/>
      <c r="J69" s="753"/>
      <c r="K69" s="753"/>
      <c r="L69" s="756"/>
      <c r="M69" s="757"/>
      <c r="N69" s="753"/>
      <c r="O69" s="753"/>
      <c r="P69" s="753"/>
      <c r="Q69" s="756"/>
      <c r="R69" s="296"/>
      <c r="S69" s="296"/>
      <c r="T69" s="296"/>
      <c r="U69" s="296"/>
      <c r="V69" s="296"/>
      <c r="W69" s="296"/>
      <c r="X69" s="296"/>
      <c r="Y69" s="296"/>
      <c r="Z69" s="296"/>
      <c r="AA69" s="296"/>
      <c r="AB69" s="296"/>
      <c r="AC69" s="296"/>
      <c r="AD69" s="296"/>
      <c r="AE69" s="296"/>
      <c r="AF69" s="296"/>
      <c r="AG69" s="296"/>
      <c r="AH69" s="296"/>
      <c r="AI69" s="296"/>
      <c r="AJ69" s="296"/>
      <c r="AK69" s="296"/>
      <c r="AL69" s="296"/>
      <c r="AM69" s="296"/>
      <c r="AN69" s="296"/>
      <c r="AO69" s="296"/>
      <c r="AP69" s="296"/>
      <c r="AQ69" s="296"/>
      <c r="AR69" s="296"/>
      <c r="AS69" s="296"/>
      <c r="AT69" s="296"/>
      <c r="AU69" s="296"/>
      <c r="AV69" s="296"/>
      <c r="AW69" s="296"/>
      <c r="AX69" s="296"/>
      <c r="AY69" s="296"/>
      <c r="BA69" s="228"/>
      <c r="BB69" s="154"/>
      <c r="BC69" s="306"/>
      <c r="BD69" s="291"/>
      <c r="BE69" s="291"/>
      <c r="BF69" s="291"/>
      <c r="BG69" s="307"/>
      <c r="BH69" s="314"/>
      <c r="BI69" s="291"/>
      <c r="BJ69" s="291"/>
      <c r="BK69" s="291"/>
      <c r="BL69" s="307"/>
      <c r="BM69" s="314"/>
      <c r="BN69" s="291"/>
      <c r="BO69" s="291"/>
      <c r="BP69" s="291"/>
      <c r="BQ69" s="307"/>
    </row>
    <row r="70" s="135" customFormat="true" ht="15" customHeight="true" x14ac:dyDescent="0.2">
      <c r="A70" s="687"/>
      <c r="B70" s="911"/>
      <c r="C70" s="752"/>
      <c r="D70" s="753"/>
      <c r="E70" s="753"/>
      <c r="F70" s="753"/>
      <c r="G70" s="754"/>
      <c r="H70" s="755"/>
      <c r="I70" s="753"/>
      <c r="J70" s="753"/>
      <c r="K70" s="753"/>
      <c r="L70" s="756"/>
      <c r="M70" s="757"/>
      <c r="N70" s="753"/>
      <c r="O70" s="753"/>
      <c r="P70" s="753"/>
      <c r="Q70" s="756"/>
      <c r="R70" s="296"/>
      <c r="S70" s="296"/>
      <c r="T70" s="296"/>
      <c r="U70" s="296"/>
      <c r="V70" s="296"/>
      <c r="W70" s="296"/>
      <c r="X70" s="296"/>
      <c r="Y70" s="296"/>
      <c r="Z70" s="296"/>
      <c r="AA70" s="296"/>
      <c r="AB70" s="296"/>
      <c r="AC70" s="296"/>
      <c r="AD70" s="296"/>
      <c r="AE70" s="296"/>
      <c r="AF70" s="296"/>
      <c r="AG70" s="296"/>
      <c r="AH70" s="296"/>
      <c r="AI70" s="296"/>
      <c r="AJ70" s="296"/>
      <c r="AK70" s="296"/>
      <c r="AL70" s="296"/>
      <c r="AM70" s="296"/>
      <c r="AN70" s="296"/>
      <c r="AO70" s="296"/>
      <c r="AP70" s="296"/>
      <c r="AQ70" s="296"/>
      <c r="AR70" s="296"/>
      <c r="AS70" s="296"/>
      <c r="AT70" s="296"/>
      <c r="AU70" s="296"/>
      <c r="AV70" s="296"/>
      <c r="AW70" s="296"/>
      <c r="AX70" s="296"/>
      <c r="AY70" s="296"/>
      <c r="BA70" s="228"/>
      <c r="BB70" s="154"/>
      <c r="BC70" s="306"/>
      <c r="BD70" s="291"/>
      <c r="BE70" s="291"/>
      <c r="BF70" s="291"/>
      <c r="BG70" s="307"/>
      <c r="BH70" s="314"/>
      <c r="BI70" s="291"/>
      <c r="BJ70" s="291"/>
      <c r="BK70" s="291"/>
      <c r="BL70" s="307"/>
      <c r="BM70" s="314"/>
      <c r="BN70" s="291"/>
      <c r="BO70" s="291"/>
      <c r="BP70" s="291"/>
      <c r="BQ70" s="307"/>
    </row>
    <row r="71" s="135" customFormat="true" ht="15" customHeight="true" x14ac:dyDescent="0.2">
      <c r="A71" s="687"/>
      <c r="B71" s="911"/>
      <c r="C71" s="752"/>
      <c r="D71" s="753"/>
      <c r="E71" s="753"/>
      <c r="F71" s="753"/>
      <c r="G71" s="754"/>
      <c r="H71" s="755"/>
      <c r="I71" s="753"/>
      <c r="J71" s="753"/>
      <c r="K71" s="753"/>
      <c r="L71" s="756"/>
      <c r="M71" s="757"/>
      <c r="N71" s="753"/>
      <c r="O71" s="753"/>
      <c r="P71" s="753"/>
      <c r="Q71" s="75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BA71" s="228"/>
      <c r="BB71" s="154"/>
      <c r="BC71" s="306"/>
      <c r="BD71" s="291"/>
      <c r="BE71" s="291"/>
      <c r="BF71" s="291"/>
      <c r="BG71" s="307"/>
      <c r="BH71" s="314"/>
      <c r="BI71" s="291"/>
      <c r="BJ71" s="291"/>
      <c r="BK71" s="291"/>
      <c r="BL71" s="307"/>
      <c r="BM71" s="314"/>
      <c r="BN71" s="291"/>
      <c r="BO71" s="291"/>
      <c r="BP71" s="291"/>
      <c r="BQ71" s="307"/>
    </row>
    <row r="72" s="135" customFormat="true" ht="15" customHeight="true" x14ac:dyDescent="0.2">
      <c r="A72" s="688"/>
      <c r="B72" s="912"/>
      <c r="C72" s="758"/>
      <c r="D72" s="759"/>
      <c r="E72" s="759"/>
      <c r="F72" s="759"/>
      <c r="G72" s="760"/>
      <c r="H72" s="761"/>
      <c r="I72" s="759"/>
      <c r="J72" s="759"/>
      <c r="K72" s="759"/>
      <c r="L72" s="762"/>
      <c r="M72" s="763"/>
      <c r="N72" s="759"/>
      <c r="O72" s="759"/>
      <c r="P72" s="759"/>
      <c r="Q72" s="762"/>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BA72" s="228"/>
      <c r="BB72" s="154"/>
      <c r="BC72" s="306"/>
      <c r="BD72" s="291"/>
      <c r="BE72" s="291"/>
      <c r="BF72" s="291"/>
      <c r="BG72" s="307"/>
      <c r="BH72" s="314"/>
      <c r="BI72" s="291"/>
      <c r="BJ72" s="291"/>
      <c r="BK72" s="291"/>
      <c r="BL72" s="307"/>
      <c r="BM72" s="314"/>
      <c r="BN72" s="291"/>
      <c r="BO72" s="291"/>
      <c r="BP72" s="291"/>
      <c r="BQ72" s="307"/>
    </row>
    <row r="73" s="376" customFormat="true" ht="15" customHeight="true" x14ac:dyDescent="0.2">
      <c r="A73" s="689"/>
      <c r="B73" s="713"/>
      <c r="C73" s="764"/>
      <c r="D73" s="765"/>
      <c r="E73" s="765"/>
      <c r="F73" s="765"/>
      <c r="G73" s="766"/>
      <c r="H73" s="767"/>
      <c r="I73" s="765"/>
      <c r="J73" s="765"/>
      <c r="K73" s="765"/>
      <c r="L73" s="768"/>
      <c r="M73" s="769"/>
      <c r="N73" s="765"/>
      <c r="O73" s="765"/>
      <c r="P73" s="765"/>
      <c r="Q73" s="768"/>
      <c r="R73" s="534"/>
      <c r="S73" s="534"/>
      <c r="T73" s="534"/>
      <c r="U73" s="534"/>
      <c r="V73" s="534"/>
      <c r="W73" s="534"/>
      <c r="X73" s="534"/>
      <c r="Y73" s="534"/>
      <c r="Z73" s="534"/>
      <c r="AA73" s="534"/>
      <c r="AB73" s="534"/>
      <c r="AC73" s="534"/>
      <c r="AD73" s="534"/>
      <c r="AE73" s="534"/>
      <c r="AF73" s="534"/>
      <c r="AG73" s="534"/>
      <c r="AH73" s="534"/>
      <c r="AI73" s="534"/>
      <c r="AJ73" s="534"/>
      <c r="AK73" s="534"/>
      <c r="AL73" s="534"/>
      <c r="AM73" s="534"/>
      <c r="AN73" s="534"/>
      <c r="AO73" s="534"/>
      <c r="AP73" s="534"/>
      <c r="AQ73" s="534"/>
      <c r="AR73" s="534"/>
      <c r="AS73" s="534"/>
      <c r="AT73" s="534"/>
      <c r="AU73" s="534"/>
      <c r="AV73" s="534"/>
      <c r="AW73" s="534"/>
      <c r="AX73" s="534"/>
      <c r="AY73" s="534"/>
      <c r="BA73" s="228"/>
      <c r="BB73" s="154"/>
      <c r="BC73" s="306"/>
      <c r="BD73" s="291"/>
      <c r="BE73" s="291"/>
      <c r="BF73" s="291"/>
      <c r="BG73" s="307"/>
      <c r="BH73" s="314"/>
      <c r="BI73" s="291"/>
      <c r="BJ73" s="291"/>
      <c r="BK73" s="291"/>
      <c r="BL73" s="307"/>
      <c r="BM73" s="314"/>
      <c r="BN73" s="291"/>
      <c r="BO73" s="291"/>
      <c r="BP73" s="291"/>
      <c r="BQ73" s="307"/>
    </row>
    <row r="74" s="376" customFormat="true" ht="15" customHeight="true" x14ac:dyDescent="0.2">
      <c r="A74" s="689"/>
      <c r="B74" s="713"/>
      <c r="C74" s="764"/>
      <c r="D74" s="765"/>
      <c r="E74" s="765"/>
      <c r="F74" s="765"/>
      <c r="G74" s="766"/>
      <c r="H74" s="767"/>
      <c r="I74" s="765"/>
      <c r="J74" s="765"/>
      <c r="K74" s="765"/>
      <c r="L74" s="768"/>
      <c r="M74" s="769"/>
      <c r="N74" s="765"/>
      <c r="O74" s="765"/>
      <c r="P74" s="765"/>
      <c r="Q74" s="768"/>
      <c r="R74" s="534"/>
      <c r="S74" s="534"/>
      <c r="T74" s="534"/>
      <c r="U74" s="534"/>
      <c r="V74" s="534"/>
      <c r="W74" s="534"/>
      <c r="X74" s="534"/>
      <c r="Y74" s="534"/>
      <c r="Z74" s="534"/>
      <c r="AA74" s="534"/>
      <c r="AB74" s="534"/>
      <c r="AC74" s="534"/>
      <c r="AD74" s="534"/>
      <c r="AE74" s="534"/>
      <c r="AF74" s="534"/>
      <c r="AG74" s="534"/>
      <c r="AH74" s="534"/>
      <c r="AI74" s="534"/>
      <c r="AJ74" s="534"/>
      <c r="AK74" s="534"/>
      <c r="AL74" s="534"/>
      <c r="AM74" s="534"/>
      <c r="AN74" s="534"/>
      <c r="AO74" s="534"/>
      <c r="AP74" s="534"/>
      <c r="AQ74" s="534"/>
      <c r="AR74" s="534"/>
      <c r="AS74" s="534"/>
      <c r="AT74" s="534"/>
      <c r="AU74" s="534"/>
      <c r="AV74" s="534"/>
      <c r="AW74" s="534"/>
      <c r="AX74" s="534"/>
      <c r="AY74" s="534"/>
      <c r="BA74" s="228"/>
      <c r="BB74" s="154"/>
      <c r="BC74" s="306"/>
      <c r="BD74" s="291"/>
      <c r="BE74" s="291"/>
      <c r="BF74" s="291"/>
      <c r="BG74" s="307"/>
      <c r="BH74" s="314"/>
      <c r="BI74" s="291"/>
      <c r="BJ74" s="291"/>
      <c r="BK74" s="291"/>
      <c r="BL74" s="307"/>
      <c r="BM74" s="314"/>
      <c r="BN74" s="291"/>
      <c r="BO74" s="291"/>
      <c r="BP74" s="291"/>
      <c r="BQ74" s="307"/>
    </row>
    <row r="75" s="376" customFormat="true" ht="15" customHeight="true" x14ac:dyDescent="0.2">
      <c r="A75" s="689"/>
      <c r="B75" s="713"/>
      <c r="C75" s="764"/>
      <c r="D75" s="765"/>
      <c r="E75" s="765"/>
      <c r="F75" s="765"/>
      <c r="G75" s="766"/>
      <c r="H75" s="767"/>
      <c r="I75" s="765"/>
      <c r="J75" s="765"/>
      <c r="K75" s="765"/>
      <c r="L75" s="768"/>
      <c r="M75" s="769"/>
      <c r="N75" s="765"/>
      <c r="O75" s="765"/>
      <c r="P75" s="765"/>
      <c r="Q75" s="768"/>
      <c r="R75" s="534"/>
      <c r="S75" s="534"/>
      <c r="T75" s="534"/>
      <c r="U75" s="534"/>
      <c r="V75" s="534"/>
      <c r="W75" s="534"/>
      <c r="X75" s="534"/>
      <c r="Y75" s="534"/>
      <c r="Z75" s="534"/>
      <c r="AA75" s="534"/>
      <c r="AB75" s="534"/>
      <c r="AC75" s="534"/>
      <c r="AD75" s="534"/>
      <c r="AE75" s="534"/>
      <c r="AF75" s="534"/>
      <c r="AG75" s="534"/>
      <c r="AH75" s="534"/>
      <c r="AI75" s="534"/>
      <c r="AJ75" s="534"/>
      <c r="AK75" s="534"/>
      <c r="AL75" s="534"/>
      <c r="AM75" s="534"/>
      <c r="AN75" s="534"/>
      <c r="AO75" s="534"/>
      <c r="AP75" s="534"/>
      <c r="AQ75" s="534"/>
      <c r="AR75" s="534"/>
      <c r="AS75" s="534"/>
      <c r="AT75" s="534"/>
      <c r="AU75" s="534"/>
      <c r="AV75" s="534"/>
      <c r="AW75" s="534"/>
      <c r="AX75" s="534"/>
      <c r="AY75" s="534"/>
      <c r="BA75" s="228"/>
      <c r="BB75" s="154"/>
      <c r="BC75" s="306"/>
      <c r="BD75" s="291"/>
      <c r="BE75" s="291"/>
      <c r="BF75" s="291"/>
      <c r="BG75" s="307"/>
      <c r="BH75" s="314"/>
      <c r="BI75" s="291"/>
      <c r="BJ75" s="291"/>
      <c r="BK75" s="291"/>
      <c r="BL75" s="307"/>
      <c r="BM75" s="314"/>
      <c r="BN75" s="291"/>
      <c r="BO75" s="291"/>
      <c r="BP75" s="291"/>
      <c r="BQ75" s="307"/>
    </row>
    <row r="76" s="376" customFormat="true" ht="15" customHeight="true" x14ac:dyDescent="0.2">
      <c r="A76" s="689"/>
      <c r="B76" s="713"/>
      <c r="C76" s="764"/>
      <c r="D76" s="765"/>
      <c r="E76" s="765"/>
      <c r="F76" s="765"/>
      <c r="G76" s="766"/>
      <c r="H76" s="767"/>
      <c r="I76" s="765"/>
      <c r="J76" s="765"/>
      <c r="K76" s="765"/>
      <c r="L76" s="768"/>
      <c r="M76" s="769"/>
      <c r="N76" s="765"/>
      <c r="O76" s="765"/>
      <c r="P76" s="765"/>
      <c r="Q76" s="768"/>
      <c r="R76" s="534"/>
      <c r="S76" s="534"/>
      <c r="T76" s="534"/>
      <c r="U76" s="534"/>
      <c r="V76" s="534"/>
      <c r="W76" s="534"/>
      <c r="X76" s="534"/>
      <c r="Y76" s="534"/>
      <c r="Z76" s="534"/>
      <c r="AA76" s="534"/>
      <c r="AB76" s="534"/>
      <c r="AC76" s="534"/>
      <c r="AD76" s="534"/>
      <c r="AE76" s="534"/>
      <c r="AF76" s="534"/>
      <c r="AG76" s="534"/>
      <c r="AH76" s="534"/>
      <c r="AI76" s="534"/>
      <c r="AJ76" s="534"/>
      <c r="AK76" s="534"/>
      <c r="AL76" s="534"/>
      <c r="AM76" s="534"/>
      <c r="AN76" s="534"/>
      <c r="AO76" s="534"/>
      <c r="AP76" s="534"/>
      <c r="AQ76" s="534"/>
      <c r="AR76" s="534"/>
      <c r="AS76" s="534"/>
      <c r="AT76" s="534"/>
      <c r="AU76" s="534"/>
      <c r="AV76" s="534"/>
      <c r="AW76" s="534"/>
      <c r="AX76" s="534"/>
      <c r="AY76" s="534"/>
      <c r="BA76" s="228"/>
      <c r="BB76" s="154"/>
      <c r="BC76" s="306"/>
      <c r="BD76" s="291"/>
      <c r="BE76" s="291"/>
      <c r="BF76" s="291"/>
      <c r="BG76" s="307"/>
      <c r="BH76" s="314"/>
      <c r="BI76" s="291"/>
      <c r="BJ76" s="291"/>
      <c r="BK76" s="291"/>
      <c r="BL76" s="307"/>
      <c r="BM76" s="314"/>
      <c r="BN76" s="291"/>
      <c r="BO76" s="291"/>
      <c r="BP76" s="291"/>
      <c r="BQ76" s="307"/>
    </row>
    <row r="77" s="376" customFormat="true" ht="15" customHeight="true" x14ac:dyDescent="0.2">
      <c r="A77" s="689"/>
      <c r="B77" s="713"/>
      <c r="C77" s="764"/>
      <c r="D77" s="765"/>
      <c r="E77" s="765"/>
      <c r="F77" s="765"/>
      <c r="G77" s="766"/>
      <c r="H77" s="767"/>
      <c r="I77" s="765"/>
      <c r="J77" s="765"/>
      <c r="K77" s="765"/>
      <c r="L77" s="768"/>
      <c r="M77" s="769"/>
      <c r="N77" s="765"/>
      <c r="O77" s="765"/>
      <c r="P77" s="765"/>
      <c r="Q77" s="768"/>
      <c r="R77" s="534"/>
      <c r="S77" s="534"/>
      <c r="T77" s="534"/>
      <c r="U77" s="534"/>
      <c r="V77" s="534"/>
      <c r="W77" s="534"/>
      <c r="X77" s="534"/>
      <c r="Y77" s="534"/>
      <c r="Z77" s="534"/>
      <c r="AA77" s="534"/>
      <c r="AB77" s="534"/>
      <c r="AC77" s="534"/>
      <c r="AD77" s="534"/>
      <c r="AE77" s="534"/>
      <c r="AF77" s="534"/>
      <c r="AG77" s="534"/>
      <c r="AH77" s="534"/>
      <c r="AI77" s="534"/>
      <c r="AJ77" s="534"/>
      <c r="AK77" s="534"/>
      <c r="AL77" s="534"/>
      <c r="AM77" s="534"/>
      <c r="AN77" s="534"/>
      <c r="AO77" s="534"/>
      <c r="AP77" s="534"/>
      <c r="AQ77" s="534"/>
      <c r="AR77" s="534"/>
      <c r="AS77" s="534"/>
      <c r="AT77" s="534"/>
      <c r="AU77" s="534"/>
      <c r="AV77" s="534"/>
      <c r="AW77" s="534"/>
      <c r="AX77" s="534"/>
      <c r="AY77" s="534"/>
      <c r="BA77" s="228"/>
      <c r="BB77" s="154"/>
      <c r="BC77" s="306"/>
      <c r="BD77" s="291"/>
      <c r="BE77" s="291"/>
      <c r="BF77" s="291"/>
      <c r="BG77" s="307"/>
      <c r="BH77" s="314"/>
      <c r="BI77" s="291"/>
      <c r="BJ77" s="291"/>
      <c r="BK77" s="291"/>
      <c r="BL77" s="307"/>
      <c r="BM77" s="314"/>
      <c r="BN77" s="291"/>
      <c r="BO77" s="291"/>
      <c r="BP77" s="291"/>
      <c r="BQ77" s="307"/>
    </row>
    <row r="78" s="376" customFormat="true" ht="15" customHeight="true" x14ac:dyDescent="0.2">
      <c r="A78" s="689"/>
      <c r="B78" s="713"/>
      <c r="C78" s="764"/>
      <c r="D78" s="765"/>
      <c r="E78" s="765"/>
      <c r="F78" s="765"/>
      <c r="G78" s="766"/>
      <c r="H78" s="767"/>
      <c r="I78" s="765"/>
      <c r="J78" s="765"/>
      <c r="K78" s="765"/>
      <c r="L78" s="768"/>
      <c r="M78" s="769"/>
      <c r="N78" s="765"/>
      <c r="O78" s="765"/>
      <c r="P78" s="765"/>
      <c r="Q78" s="768"/>
      <c r="R78" s="534"/>
      <c r="S78" s="534"/>
      <c r="T78" s="534"/>
      <c r="U78" s="534"/>
      <c r="V78" s="534"/>
      <c r="W78" s="534"/>
      <c r="X78" s="534"/>
      <c r="Y78" s="534"/>
      <c r="Z78" s="534"/>
      <c r="AA78" s="534"/>
      <c r="AB78" s="534"/>
      <c r="AC78" s="534"/>
      <c r="AD78" s="534"/>
      <c r="AE78" s="534"/>
      <c r="AF78" s="534"/>
      <c r="AG78" s="534"/>
      <c r="AH78" s="534"/>
      <c r="AI78" s="534"/>
      <c r="AJ78" s="534"/>
      <c r="AK78" s="534"/>
      <c r="AL78" s="534"/>
      <c r="AM78" s="534"/>
      <c r="AN78" s="534"/>
      <c r="AO78" s="534"/>
      <c r="AP78" s="534"/>
      <c r="AQ78" s="534"/>
      <c r="AR78" s="534"/>
      <c r="AS78" s="534"/>
      <c r="AT78" s="534"/>
      <c r="AU78" s="534"/>
      <c r="AV78" s="534"/>
      <c r="AW78" s="534"/>
      <c r="AX78" s="534"/>
      <c r="AY78" s="534"/>
      <c r="BA78" s="228"/>
      <c r="BB78" s="154"/>
      <c r="BC78" s="306"/>
      <c r="BD78" s="291"/>
      <c r="BE78" s="291"/>
      <c r="BF78" s="291"/>
      <c r="BG78" s="307"/>
      <c r="BH78" s="314"/>
      <c r="BI78" s="291"/>
      <c r="BJ78" s="291"/>
      <c r="BK78" s="291"/>
      <c r="BL78" s="307"/>
      <c r="BM78" s="314"/>
      <c r="BN78" s="291"/>
      <c r="BO78" s="291"/>
      <c r="BP78" s="291"/>
      <c r="BQ78" s="307"/>
    </row>
    <row r="79" s="376" customFormat="true" ht="15" customHeight="true" x14ac:dyDescent="0.2">
      <c r="A79" s="689"/>
      <c r="B79" s="713"/>
      <c r="C79" s="764"/>
      <c r="D79" s="765"/>
      <c r="E79" s="765"/>
      <c r="F79" s="765"/>
      <c r="G79" s="766"/>
      <c r="H79" s="767"/>
      <c r="I79" s="765"/>
      <c r="J79" s="765"/>
      <c r="K79" s="765"/>
      <c r="L79" s="768"/>
      <c r="M79" s="769"/>
      <c r="N79" s="765"/>
      <c r="O79" s="765"/>
      <c r="P79" s="765"/>
      <c r="Q79" s="768"/>
      <c r="R79" s="534"/>
      <c r="S79" s="534"/>
      <c r="T79" s="534"/>
      <c r="U79" s="534"/>
      <c r="V79" s="534"/>
      <c r="W79" s="534"/>
      <c r="X79" s="534"/>
      <c r="Y79" s="534"/>
      <c r="Z79" s="534"/>
      <c r="AA79" s="534"/>
      <c r="AB79" s="534"/>
      <c r="AC79" s="534"/>
      <c r="AD79" s="534"/>
      <c r="AE79" s="534"/>
      <c r="AF79" s="534"/>
      <c r="AG79" s="534"/>
      <c r="AH79" s="534"/>
      <c r="AI79" s="534"/>
      <c r="AJ79" s="534"/>
      <c r="AK79" s="534"/>
      <c r="AL79" s="534"/>
      <c r="AM79" s="534"/>
      <c r="AN79" s="534"/>
      <c r="AO79" s="534"/>
      <c r="AP79" s="534"/>
      <c r="AQ79" s="534"/>
      <c r="AR79" s="534"/>
      <c r="AS79" s="534"/>
      <c r="AT79" s="534"/>
      <c r="AU79" s="534"/>
      <c r="AV79" s="534"/>
      <c r="AW79" s="534"/>
      <c r="AX79" s="534"/>
      <c r="AY79" s="534"/>
      <c r="BA79" s="228"/>
      <c r="BB79" s="154"/>
      <c r="BC79" s="306"/>
      <c r="BD79" s="291"/>
      <c r="BE79" s="291"/>
      <c r="BF79" s="291"/>
      <c r="BG79" s="307"/>
      <c r="BH79" s="314"/>
      <c r="BI79" s="291"/>
      <c r="BJ79" s="291"/>
      <c r="BK79" s="291"/>
      <c r="BL79" s="307"/>
      <c r="BM79" s="314"/>
      <c r="BN79" s="291"/>
      <c r="BO79" s="291"/>
      <c r="BP79" s="291"/>
      <c r="BQ79" s="307"/>
    </row>
    <row r="80" s="376" customFormat="true" ht="15" customHeight="true" x14ac:dyDescent="0.2">
      <c r="A80" s="689"/>
      <c r="B80" s="713"/>
      <c r="C80" s="764"/>
      <c r="D80" s="765"/>
      <c r="E80" s="765"/>
      <c r="F80" s="765"/>
      <c r="G80" s="766"/>
      <c r="H80" s="767"/>
      <c r="I80" s="765"/>
      <c r="J80" s="765"/>
      <c r="K80" s="765"/>
      <c r="L80" s="768"/>
      <c r="M80" s="769"/>
      <c r="N80" s="765"/>
      <c r="O80" s="765"/>
      <c r="P80" s="765"/>
      <c r="Q80" s="768"/>
      <c r="R80" s="534"/>
      <c r="S80" s="534"/>
      <c r="T80" s="534"/>
      <c r="U80" s="534"/>
      <c r="V80" s="534"/>
      <c r="W80" s="534"/>
      <c r="X80" s="534"/>
      <c r="Y80" s="534"/>
      <c r="Z80" s="534"/>
      <c r="AA80" s="534"/>
      <c r="AB80" s="534"/>
      <c r="AC80" s="534"/>
      <c r="AD80" s="534"/>
      <c r="AE80" s="534"/>
      <c r="AF80" s="534"/>
      <c r="AG80" s="534"/>
      <c r="AH80" s="534"/>
      <c r="AI80" s="534"/>
      <c r="AJ80" s="534"/>
      <c r="AK80" s="534"/>
      <c r="AL80" s="534"/>
      <c r="AM80" s="534"/>
      <c r="AN80" s="534"/>
      <c r="AO80" s="534"/>
      <c r="AP80" s="534"/>
      <c r="AQ80" s="534"/>
      <c r="AR80" s="534"/>
      <c r="AS80" s="534"/>
      <c r="AT80" s="534"/>
      <c r="AU80" s="534"/>
      <c r="AV80" s="534"/>
      <c r="AW80" s="534"/>
      <c r="AX80" s="534"/>
      <c r="AY80" s="534"/>
      <c r="BA80" s="228"/>
      <c r="BB80" s="154"/>
      <c r="BC80" s="306"/>
      <c r="BD80" s="291"/>
      <c r="BE80" s="291"/>
      <c r="BF80" s="291"/>
      <c r="BG80" s="307"/>
      <c r="BH80" s="314"/>
      <c r="BI80" s="291"/>
      <c r="BJ80" s="291"/>
      <c r="BK80" s="291"/>
      <c r="BL80" s="307"/>
      <c r="BM80" s="314"/>
      <c r="BN80" s="291"/>
      <c r="BO80" s="291"/>
      <c r="BP80" s="291"/>
      <c r="BQ80" s="307"/>
    </row>
    <row r="81" s="376" customFormat="true" ht="15" customHeight="true" x14ac:dyDescent="0.2">
      <c r="A81" s="689"/>
      <c r="B81" s="713"/>
      <c r="C81" s="764"/>
      <c r="D81" s="765"/>
      <c r="E81" s="765"/>
      <c r="F81" s="765"/>
      <c r="G81" s="766"/>
      <c r="H81" s="767"/>
      <c r="I81" s="765"/>
      <c r="J81" s="765"/>
      <c r="K81" s="765"/>
      <c r="L81" s="768"/>
      <c r="M81" s="769"/>
      <c r="N81" s="765"/>
      <c r="O81" s="765"/>
      <c r="P81" s="765"/>
      <c r="Q81" s="768"/>
      <c r="R81" s="534"/>
      <c r="S81" s="534"/>
      <c r="T81" s="534"/>
      <c r="U81" s="534"/>
      <c r="V81" s="534"/>
      <c r="W81" s="534"/>
      <c r="X81" s="534"/>
      <c r="Y81" s="534"/>
      <c r="Z81" s="534"/>
      <c r="AA81" s="534"/>
      <c r="AB81" s="534"/>
      <c r="AC81" s="534"/>
      <c r="AD81" s="534"/>
      <c r="AE81" s="534"/>
      <c r="AF81" s="534"/>
      <c r="AG81" s="534"/>
      <c r="AH81" s="534"/>
      <c r="AI81" s="534"/>
      <c r="AJ81" s="534"/>
      <c r="AK81" s="534"/>
      <c r="AL81" s="534"/>
      <c r="AM81" s="534"/>
      <c r="AN81" s="534"/>
      <c r="AO81" s="534"/>
      <c r="AP81" s="534"/>
      <c r="AQ81" s="534"/>
      <c r="AR81" s="534"/>
      <c r="AS81" s="534"/>
      <c r="AT81" s="534"/>
      <c r="AU81" s="534"/>
      <c r="AV81" s="534"/>
      <c r="AW81" s="534"/>
      <c r="AX81" s="534"/>
      <c r="AY81" s="534"/>
      <c r="BA81" s="228"/>
      <c r="BB81" s="154"/>
      <c r="BC81" s="306"/>
      <c r="BD81" s="291"/>
      <c r="BE81" s="291"/>
      <c r="BF81" s="291"/>
      <c r="BG81" s="307"/>
      <c r="BH81" s="314"/>
      <c r="BI81" s="291"/>
      <c r="BJ81" s="291"/>
      <c r="BK81" s="291"/>
      <c r="BL81" s="307"/>
      <c r="BM81" s="314"/>
      <c r="BN81" s="291"/>
      <c r="BO81" s="291"/>
      <c r="BP81" s="291"/>
      <c r="BQ81" s="307"/>
    </row>
    <row r="82" s="376" customFormat="true" ht="15" customHeight="true" x14ac:dyDescent="0.2">
      <c r="A82" s="689"/>
      <c r="B82" s="713"/>
      <c r="C82" s="764"/>
      <c r="D82" s="765"/>
      <c r="E82" s="765"/>
      <c r="F82" s="765"/>
      <c r="G82" s="766"/>
      <c r="H82" s="767"/>
      <c r="I82" s="765"/>
      <c r="J82" s="765"/>
      <c r="K82" s="765"/>
      <c r="L82" s="768"/>
      <c r="M82" s="769"/>
      <c r="N82" s="765"/>
      <c r="O82" s="765"/>
      <c r="P82" s="765"/>
      <c r="Q82" s="768"/>
      <c r="R82" s="534"/>
      <c r="S82" s="534"/>
      <c r="T82" s="534"/>
      <c r="U82" s="534"/>
      <c r="V82" s="534"/>
      <c r="W82" s="534"/>
      <c r="X82" s="534"/>
      <c r="Y82" s="534"/>
      <c r="Z82" s="534"/>
      <c r="AA82" s="534"/>
      <c r="AB82" s="534"/>
      <c r="AC82" s="534"/>
      <c r="AD82" s="534"/>
      <c r="AE82" s="534"/>
      <c r="AF82" s="534"/>
      <c r="AG82" s="534"/>
      <c r="AH82" s="534"/>
      <c r="AI82" s="534"/>
      <c r="AJ82" s="534"/>
      <c r="AK82" s="534"/>
      <c r="AL82" s="534"/>
      <c r="AM82" s="534"/>
      <c r="AN82" s="534"/>
      <c r="AO82" s="534"/>
      <c r="AP82" s="534"/>
      <c r="AQ82" s="534"/>
      <c r="AR82" s="534"/>
      <c r="AS82" s="534"/>
      <c r="AT82" s="534"/>
      <c r="AU82" s="534"/>
      <c r="AV82" s="534"/>
      <c r="AW82" s="534"/>
      <c r="AX82" s="534"/>
      <c r="AY82" s="534"/>
      <c r="BA82" s="228"/>
      <c r="BB82" s="154"/>
      <c r="BC82" s="306"/>
      <c r="BD82" s="291"/>
      <c r="BE82" s="291"/>
      <c r="BF82" s="291"/>
      <c r="BG82" s="307"/>
      <c r="BH82" s="314"/>
      <c r="BI82" s="291"/>
      <c r="BJ82" s="291"/>
      <c r="BK82" s="291"/>
      <c r="BL82" s="307"/>
      <c r="BM82" s="314"/>
      <c r="BN82" s="291"/>
      <c r="BO82" s="291"/>
      <c r="BP82" s="291"/>
      <c r="BQ82" s="307"/>
    </row>
    <row r="83" s="376" customFormat="true" ht="15" customHeight="true" x14ac:dyDescent="0.2">
      <c r="A83" s="689"/>
      <c r="B83" s="713"/>
      <c r="C83" s="764"/>
      <c r="D83" s="765"/>
      <c r="E83" s="765"/>
      <c r="F83" s="765"/>
      <c r="G83" s="766"/>
      <c r="H83" s="767"/>
      <c r="I83" s="765"/>
      <c r="J83" s="765"/>
      <c r="K83" s="765"/>
      <c r="L83" s="768"/>
      <c r="M83" s="769"/>
      <c r="N83" s="765"/>
      <c r="O83" s="765"/>
      <c r="P83" s="765"/>
      <c r="Q83" s="768"/>
      <c r="R83" s="534"/>
      <c r="S83" s="534"/>
      <c r="T83" s="534"/>
      <c r="U83" s="534"/>
      <c r="V83" s="534"/>
      <c r="W83" s="534"/>
      <c r="X83" s="534"/>
      <c r="Y83" s="534"/>
      <c r="Z83" s="534"/>
      <c r="AA83" s="534"/>
      <c r="AB83" s="534"/>
      <c r="AC83" s="534"/>
      <c r="AD83" s="534"/>
      <c r="AE83" s="534"/>
      <c r="AF83" s="534"/>
      <c r="AG83" s="534"/>
      <c r="AH83" s="534"/>
      <c r="AI83" s="534"/>
      <c r="AJ83" s="534"/>
      <c r="AK83" s="534"/>
      <c r="AL83" s="534"/>
      <c r="AM83" s="534"/>
      <c r="AN83" s="534"/>
      <c r="AO83" s="534"/>
      <c r="AP83" s="534"/>
      <c r="AQ83" s="534"/>
      <c r="AR83" s="534"/>
      <c r="AS83" s="534"/>
      <c r="AT83" s="534"/>
      <c r="AU83" s="534"/>
      <c r="AV83" s="534"/>
      <c r="AW83" s="534"/>
      <c r="AX83" s="534"/>
      <c r="AY83" s="534"/>
      <c r="BA83" s="228"/>
      <c r="BB83" s="154"/>
      <c r="BC83" s="306"/>
      <c r="BD83" s="291"/>
      <c r="BE83" s="291"/>
      <c r="BF83" s="291"/>
      <c r="BG83" s="307"/>
      <c r="BH83" s="314"/>
      <c r="BI83" s="291"/>
      <c r="BJ83" s="291"/>
      <c r="BK83" s="291"/>
      <c r="BL83" s="307"/>
      <c r="BM83" s="314"/>
      <c r="BN83" s="291"/>
      <c r="BO83" s="291"/>
      <c r="BP83" s="291"/>
      <c r="BQ83" s="307"/>
    </row>
    <row r="84" s="376" customFormat="true" ht="15" customHeight="true" x14ac:dyDescent="0.2">
      <c r="A84" s="689"/>
      <c r="B84" s="713"/>
      <c r="C84" s="764"/>
      <c r="D84" s="765"/>
      <c r="E84" s="765"/>
      <c r="F84" s="765"/>
      <c r="G84" s="766"/>
      <c r="H84" s="767"/>
      <c r="I84" s="765"/>
      <c r="J84" s="765"/>
      <c r="K84" s="765"/>
      <c r="L84" s="768"/>
      <c r="M84" s="769"/>
      <c r="N84" s="765"/>
      <c r="O84" s="765"/>
      <c r="P84" s="765"/>
      <c r="Q84" s="768"/>
      <c r="R84" s="534"/>
      <c r="S84" s="534"/>
      <c r="T84" s="534"/>
      <c r="U84" s="534"/>
      <c r="V84" s="534"/>
      <c r="W84" s="534"/>
      <c r="X84" s="534"/>
      <c r="Y84" s="534"/>
      <c r="Z84" s="534"/>
      <c r="AA84" s="534"/>
      <c r="AB84" s="534"/>
      <c r="AC84" s="534"/>
      <c r="AD84" s="534"/>
      <c r="AE84" s="534"/>
      <c r="AF84" s="534"/>
      <c r="AG84" s="534"/>
      <c r="AH84" s="534"/>
      <c r="AI84" s="534"/>
      <c r="AJ84" s="534"/>
      <c r="AK84" s="534"/>
      <c r="AL84" s="534"/>
      <c r="AM84" s="534"/>
      <c r="AN84" s="534"/>
      <c r="AO84" s="534"/>
      <c r="AP84" s="534"/>
      <c r="AQ84" s="534"/>
      <c r="AR84" s="534"/>
      <c r="AS84" s="534"/>
      <c r="AT84" s="534"/>
      <c r="AU84" s="534"/>
      <c r="AV84" s="534"/>
      <c r="AW84" s="534"/>
      <c r="AX84" s="534"/>
      <c r="AY84" s="534"/>
      <c r="BA84" s="228"/>
      <c r="BB84" s="154"/>
      <c r="BC84" s="306"/>
      <c r="BD84" s="291"/>
      <c r="BE84" s="291"/>
      <c r="BF84" s="291"/>
      <c r="BG84" s="307"/>
      <c r="BH84" s="314"/>
      <c r="BI84" s="291"/>
      <c r="BJ84" s="291"/>
      <c r="BK84" s="291"/>
      <c r="BL84" s="307"/>
      <c r="BM84" s="314"/>
      <c r="BN84" s="291"/>
      <c r="BO84" s="291"/>
      <c r="BP84" s="291"/>
      <c r="BQ84" s="307"/>
    </row>
    <row r="85" s="376" customFormat="true" ht="15" customHeight="true" x14ac:dyDescent="0.2">
      <c r="A85" s="689"/>
      <c r="B85" s="713"/>
      <c r="C85" s="764"/>
      <c r="D85" s="765"/>
      <c r="E85" s="765"/>
      <c r="F85" s="765"/>
      <c r="G85" s="766"/>
      <c r="H85" s="767"/>
      <c r="I85" s="765"/>
      <c r="J85" s="765"/>
      <c r="K85" s="765"/>
      <c r="L85" s="768"/>
      <c r="M85" s="769"/>
      <c r="N85" s="765"/>
      <c r="O85" s="765"/>
      <c r="P85" s="765"/>
      <c r="Q85" s="768"/>
      <c r="R85" s="534"/>
      <c r="S85" s="534"/>
      <c r="T85" s="534"/>
      <c r="U85" s="534"/>
      <c r="V85" s="534"/>
      <c r="W85" s="534"/>
      <c r="X85" s="534"/>
      <c r="Y85" s="534"/>
      <c r="Z85" s="534"/>
      <c r="AA85" s="534"/>
      <c r="AB85" s="534"/>
      <c r="AC85" s="534"/>
      <c r="AD85" s="534"/>
      <c r="AE85" s="534"/>
      <c r="AF85" s="534"/>
      <c r="AG85" s="534"/>
      <c r="AH85" s="534"/>
      <c r="AI85" s="534"/>
      <c r="AJ85" s="534"/>
      <c r="AK85" s="534"/>
      <c r="AL85" s="534"/>
      <c r="AM85" s="534"/>
      <c r="AN85" s="534"/>
      <c r="AO85" s="534"/>
      <c r="AP85" s="534"/>
      <c r="AQ85" s="534"/>
      <c r="AR85" s="534"/>
      <c r="AS85" s="534"/>
      <c r="AT85" s="534"/>
      <c r="AU85" s="534"/>
      <c r="AV85" s="534"/>
      <c r="AW85" s="534"/>
      <c r="AX85" s="534"/>
      <c r="AY85" s="534"/>
      <c r="BA85" s="228"/>
      <c r="BB85" s="154"/>
      <c r="BC85" s="306"/>
      <c r="BD85" s="291"/>
      <c r="BE85" s="291"/>
      <c r="BF85" s="291"/>
      <c r="BG85" s="307"/>
      <c r="BH85" s="314"/>
      <c r="BI85" s="291"/>
      <c r="BJ85" s="291"/>
      <c r="BK85" s="291"/>
      <c r="BL85" s="307"/>
      <c r="BM85" s="314"/>
      <c r="BN85" s="291"/>
      <c r="BO85" s="291"/>
      <c r="BP85" s="291"/>
      <c r="BQ85" s="307"/>
    </row>
    <row r="86" s="376" customFormat="true" ht="15" customHeight="true" x14ac:dyDescent="0.2">
      <c r="A86" s="689"/>
      <c r="B86" s="713"/>
      <c r="C86" s="764"/>
      <c r="D86" s="765"/>
      <c r="E86" s="765"/>
      <c r="F86" s="765"/>
      <c r="G86" s="766"/>
      <c r="H86" s="767"/>
      <c r="I86" s="765"/>
      <c r="J86" s="765"/>
      <c r="K86" s="765"/>
      <c r="L86" s="768"/>
      <c r="M86" s="769"/>
      <c r="N86" s="765"/>
      <c r="O86" s="765"/>
      <c r="P86" s="765"/>
      <c r="Q86" s="768"/>
      <c r="R86" s="534"/>
      <c r="S86" s="534"/>
      <c r="T86" s="534"/>
      <c r="U86" s="534"/>
      <c r="V86" s="534"/>
      <c r="W86" s="534"/>
      <c r="X86" s="534"/>
      <c r="Y86" s="534"/>
      <c r="Z86" s="534"/>
      <c r="AA86" s="534"/>
      <c r="AB86" s="534"/>
      <c r="AC86" s="534"/>
      <c r="AD86" s="534"/>
      <c r="AE86" s="534"/>
      <c r="AF86" s="534"/>
      <c r="AG86" s="534"/>
      <c r="AH86" s="534"/>
      <c r="AI86" s="534"/>
      <c r="AJ86" s="534"/>
      <c r="AK86" s="534"/>
      <c r="AL86" s="534"/>
      <c r="AM86" s="534"/>
      <c r="AN86" s="534"/>
      <c r="AO86" s="534"/>
      <c r="AP86" s="534"/>
      <c r="AQ86" s="534"/>
      <c r="AR86" s="534"/>
      <c r="AS86" s="534"/>
      <c r="AT86" s="534"/>
      <c r="AU86" s="534"/>
      <c r="AV86" s="534"/>
      <c r="AW86" s="534"/>
      <c r="AX86" s="534"/>
      <c r="AY86" s="534"/>
      <c r="BA86" s="228"/>
      <c r="BB86" s="154"/>
      <c r="BC86" s="306"/>
      <c r="BD86" s="291"/>
      <c r="BE86" s="291"/>
      <c r="BF86" s="291"/>
      <c r="BG86" s="307"/>
      <c r="BH86" s="314"/>
      <c r="BI86" s="291"/>
      <c r="BJ86" s="291"/>
      <c r="BK86" s="291"/>
      <c r="BL86" s="307"/>
      <c r="BM86" s="314"/>
      <c r="BN86" s="291"/>
      <c r="BO86" s="291"/>
      <c r="BP86" s="291"/>
      <c r="BQ86" s="307"/>
    </row>
    <row r="87" s="376" customFormat="true" ht="15" customHeight="true" x14ac:dyDescent="0.2">
      <c r="A87" s="689"/>
      <c r="B87" s="713"/>
      <c r="C87" s="764"/>
      <c r="D87" s="765"/>
      <c r="E87" s="765"/>
      <c r="F87" s="765"/>
      <c r="G87" s="766"/>
      <c r="H87" s="767"/>
      <c r="I87" s="765"/>
      <c r="J87" s="765"/>
      <c r="K87" s="765"/>
      <c r="L87" s="768"/>
      <c r="M87" s="769"/>
      <c r="N87" s="765"/>
      <c r="O87" s="765"/>
      <c r="P87" s="765"/>
      <c r="Q87" s="768"/>
      <c r="R87" s="534"/>
      <c r="S87" s="534"/>
      <c r="T87" s="534"/>
      <c r="U87" s="534"/>
      <c r="V87" s="534"/>
      <c r="W87" s="534"/>
      <c r="X87" s="534"/>
      <c r="Y87" s="534"/>
      <c r="Z87" s="534"/>
      <c r="AA87" s="534"/>
      <c r="AB87" s="534"/>
      <c r="AC87" s="534"/>
      <c r="AD87" s="534"/>
      <c r="AE87" s="534"/>
      <c r="AF87" s="534"/>
      <c r="AG87" s="534"/>
      <c r="AH87" s="534"/>
      <c r="AI87" s="534"/>
      <c r="AJ87" s="534"/>
      <c r="AK87" s="534"/>
      <c r="AL87" s="534"/>
      <c r="AM87" s="534"/>
      <c r="AN87" s="534"/>
      <c r="AO87" s="534"/>
      <c r="AP87" s="534"/>
      <c r="AQ87" s="534"/>
      <c r="AR87" s="534"/>
      <c r="AS87" s="534"/>
      <c r="AT87" s="534"/>
      <c r="AU87" s="534"/>
      <c r="AV87" s="534"/>
      <c r="AW87" s="534"/>
      <c r="AX87" s="534"/>
      <c r="AY87" s="534"/>
      <c r="BA87" s="228"/>
      <c r="BB87" s="154"/>
      <c r="BC87" s="306"/>
      <c r="BD87" s="291"/>
      <c r="BE87" s="291"/>
      <c r="BF87" s="291"/>
      <c r="BG87" s="307"/>
      <c r="BH87" s="314"/>
      <c r="BI87" s="291"/>
      <c r="BJ87" s="291"/>
      <c r="BK87" s="291"/>
      <c r="BL87" s="307"/>
      <c r="BM87" s="314"/>
      <c r="BN87" s="291"/>
      <c r="BO87" s="291"/>
      <c r="BP87" s="291"/>
      <c r="BQ87" s="307"/>
    </row>
    <row r="88" s="376" customFormat="true" ht="15" customHeight="true" x14ac:dyDescent="0.2">
      <c r="A88" s="689"/>
      <c r="B88" s="713"/>
      <c r="C88" s="764"/>
      <c r="D88" s="765"/>
      <c r="E88" s="765"/>
      <c r="F88" s="765"/>
      <c r="G88" s="766"/>
      <c r="H88" s="767"/>
      <c r="I88" s="765"/>
      <c r="J88" s="765"/>
      <c r="K88" s="765"/>
      <c r="L88" s="768"/>
      <c r="M88" s="769"/>
      <c r="N88" s="765"/>
      <c r="O88" s="765"/>
      <c r="P88" s="765"/>
      <c r="Q88" s="768"/>
      <c r="R88" s="534"/>
      <c r="S88" s="534"/>
      <c r="T88" s="534"/>
      <c r="U88" s="534"/>
      <c r="V88" s="534"/>
      <c r="W88" s="534"/>
      <c r="X88" s="534"/>
      <c r="Y88" s="534"/>
      <c r="Z88" s="534"/>
      <c r="AA88" s="534"/>
      <c r="AB88" s="534"/>
      <c r="AC88" s="534"/>
      <c r="AD88" s="534"/>
      <c r="AE88" s="534"/>
      <c r="AF88" s="534"/>
      <c r="AG88" s="534"/>
      <c r="AH88" s="534"/>
      <c r="AI88" s="534"/>
      <c r="AJ88" s="534"/>
      <c r="AK88" s="534"/>
      <c r="AL88" s="534"/>
      <c r="AM88" s="534"/>
      <c r="AN88" s="534"/>
      <c r="AO88" s="534"/>
      <c r="AP88" s="534"/>
      <c r="AQ88" s="534"/>
      <c r="AR88" s="534"/>
      <c r="AS88" s="534"/>
      <c r="AT88" s="534"/>
      <c r="AU88" s="534"/>
      <c r="AV88" s="534"/>
      <c r="AW88" s="534"/>
      <c r="AX88" s="534"/>
      <c r="AY88" s="534"/>
      <c r="BA88" s="228"/>
      <c r="BB88" s="154"/>
      <c r="BC88" s="306"/>
      <c r="BD88" s="291"/>
      <c r="BE88" s="291"/>
      <c r="BF88" s="291"/>
      <c r="BG88" s="307"/>
      <c r="BH88" s="314"/>
      <c r="BI88" s="291"/>
      <c r="BJ88" s="291"/>
      <c r="BK88" s="291"/>
      <c r="BL88" s="307"/>
      <c r="BM88" s="314"/>
      <c r="BN88" s="291"/>
      <c r="BO88" s="291"/>
      <c r="BP88" s="291"/>
      <c r="BQ88" s="307"/>
    </row>
    <row r="89" s="376" customFormat="true" ht="15" customHeight="true" x14ac:dyDescent="0.2">
      <c r="A89" s="689"/>
      <c r="B89" s="713"/>
      <c r="C89" s="764"/>
      <c r="D89" s="765"/>
      <c r="E89" s="765"/>
      <c r="F89" s="765"/>
      <c r="G89" s="766"/>
      <c r="H89" s="767"/>
      <c r="I89" s="765"/>
      <c r="J89" s="765"/>
      <c r="K89" s="765"/>
      <c r="L89" s="768"/>
      <c r="M89" s="769"/>
      <c r="N89" s="765"/>
      <c r="O89" s="765"/>
      <c r="P89" s="765"/>
      <c r="Q89" s="768"/>
      <c r="R89" s="534"/>
      <c r="S89" s="534"/>
      <c r="T89" s="534"/>
      <c r="U89" s="534"/>
      <c r="V89" s="534"/>
      <c r="W89" s="534"/>
      <c r="X89" s="534"/>
      <c r="Y89" s="534"/>
      <c r="Z89" s="534"/>
      <c r="AA89" s="534"/>
      <c r="AB89" s="534"/>
      <c r="AC89" s="534"/>
      <c r="AD89" s="534"/>
      <c r="AE89" s="534"/>
      <c r="AF89" s="534"/>
      <c r="AG89" s="534"/>
      <c r="AH89" s="534"/>
      <c r="AI89" s="534"/>
      <c r="AJ89" s="534"/>
      <c r="AK89" s="534"/>
      <c r="AL89" s="534"/>
      <c r="AM89" s="534"/>
      <c r="AN89" s="534"/>
      <c r="AO89" s="534"/>
      <c r="AP89" s="534"/>
      <c r="AQ89" s="534"/>
      <c r="AR89" s="534"/>
      <c r="AS89" s="534"/>
      <c r="AT89" s="534"/>
      <c r="AU89" s="534"/>
      <c r="AV89" s="534"/>
      <c r="AW89" s="534"/>
      <c r="AX89" s="534"/>
      <c r="AY89" s="534"/>
      <c r="BA89" s="228"/>
      <c r="BB89" s="154"/>
      <c r="BC89" s="306"/>
      <c r="BD89" s="291"/>
      <c r="BE89" s="291"/>
      <c r="BF89" s="291"/>
      <c r="BG89" s="307"/>
      <c r="BH89" s="314"/>
      <c r="BI89" s="291"/>
      <c r="BJ89" s="291"/>
      <c r="BK89" s="291"/>
      <c r="BL89" s="307"/>
      <c r="BM89" s="314"/>
      <c r="BN89" s="291"/>
      <c r="BO89" s="291"/>
      <c r="BP89" s="291"/>
      <c r="BQ89" s="307"/>
    </row>
    <row r="90" s="376" customFormat="true" ht="15" customHeight="true" x14ac:dyDescent="0.2">
      <c r="A90" s="690"/>
      <c r="B90" s="714"/>
      <c r="C90" s="773"/>
      <c r="D90" s="774"/>
      <c r="E90" s="774"/>
      <c r="F90" s="774"/>
      <c r="G90" s="775"/>
      <c r="H90" s="776"/>
      <c r="I90" s="774"/>
      <c r="J90" s="774"/>
      <c r="K90" s="774"/>
      <c r="L90" s="777"/>
      <c r="M90" s="778"/>
      <c r="N90" s="774"/>
      <c r="O90" s="774"/>
      <c r="P90" s="774"/>
      <c r="Q90" s="777"/>
      <c r="R90" s="534"/>
      <c r="S90" s="534"/>
      <c r="T90" s="534"/>
      <c r="U90" s="534"/>
      <c r="V90" s="534"/>
      <c r="W90" s="534"/>
      <c r="X90" s="534"/>
      <c r="Y90" s="534"/>
      <c r="Z90" s="534"/>
      <c r="AA90" s="534"/>
      <c r="AB90" s="534"/>
      <c r="AC90" s="534"/>
      <c r="AD90" s="534"/>
      <c r="AE90" s="534"/>
      <c r="AF90" s="534"/>
      <c r="AG90" s="534"/>
      <c r="AH90" s="534"/>
      <c r="AI90" s="534"/>
      <c r="AJ90" s="534"/>
      <c r="AK90" s="534"/>
      <c r="AL90" s="534"/>
      <c r="AM90" s="534"/>
      <c r="AN90" s="534"/>
      <c r="AO90" s="534"/>
      <c r="AP90" s="534"/>
      <c r="AQ90" s="534"/>
      <c r="AR90" s="534"/>
      <c r="AS90" s="534"/>
      <c r="AT90" s="534"/>
      <c r="AU90" s="534"/>
      <c r="AV90" s="534"/>
      <c r="AW90" s="534"/>
      <c r="AX90" s="534"/>
      <c r="AY90" s="534"/>
      <c r="BA90" s="228"/>
      <c r="BB90" s="154"/>
      <c r="BC90" s="306"/>
      <c r="BD90" s="291"/>
      <c r="BE90" s="291"/>
      <c r="BF90" s="291"/>
      <c r="BG90" s="307"/>
      <c r="BH90" s="314"/>
      <c r="BI90" s="291"/>
      <c r="BJ90" s="291"/>
      <c r="BK90" s="291"/>
      <c r="BL90" s="307"/>
      <c r="BM90" s="314"/>
      <c r="BN90" s="291"/>
      <c r="BO90" s="291"/>
      <c r="BP90" s="291"/>
      <c r="BQ90" s="307"/>
    </row>
    <row r="91" s="376" customFormat="true" ht="15" customHeight="true" x14ac:dyDescent="0.2">
      <c r="A91" s="613"/>
      <c r="B91" s="715"/>
      <c r="C91" s="779"/>
      <c r="D91" s="771"/>
      <c r="E91" s="771"/>
      <c r="F91" s="771"/>
      <c r="G91" s="772"/>
      <c r="H91" s="770"/>
      <c r="I91" s="771"/>
      <c r="J91" s="771"/>
      <c r="K91" s="771"/>
      <c r="L91" s="780"/>
      <c r="M91" s="779"/>
      <c r="N91" s="771"/>
      <c r="O91" s="771"/>
      <c r="P91" s="771"/>
      <c r="Q91" s="780"/>
      <c r="R91" s="534"/>
      <c r="S91" s="534"/>
      <c r="T91" s="534"/>
      <c r="U91" s="534"/>
      <c r="V91" s="534"/>
      <c r="W91" s="534"/>
      <c r="X91" s="534"/>
      <c r="Y91" s="534"/>
      <c r="Z91" s="534"/>
      <c r="AA91" s="534"/>
      <c r="AB91" s="534"/>
      <c r="AC91" s="534"/>
      <c r="AD91" s="534"/>
      <c r="AE91" s="534"/>
      <c r="AF91" s="534"/>
      <c r="AG91" s="534"/>
      <c r="AH91" s="534"/>
      <c r="AI91" s="534"/>
      <c r="AJ91" s="534"/>
      <c r="AK91" s="534"/>
      <c r="AL91" s="534"/>
      <c r="AM91" s="534"/>
      <c r="AN91" s="534"/>
      <c r="AO91" s="534"/>
      <c r="AP91" s="534"/>
      <c r="AQ91" s="534"/>
      <c r="AR91" s="534"/>
      <c r="AS91" s="534"/>
      <c r="AT91" s="534"/>
      <c r="AU91" s="534"/>
      <c r="AV91" s="534"/>
      <c r="AW91" s="534"/>
      <c r="AX91" s="534"/>
      <c r="AY91" s="534"/>
      <c r="BA91" s="228"/>
      <c r="BB91" s="154"/>
      <c r="BC91" s="306"/>
      <c r="BD91" s="291"/>
      <c r="BE91" s="291"/>
      <c r="BF91" s="291"/>
      <c r="BG91" s="307"/>
      <c r="BH91" s="314"/>
      <c r="BI91" s="291"/>
      <c r="BJ91" s="291"/>
      <c r="BK91" s="291"/>
      <c r="BL91" s="307"/>
      <c r="BM91" s="314"/>
      <c r="BN91" s="291"/>
      <c r="BO91" s="291"/>
      <c r="BP91" s="291"/>
      <c r="BQ91" s="307"/>
    </row>
    <row r="92" s="376" customFormat="true" ht="15" customHeight="true" x14ac:dyDescent="0.2">
      <c r="A92" s="613"/>
      <c r="B92" s="715"/>
      <c r="C92" s="779"/>
      <c r="D92" s="771"/>
      <c r="E92" s="771"/>
      <c r="F92" s="771"/>
      <c r="G92" s="772"/>
      <c r="H92" s="770"/>
      <c r="I92" s="771"/>
      <c r="J92" s="771"/>
      <c r="K92" s="771"/>
      <c r="L92" s="780"/>
      <c r="M92" s="779"/>
      <c r="N92" s="771"/>
      <c r="O92" s="771"/>
      <c r="P92" s="771"/>
      <c r="Q92" s="780"/>
      <c r="R92" s="534"/>
      <c r="S92" s="534"/>
      <c r="T92" s="534"/>
      <c r="U92" s="534"/>
      <c r="V92" s="534"/>
      <c r="W92" s="534"/>
      <c r="X92" s="534"/>
      <c r="Y92" s="534"/>
      <c r="Z92" s="534"/>
      <c r="AA92" s="534"/>
      <c r="AB92" s="534"/>
      <c r="AC92" s="534"/>
      <c r="AD92" s="534"/>
      <c r="AE92" s="534"/>
      <c r="AF92" s="534"/>
      <c r="AG92" s="534"/>
      <c r="AH92" s="534"/>
      <c r="AI92" s="534"/>
      <c r="AJ92" s="534"/>
      <c r="AK92" s="534"/>
      <c r="AL92" s="534"/>
      <c r="AM92" s="534"/>
      <c r="AN92" s="534"/>
      <c r="AO92" s="534"/>
      <c r="AP92" s="534"/>
      <c r="AQ92" s="534"/>
      <c r="AR92" s="534"/>
      <c r="AS92" s="534"/>
      <c r="AT92" s="534"/>
      <c r="AU92" s="534"/>
      <c r="AV92" s="534"/>
      <c r="AW92" s="534"/>
      <c r="AX92" s="534"/>
      <c r="AY92" s="534"/>
      <c r="BA92" s="228"/>
      <c r="BB92" s="154"/>
      <c r="BC92" s="306"/>
      <c r="BD92" s="291"/>
      <c r="BE92" s="291"/>
      <c r="BF92" s="291"/>
      <c r="BG92" s="307"/>
      <c r="BH92" s="314"/>
      <c r="BI92" s="291"/>
      <c r="BJ92" s="291"/>
      <c r="BK92" s="291"/>
      <c r="BL92" s="307"/>
      <c r="BM92" s="314"/>
      <c r="BN92" s="291"/>
      <c r="BO92" s="291"/>
      <c r="BP92" s="291"/>
      <c r="BQ92" s="307"/>
    </row>
    <row r="93" s="376" customFormat="true" ht="15" customHeight="true" x14ac:dyDescent="0.2">
      <c r="A93" s="691"/>
      <c r="B93" s="716"/>
      <c r="C93" s="619"/>
      <c r="D93" s="620"/>
      <c r="E93" s="620"/>
      <c r="F93" s="620"/>
      <c r="G93" s="677"/>
      <c r="H93" s="665"/>
      <c r="I93" s="620"/>
      <c r="J93" s="620"/>
      <c r="K93" s="620"/>
      <c r="L93" s="638"/>
      <c r="M93" s="619"/>
      <c r="N93" s="620"/>
      <c r="O93" s="620"/>
      <c r="P93" s="620"/>
      <c r="Q93" s="638"/>
      <c r="R93" s="534"/>
      <c r="S93" s="534"/>
      <c r="T93" s="534"/>
      <c r="U93" s="534"/>
      <c r="V93" s="534"/>
      <c r="W93" s="534"/>
      <c r="X93" s="534"/>
      <c r="Y93" s="534"/>
      <c r="Z93" s="534"/>
      <c r="AA93" s="534"/>
      <c r="AB93" s="534"/>
      <c r="AC93" s="534"/>
      <c r="AD93" s="534"/>
      <c r="AE93" s="534"/>
      <c r="AF93" s="534"/>
      <c r="AG93" s="534"/>
      <c r="AH93" s="534"/>
      <c r="AI93" s="534"/>
      <c r="AJ93" s="534"/>
      <c r="AK93" s="534"/>
      <c r="AL93" s="534"/>
      <c r="AM93" s="534"/>
      <c r="AN93" s="534"/>
      <c r="AO93" s="534"/>
      <c r="AP93" s="534"/>
      <c r="AQ93" s="534"/>
      <c r="AR93" s="534"/>
      <c r="AS93" s="534"/>
      <c r="AT93" s="534"/>
      <c r="AU93" s="534"/>
      <c r="AV93" s="534"/>
      <c r="AW93" s="534"/>
      <c r="AX93" s="534"/>
      <c r="AY93" s="534"/>
      <c r="BA93" s="228"/>
      <c r="BB93" s="154"/>
      <c r="BC93" s="306"/>
      <c r="BD93" s="291"/>
      <c r="BE93" s="291"/>
      <c r="BF93" s="291"/>
      <c r="BG93" s="307"/>
      <c r="BH93" s="314"/>
      <c r="BI93" s="291"/>
      <c r="BJ93" s="291"/>
      <c r="BK93" s="291"/>
      <c r="BL93" s="307"/>
      <c r="BM93" s="314"/>
      <c r="BN93" s="291"/>
      <c r="BO93" s="291"/>
      <c r="BP93" s="291"/>
      <c r="BQ93" s="307"/>
    </row>
    <row r="94" s="376" customFormat="true" ht="15" customHeight="true" x14ac:dyDescent="0.2">
      <c r="A94" s="903"/>
      <c r="B94" s="716"/>
      <c r="C94" s="619"/>
      <c r="D94" s="621"/>
      <c r="E94" s="621"/>
      <c r="F94" s="621"/>
      <c r="G94" s="678"/>
      <c r="H94" s="665"/>
      <c r="I94" s="621"/>
      <c r="J94" s="621"/>
      <c r="K94" s="621"/>
      <c r="L94" s="639"/>
      <c r="M94" s="619"/>
      <c r="N94" s="621"/>
      <c r="O94" s="621"/>
      <c r="P94" s="621"/>
      <c r="Q94" s="639"/>
      <c r="R94" s="534"/>
      <c r="S94" s="534"/>
      <c r="T94" s="534"/>
      <c r="U94" s="534"/>
      <c r="V94" s="534"/>
      <c r="W94" s="534"/>
      <c r="X94" s="534"/>
      <c r="Y94" s="534"/>
      <c r="Z94" s="534"/>
      <c r="AA94" s="534"/>
      <c r="AB94" s="534"/>
      <c r="AC94" s="534"/>
      <c r="AD94" s="534"/>
      <c r="AE94" s="534"/>
      <c r="AF94" s="534"/>
      <c r="AG94" s="534"/>
      <c r="AH94" s="534"/>
      <c r="AI94" s="534"/>
      <c r="AJ94" s="534"/>
      <c r="AK94" s="534"/>
      <c r="AL94" s="534"/>
      <c r="AM94" s="534"/>
      <c r="AN94" s="534"/>
      <c r="AO94" s="534"/>
      <c r="AP94" s="534"/>
      <c r="AQ94" s="534"/>
      <c r="AR94" s="534"/>
      <c r="AS94" s="534"/>
      <c r="AT94" s="534"/>
      <c r="AU94" s="534"/>
      <c r="AV94" s="534"/>
      <c r="AW94" s="534"/>
      <c r="AX94" s="534"/>
      <c r="AY94" s="534"/>
      <c r="BA94" s="228"/>
      <c r="BB94" s="154"/>
      <c r="BC94" s="306"/>
      <c r="BD94" s="291"/>
      <c r="BE94" s="291"/>
      <c r="BF94" s="291"/>
      <c r="BG94" s="307"/>
      <c r="BH94" s="314"/>
      <c r="BI94" s="291"/>
      <c r="BJ94" s="291"/>
      <c r="BK94" s="291"/>
      <c r="BL94" s="307"/>
      <c r="BM94" s="314"/>
      <c r="BN94" s="291"/>
      <c r="BO94" s="291"/>
      <c r="BP94" s="291"/>
      <c r="BQ94" s="307"/>
    </row>
    <row r="95" s="376" customFormat="true" ht="15" customHeight="true" x14ac:dyDescent="0.2">
      <c r="A95" s="691"/>
      <c r="B95" s="717"/>
      <c r="C95" s="781"/>
      <c r="D95" s="782"/>
      <c r="E95" s="782"/>
      <c r="F95" s="782"/>
      <c r="G95" s="783"/>
      <c r="H95" s="784"/>
      <c r="I95" s="782"/>
      <c r="J95" s="782"/>
      <c r="K95" s="782"/>
      <c r="L95" s="785"/>
      <c r="M95" s="781"/>
      <c r="N95" s="782"/>
      <c r="O95" s="782"/>
      <c r="P95" s="782"/>
      <c r="Q95" s="785"/>
      <c r="R95" s="534"/>
      <c r="S95" s="534"/>
      <c r="T95" s="534"/>
      <c r="U95" s="534"/>
      <c r="V95" s="534"/>
      <c r="W95" s="534"/>
      <c r="X95" s="534"/>
      <c r="Y95" s="534"/>
      <c r="Z95" s="534"/>
      <c r="AA95" s="534"/>
      <c r="AB95" s="534"/>
      <c r="AC95" s="534"/>
      <c r="AD95" s="534"/>
      <c r="AE95" s="534"/>
      <c r="AF95" s="534"/>
      <c r="AG95" s="534"/>
      <c r="AH95" s="534"/>
      <c r="AI95" s="534"/>
      <c r="AJ95" s="534"/>
      <c r="AK95" s="534"/>
      <c r="AL95" s="534"/>
      <c r="AM95" s="534"/>
      <c r="AN95" s="534"/>
      <c r="AO95" s="534"/>
      <c r="AP95" s="534"/>
      <c r="AQ95" s="534"/>
      <c r="AR95" s="534"/>
      <c r="AS95" s="534"/>
      <c r="AT95" s="534"/>
      <c r="AU95" s="534"/>
      <c r="AV95" s="534"/>
      <c r="AW95" s="534"/>
      <c r="AX95" s="534"/>
      <c r="AY95" s="534"/>
      <c r="BA95" s="228"/>
      <c r="BB95" s="154"/>
      <c r="BC95" s="306"/>
      <c r="BD95" s="291"/>
      <c r="BE95" s="291"/>
      <c r="BF95" s="291"/>
      <c r="BG95" s="307"/>
      <c r="BH95" s="314"/>
      <c r="BI95" s="291"/>
      <c r="BJ95" s="291"/>
      <c r="BK95" s="291"/>
      <c r="BL95" s="307"/>
      <c r="BM95" s="314"/>
      <c r="BN95" s="291"/>
      <c r="BO95" s="291"/>
      <c r="BP95" s="291"/>
      <c r="BQ95" s="307"/>
    </row>
    <row r="96" s="131" customFormat="true" ht="15" customHeight="true" x14ac:dyDescent="0.2">
      <c r="A96" s="903"/>
      <c r="B96" s="717"/>
      <c r="C96" s="781"/>
      <c r="D96" s="782"/>
      <c r="E96" s="782"/>
      <c r="F96" s="782"/>
      <c r="G96" s="783"/>
      <c r="H96" s="784"/>
      <c r="I96" s="782"/>
      <c r="J96" s="782"/>
      <c r="K96" s="782"/>
      <c r="L96" s="785"/>
      <c r="M96" s="781"/>
      <c r="N96" s="782"/>
      <c r="O96" s="782"/>
      <c r="P96" s="782"/>
      <c r="Q96" s="785"/>
      <c r="R96" s="534"/>
      <c r="S96" s="534"/>
      <c r="T96" s="534"/>
      <c r="U96" s="534"/>
      <c r="V96" s="534"/>
      <c r="W96" s="534"/>
      <c r="X96" s="534"/>
      <c r="Y96" s="534"/>
      <c r="Z96" s="534"/>
      <c r="AA96" s="534"/>
      <c r="AB96" s="534"/>
      <c r="AC96" s="534"/>
      <c r="AD96" s="534"/>
      <c r="AE96" s="534"/>
      <c r="AF96" s="534"/>
      <c r="AG96" s="534"/>
      <c r="AH96" s="534"/>
      <c r="AI96" s="534"/>
      <c r="AJ96" s="534"/>
      <c r="AK96" s="534"/>
      <c r="AL96" s="534"/>
      <c r="AM96" s="534"/>
      <c r="AN96" s="534"/>
      <c r="AO96" s="534"/>
      <c r="AP96" s="534"/>
      <c r="AQ96" s="534"/>
      <c r="AR96" s="534"/>
      <c r="AS96" s="534"/>
      <c r="AT96" s="534"/>
      <c r="AU96" s="534"/>
      <c r="AV96" s="534"/>
      <c r="AW96" s="534"/>
      <c r="AX96" s="534"/>
      <c r="AY96" s="534"/>
      <c r="BA96" s="228"/>
      <c r="BB96" s="154"/>
      <c r="BC96" s="306"/>
      <c r="BD96" s="291"/>
      <c r="BE96" s="291"/>
      <c r="BF96" s="291"/>
      <c r="BG96" s="307"/>
      <c r="BH96" s="314"/>
      <c r="BI96" s="291"/>
      <c r="BJ96" s="291"/>
      <c r="BK96" s="291"/>
      <c r="BL96" s="307"/>
      <c r="BM96" s="314"/>
      <c r="BN96" s="291"/>
      <c r="BO96" s="291"/>
      <c r="BP96" s="291"/>
      <c r="BQ96" s="307"/>
    </row>
    <row r="97" s="131" customFormat="true" ht="15" customHeight="true" x14ac:dyDescent="0.2">
      <c r="A97" s="691"/>
      <c r="B97" s="717"/>
      <c r="C97" s="781"/>
      <c r="D97" s="782"/>
      <c r="E97" s="782"/>
      <c r="F97" s="782"/>
      <c r="G97" s="783"/>
      <c r="H97" s="784"/>
      <c r="I97" s="782"/>
      <c r="J97" s="782"/>
      <c r="K97" s="782"/>
      <c r="L97" s="785"/>
      <c r="M97" s="781"/>
      <c r="N97" s="782"/>
      <c r="O97" s="782"/>
      <c r="P97" s="782"/>
      <c r="Q97" s="785"/>
      <c r="R97" s="534"/>
      <c r="S97" s="534"/>
      <c r="T97" s="534"/>
      <c r="U97" s="534"/>
      <c r="V97" s="534"/>
      <c r="W97" s="534"/>
      <c r="X97" s="534"/>
      <c r="Y97" s="534"/>
      <c r="Z97" s="534"/>
      <c r="AA97" s="534"/>
      <c r="AB97" s="534"/>
      <c r="AC97" s="534"/>
      <c r="AD97" s="534"/>
      <c r="AE97" s="534"/>
      <c r="AF97" s="534"/>
      <c r="AG97" s="534"/>
      <c r="AH97" s="534"/>
      <c r="AI97" s="534"/>
      <c r="AJ97" s="534"/>
      <c r="AK97" s="534"/>
      <c r="AL97" s="534"/>
      <c r="AM97" s="534"/>
      <c r="AN97" s="534"/>
      <c r="AO97" s="534"/>
      <c r="AP97" s="534"/>
      <c r="AQ97" s="534"/>
      <c r="AR97" s="534"/>
      <c r="AS97" s="534"/>
      <c r="AT97" s="534"/>
      <c r="AU97" s="534"/>
      <c r="AV97" s="534"/>
      <c r="AW97" s="534"/>
      <c r="AX97" s="534"/>
      <c r="AY97" s="534"/>
      <c r="BA97" s="228"/>
      <c r="BB97" s="154"/>
      <c r="BC97" s="306"/>
      <c r="BD97" s="291"/>
      <c r="BE97" s="291"/>
      <c r="BF97" s="291"/>
      <c r="BG97" s="307"/>
      <c r="BH97" s="314"/>
      <c r="BI97" s="291"/>
      <c r="BJ97" s="291"/>
      <c r="BK97" s="291"/>
      <c r="BL97" s="307"/>
      <c r="BM97" s="314"/>
      <c r="BN97" s="291"/>
      <c r="BO97" s="291"/>
      <c r="BP97" s="291"/>
      <c r="BQ97" s="307"/>
    </row>
    <row r="98" s="131" customFormat="true" ht="15" customHeight="true" x14ac:dyDescent="0.2">
      <c r="A98" s="903"/>
      <c r="B98" s="717"/>
      <c r="C98" s="781"/>
      <c r="D98" s="782"/>
      <c r="E98" s="782"/>
      <c r="F98" s="782"/>
      <c r="G98" s="783"/>
      <c r="H98" s="784"/>
      <c r="I98" s="782"/>
      <c r="J98" s="782"/>
      <c r="K98" s="782"/>
      <c r="L98" s="785"/>
      <c r="M98" s="781"/>
      <c r="N98" s="782"/>
      <c r="O98" s="782"/>
      <c r="P98" s="782"/>
      <c r="Q98" s="785"/>
      <c r="R98" s="534"/>
      <c r="S98" s="534"/>
      <c r="T98" s="534"/>
      <c r="U98" s="534"/>
      <c r="V98" s="534"/>
      <c r="W98" s="534"/>
      <c r="X98" s="534"/>
      <c r="Y98" s="534"/>
      <c r="Z98" s="534"/>
      <c r="AA98" s="534"/>
      <c r="AB98" s="534"/>
      <c r="AC98" s="534"/>
      <c r="AD98" s="534"/>
      <c r="AE98" s="534"/>
      <c r="AF98" s="534"/>
      <c r="AG98" s="534"/>
      <c r="AH98" s="534"/>
      <c r="AI98" s="534"/>
      <c r="AJ98" s="534"/>
      <c r="AK98" s="534"/>
      <c r="AL98" s="534"/>
      <c r="AM98" s="534"/>
      <c r="AN98" s="534"/>
      <c r="AO98" s="534"/>
      <c r="AP98" s="534"/>
      <c r="AQ98" s="534"/>
      <c r="AR98" s="534"/>
      <c r="AS98" s="534"/>
      <c r="AT98" s="534"/>
      <c r="AU98" s="534"/>
      <c r="AV98" s="534"/>
      <c r="AW98" s="534"/>
      <c r="AX98" s="534"/>
      <c r="AY98" s="534"/>
      <c r="BA98" s="228"/>
      <c r="BB98" s="154"/>
      <c r="BC98" s="306"/>
      <c r="BD98" s="291"/>
      <c r="BE98" s="291"/>
      <c r="BF98" s="291"/>
      <c r="BG98" s="307"/>
      <c r="BH98" s="314"/>
      <c r="BI98" s="291"/>
      <c r="BJ98" s="291"/>
      <c r="BK98" s="291"/>
      <c r="BL98" s="307"/>
      <c r="BM98" s="314"/>
      <c r="BN98" s="291"/>
      <c r="BO98" s="291"/>
      <c r="BP98" s="291"/>
      <c r="BQ98" s="307"/>
    </row>
    <row r="99" s="131" customFormat="true" ht="15" customHeight="true" x14ac:dyDescent="0.2">
      <c r="A99" s="903"/>
      <c r="B99" s="717"/>
      <c r="C99" s="781"/>
      <c r="D99" s="782"/>
      <c r="E99" s="782"/>
      <c r="F99" s="782"/>
      <c r="G99" s="783"/>
      <c r="H99" s="784"/>
      <c r="I99" s="782"/>
      <c r="J99" s="782"/>
      <c r="K99" s="782"/>
      <c r="L99" s="785"/>
      <c r="M99" s="781"/>
      <c r="N99" s="782"/>
      <c r="O99" s="782"/>
      <c r="P99" s="782"/>
      <c r="Q99" s="785"/>
      <c r="R99" s="534"/>
      <c r="S99" s="534"/>
      <c r="T99" s="534"/>
      <c r="U99" s="534"/>
      <c r="V99" s="534"/>
      <c r="W99" s="534"/>
      <c r="X99" s="534"/>
      <c r="Y99" s="534"/>
      <c r="Z99" s="534"/>
      <c r="AA99" s="534"/>
      <c r="AB99" s="534"/>
      <c r="AC99" s="534"/>
      <c r="AD99" s="534"/>
      <c r="AE99" s="534"/>
      <c r="AF99" s="534"/>
      <c r="AG99" s="534"/>
      <c r="AH99" s="534"/>
      <c r="AI99" s="534"/>
      <c r="AJ99" s="534"/>
      <c r="AK99" s="534"/>
      <c r="AL99" s="534"/>
      <c r="AM99" s="534"/>
      <c r="AN99" s="534"/>
      <c r="AO99" s="534"/>
      <c r="AP99" s="534"/>
      <c r="AQ99" s="534"/>
      <c r="AR99" s="534"/>
      <c r="AS99" s="534"/>
      <c r="AT99" s="534"/>
      <c r="AU99" s="534"/>
      <c r="AV99" s="534"/>
      <c r="AW99" s="534"/>
      <c r="AX99" s="534"/>
      <c r="AY99" s="534"/>
      <c r="BA99" s="228"/>
      <c r="BB99" s="154"/>
      <c r="BC99" s="306"/>
      <c r="BD99" s="291"/>
      <c r="BE99" s="291"/>
      <c r="BF99" s="291"/>
      <c r="BG99" s="307"/>
      <c r="BH99" s="314"/>
      <c r="BI99" s="291"/>
      <c r="BJ99" s="291"/>
      <c r="BK99" s="291"/>
      <c r="BL99" s="307"/>
      <c r="BM99" s="314"/>
      <c r="BN99" s="291"/>
      <c r="BO99" s="291"/>
      <c r="BP99" s="291"/>
      <c r="BQ99" s="307"/>
    </row>
    <row r="100" s="131" customFormat="true" ht="15" customHeight="true" x14ac:dyDescent="0.2">
      <c r="A100" s="903"/>
      <c r="B100" s="717"/>
      <c r="C100" s="781"/>
      <c r="D100" s="782"/>
      <c r="E100" s="782"/>
      <c r="F100" s="782"/>
      <c r="G100" s="783"/>
      <c r="H100" s="784"/>
      <c r="I100" s="782"/>
      <c r="J100" s="782"/>
      <c r="K100" s="782"/>
      <c r="L100" s="785"/>
      <c r="M100" s="781"/>
      <c r="N100" s="782"/>
      <c r="O100" s="782"/>
      <c r="P100" s="782"/>
      <c r="Q100" s="785"/>
      <c r="R100" s="534"/>
      <c r="S100" s="534"/>
      <c r="T100" s="534"/>
      <c r="U100" s="534"/>
      <c r="V100" s="534"/>
      <c r="W100" s="534"/>
      <c r="X100" s="534"/>
      <c r="Y100" s="534"/>
      <c r="Z100" s="534"/>
      <c r="AA100" s="534"/>
      <c r="AB100" s="534"/>
      <c r="AC100" s="534"/>
      <c r="AD100" s="534"/>
      <c r="AE100" s="534"/>
      <c r="AF100" s="534"/>
      <c r="AG100" s="534"/>
      <c r="AH100" s="534"/>
      <c r="AI100" s="534"/>
      <c r="AJ100" s="534"/>
      <c r="AK100" s="534"/>
      <c r="AL100" s="534"/>
      <c r="AM100" s="534"/>
      <c r="AN100" s="534"/>
      <c r="AO100" s="534"/>
      <c r="AP100" s="534"/>
      <c r="AQ100" s="534"/>
      <c r="AR100" s="534"/>
      <c r="AS100" s="534"/>
      <c r="AT100" s="534"/>
      <c r="AU100" s="534"/>
      <c r="AV100" s="534"/>
      <c r="AW100" s="534"/>
      <c r="AX100" s="534"/>
      <c r="AY100" s="534"/>
      <c r="BA100" s="228"/>
      <c r="BB100" s="154"/>
      <c r="BC100" s="306"/>
      <c r="BD100" s="291"/>
      <c r="BE100" s="291"/>
      <c r="BF100" s="291"/>
      <c r="BG100" s="307"/>
      <c r="BH100" s="314"/>
      <c r="BI100" s="291"/>
      <c r="BJ100" s="291"/>
      <c r="BK100" s="291"/>
      <c r="BL100" s="307"/>
      <c r="BM100" s="314"/>
      <c r="BN100" s="291"/>
      <c r="BO100" s="291"/>
      <c r="BP100" s="291"/>
      <c r="BQ100" s="307"/>
    </row>
    <row r="101" s="131" customFormat="true" ht="15" customHeight="true" x14ac:dyDescent="0.2">
      <c r="A101" s="691"/>
      <c r="B101" s="717"/>
      <c r="C101" s="781"/>
      <c r="D101" s="782"/>
      <c r="E101" s="782"/>
      <c r="F101" s="782"/>
      <c r="G101" s="783"/>
      <c r="H101" s="784"/>
      <c r="I101" s="782"/>
      <c r="J101" s="782"/>
      <c r="K101" s="782"/>
      <c r="L101" s="785"/>
      <c r="M101" s="781"/>
      <c r="N101" s="782"/>
      <c r="O101" s="782"/>
      <c r="P101" s="782"/>
      <c r="Q101" s="785"/>
      <c r="R101" s="534"/>
      <c r="S101" s="534"/>
      <c r="T101" s="534"/>
      <c r="U101" s="534"/>
      <c r="V101" s="534"/>
      <c r="W101" s="534"/>
      <c r="X101" s="534"/>
      <c r="Y101" s="534"/>
      <c r="Z101" s="534"/>
      <c r="AA101" s="534"/>
      <c r="AB101" s="534"/>
      <c r="AC101" s="534"/>
      <c r="AD101" s="534"/>
      <c r="AE101" s="534"/>
      <c r="AF101" s="534"/>
      <c r="AG101" s="534"/>
      <c r="AH101" s="534"/>
      <c r="AI101" s="534"/>
      <c r="AJ101" s="534"/>
      <c r="AK101" s="534"/>
      <c r="AL101" s="534"/>
      <c r="AM101" s="534"/>
      <c r="AN101" s="534"/>
      <c r="AO101" s="534"/>
      <c r="AP101" s="534"/>
      <c r="AQ101" s="534"/>
      <c r="AR101" s="534"/>
      <c r="AS101" s="534"/>
      <c r="AT101" s="534"/>
      <c r="AU101" s="534"/>
      <c r="AV101" s="534"/>
      <c r="AW101" s="534"/>
      <c r="AX101" s="534"/>
      <c r="AY101" s="534"/>
      <c r="BA101" s="228"/>
      <c r="BB101" s="154"/>
      <c r="BC101" s="306"/>
      <c r="BD101" s="291"/>
      <c r="BE101" s="291"/>
      <c r="BF101" s="291"/>
      <c r="BG101" s="307"/>
      <c r="BH101" s="314"/>
      <c r="BI101" s="291"/>
      <c r="BJ101" s="291"/>
      <c r="BK101" s="291"/>
      <c r="BL101" s="307"/>
      <c r="BM101" s="314"/>
      <c r="BN101" s="291"/>
      <c r="BO101" s="291"/>
      <c r="BP101" s="291"/>
      <c r="BQ101" s="307"/>
    </row>
    <row r="102" s="131" customFormat="true" ht="15" customHeight="true" x14ac:dyDescent="0.2">
      <c r="A102" s="903"/>
      <c r="B102" s="717"/>
      <c r="C102" s="781"/>
      <c r="D102" s="782"/>
      <c r="E102" s="782"/>
      <c r="F102" s="782"/>
      <c r="G102" s="783"/>
      <c r="H102" s="784"/>
      <c r="I102" s="782"/>
      <c r="J102" s="782"/>
      <c r="K102" s="782"/>
      <c r="L102" s="785"/>
      <c r="M102" s="781"/>
      <c r="N102" s="782"/>
      <c r="O102" s="782"/>
      <c r="P102" s="782"/>
      <c r="Q102" s="785"/>
      <c r="R102" s="534"/>
      <c r="S102" s="534"/>
      <c r="T102" s="534"/>
      <c r="U102" s="534"/>
      <c r="V102" s="534"/>
      <c r="W102" s="534"/>
      <c r="X102" s="534"/>
      <c r="Y102" s="534"/>
      <c r="Z102" s="534"/>
      <c r="AA102" s="534"/>
      <c r="AB102" s="534"/>
      <c r="AC102" s="534"/>
      <c r="AD102" s="534"/>
      <c r="AE102" s="534"/>
      <c r="AF102" s="534"/>
      <c r="AG102" s="534"/>
      <c r="AH102" s="534"/>
      <c r="AI102" s="534"/>
      <c r="AJ102" s="534"/>
      <c r="AK102" s="534"/>
      <c r="AL102" s="534"/>
      <c r="AM102" s="534"/>
      <c r="AN102" s="534"/>
      <c r="AO102" s="534"/>
      <c r="AP102" s="534"/>
      <c r="AQ102" s="534"/>
      <c r="AR102" s="534"/>
      <c r="AS102" s="534"/>
      <c r="AT102" s="534"/>
      <c r="AU102" s="534"/>
      <c r="AV102" s="534"/>
      <c r="AW102" s="534"/>
      <c r="AX102" s="534"/>
      <c r="AY102" s="534"/>
      <c r="BA102" s="228"/>
      <c r="BB102" s="154"/>
      <c r="BC102" s="306"/>
      <c r="BD102" s="291"/>
      <c r="BE102" s="291"/>
      <c r="BF102" s="291"/>
      <c r="BG102" s="307"/>
      <c r="BH102" s="314"/>
      <c r="BI102" s="291"/>
      <c r="BJ102" s="291"/>
      <c r="BK102" s="291"/>
      <c r="BL102" s="307"/>
      <c r="BM102" s="314"/>
      <c r="BN102" s="291"/>
      <c r="BO102" s="291"/>
      <c r="BP102" s="291"/>
      <c r="BQ102" s="307"/>
    </row>
    <row r="103" s="131" customFormat="true" ht="15" customHeight="true" x14ac:dyDescent="0.2">
      <c r="A103" s="903"/>
      <c r="B103" s="717"/>
      <c r="C103" s="781"/>
      <c r="D103" s="782"/>
      <c r="E103" s="782"/>
      <c r="F103" s="782"/>
      <c r="G103" s="783"/>
      <c r="H103" s="784"/>
      <c r="I103" s="782"/>
      <c r="J103" s="782"/>
      <c r="K103" s="782"/>
      <c r="L103" s="785"/>
      <c r="M103" s="781"/>
      <c r="N103" s="782"/>
      <c r="O103" s="782"/>
      <c r="P103" s="782"/>
      <c r="Q103" s="785"/>
      <c r="R103" s="534"/>
      <c r="S103" s="534"/>
      <c r="T103" s="534"/>
      <c r="U103" s="534"/>
      <c r="V103" s="534"/>
      <c r="W103" s="534"/>
      <c r="X103" s="534"/>
      <c r="Y103" s="534"/>
      <c r="Z103" s="534"/>
      <c r="AA103" s="534"/>
      <c r="AB103" s="534"/>
      <c r="AC103" s="534"/>
      <c r="AD103" s="534"/>
      <c r="AE103" s="534"/>
      <c r="AF103" s="534"/>
      <c r="AG103" s="534"/>
      <c r="AH103" s="534"/>
      <c r="AI103" s="534"/>
      <c r="AJ103" s="534"/>
      <c r="AK103" s="534"/>
      <c r="AL103" s="534"/>
      <c r="AM103" s="534"/>
      <c r="AN103" s="534"/>
      <c r="AO103" s="534"/>
      <c r="AP103" s="534"/>
      <c r="AQ103" s="534"/>
      <c r="AR103" s="534"/>
      <c r="AS103" s="534"/>
      <c r="AT103" s="534"/>
      <c r="AU103" s="534"/>
      <c r="AV103" s="534"/>
      <c r="AW103" s="534"/>
      <c r="AX103" s="534"/>
      <c r="AY103" s="534"/>
      <c r="BA103" s="228"/>
      <c r="BB103" s="154"/>
      <c r="BC103" s="306"/>
      <c r="BD103" s="291"/>
      <c r="BE103" s="291"/>
      <c r="BF103" s="291"/>
      <c r="BG103" s="307"/>
      <c r="BH103" s="314"/>
      <c r="BI103" s="291"/>
      <c r="BJ103" s="291"/>
      <c r="BK103" s="291"/>
      <c r="BL103" s="307"/>
      <c r="BM103" s="314"/>
      <c r="BN103" s="291"/>
      <c r="BO103" s="291"/>
      <c r="BP103" s="291"/>
      <c r="BQ103" s="307"/>
    </row>
    <row r="104" s="131" customFormat="true" ht="15" customHeight="true" x14ac:dyDescent="0.2">
      <c r="A104" s="903"/>
      <c r="B104" s="717"/>
      <c r="C104" s="781"/>
      <c r="D104" s="782"/>
      <c r="E104" s="782"/>
      <c r="F104" s="782"/>
      <c r="G104" s="783"/>
      <c r="H104" s="784"/>
      <c r="I104" s="782"/>
      <c r="J104" s="782"/>
      <c r="K104" s="782"/>
      <c r="L104" s="785"/>
      <c r="M104" s="781"/>
      <c r="N104" s="782"/>
      <c r="O104" s="782"/>
      <c r="P104" s="782"/>
      <c r="Q104" s="785"/>
      <c r="R104" s="534"/>
      <c r="S104" s="534"/>
      <c r="T104" s="534"/>
      <c r="U104" s="534"/>
      <c r="V104" s="534"/>
      <c r="W104" s="534"/>
      <c r="X104" s="534"/>
      <c r="Y104" s="534"/>
      <c r="Z104" s="534"/>
      <c r="AA104" s="534"/>
      <c r="AB104" s="534"/>
      <c r="AC104" s="534"/>
      <c r="AD104" s="534"/>
      <c r="AE104" s="534"/>
      <c r="AF104" s="534"/>
      <c r="AG104" s="534"/>
      <c r="AH104" s="534"/>
      <c r="AI104" s="534"/>
      <c r="AJ104" s="534"/>
      <c r="AK104" s="534"/>
      <c r="AL104" s="534"/>
      <c r="AM104" s="534"/>
      <c r="AN104" s="534"/>
      <c r="AO104" s="534"/>
      <c r="AP104" s="534"/>
      <c r="AQ104" s="534"/>
      <c r="AR104" s="534"/>
      <c r="AS104" s="534"/>
      <c r="AT104" s="534"/>
      <c r="AU104" s="534"/>
      <c r="AV104" s="534"/>
      <c r="AW104" s="534"/>
      <c r="AX104" s="534"/>
      <c r="AY104" s="534"/>
      <c r="BA104" s="228"/>
      <c r="BB104" s="154"/>
      <c r="BC104" s="306"/>
      <c r="BD104" s="291"/>
      <c r="BE104" s="291"/>
      <c r="BF104" s="291"/>
      <c r="BG104" s="307"/>
      <c r="BH104" s="314"/>
      <c r="BI104" s="291"/>
      <c r="BJ104" s="291"/>
      <c r="BK104" s="291"/>
      <c r="BL104" s="307"/>
      <c r="BM104" s="314"/>
      <c r="BN104" s="291"/>
      <c r="BO104" s="291"/>
      <c r="BP104" s="291"/>
      <c r="BQ104" s="307"/>
    </row>
    <row r="105" s="131" customFormat="true" ht="15" customHeight="true" x14ac:dyDescent="0.2">
      <c r="A105" s="712"/>
      <c r="B105" s="718"/>
      <c r="C105" s="786"/>
      <c r="D105" s="787"/>
      <c r="E105" s="787"/>
      <c r="F105" s="787"/>
      <c r="G105" s="788"/>
      <c r="H105" s="789"/>
      <c r="I105" s="787"/>
      <c r="J105" s="787"/>
      <c r="K105" s="787"/>
      <c r="L105" s="790"/>
      <c r="M105" s="786"/>
      <c r="N105" s="787"/>
      <c r="O105" s="787"/>
      <c r="P105" s="787"/>
      <c r="Q105" s="790"/>
      <c r="R105" s="534"/>
      <c r="S105" s="534"/>
      <c r="T105" s="534"/>
      <c r="U105" s="534"/>
      <c r="V105" s="534"/>
      <c r="W105" s="534"/>
      <c r="X105" s="534"/>
      <c r="Y105" s="534"/>
      <c r="Z105" s="534"/>
      <c r="AA105" s="534"/>
      <c r="AB105" s="534"/>
      <c r="AC105" s="534"/>
      <c r="AD105" s="534"/>
      <c r="AE105" s="534"/>
      <c r="AF105" s="534"/>
      <c r="AG105" s="534"/>
      <c r="AH105" s="534"/>
      <c r="AI105" s="534"/>
      <c r="AJ105" s="534"/>
      <c r="AK105" s="534"/>
      <c r="AL105" s="534"/>
      <c r="AM105" s="534"/>
      <c r="AN105" s="534"/>
      <c r="AO105" s="534"/>
      <c r="AP105" s="534"/>
      <c r="AQ105" s="534"/>
      <c r="AR105" s="534"/>
      <c r="AS105" s="534"/>
      <c r="AT105" s="534"/>
      <c r="AU105" s="534"/>
      <c r="AV105" s="534"/>
      <c r="AW105" s="534"/>
      <c r="AX105" s="534"/>
      <c r="AY105" s="534"/>
      <c r="BA105" s="228"/>
      <c r="BB105" s="154"/>
      <c r="BC105" s="308"/>
      <c r="BD105" s="309"/>
      <c r="BE105" s="309"/>
      <c r="BF105" s="309"/>
      <c r="BG105" s="310"/>
      <c r="BH105" s="315"/>
      <c r="BI105" s="309"/>
      <c r="BJ105" s="309"/>
      <c r="BK105" s="309"/>
      <c r="BL105" s="310"/>
      <c r="BM105" s="315"/>
      <c r="BN105" s="309"/>
      <c r="BO105" s="309"/>
      <c r="BP105" s="309"/>
      <c r="BQ105" s="310"/>
    </row>
    <row r="106" s="131" customFormat="true" ht="250.15" customHeight="true" x14ac:dyDescent="0.2">
      <c r="A106" s="375"/>
      <c r="B106" s="555"/>
      <c r="C106" s="556"/>
      <c r="D106" s="556"/>
      <c r="E106" s="556"/>
      <c r="F106" s="556"/>
      <c r="G106" s="556"/>
      <c r="H106" s="556"/>
      <c r="I106" s="556"/>
      <c r="J106" s="556"/>
      <c r="K106" s="556"/>
      <c r="L106" s="556"/>
      <c r="M106" s="556"/>
      <c r="N106" s="556"/>
      <c r="O106" s="556"/>
      <c r="P106" s="556"/>
      <c r="Q106" s="556"/>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88"/>
      <c r="BB106" s="289"/>
      <c r="BC106" s="289"/>
      <c r="BD106" s="289"/>
      <c r="BE106" s="289"/>
      <c r="BF106" s="289"/>
      <c r="BG106" s="289"/>
      <c r="BH106" s="289"/>
      <c r="BI106" s="289"/>
      <c r="BJ106" s="289"/>
      <c r="BK106" s="289"/>
      <c r="BL106" s="289"/>
      <c r="BM106" s="289"/>
      <c r="BN106" s="289"/>
      <c r="BO106" s="289"/>
      <c r="BP106" s="289"/>
      <c r="BQ106" s="289"/>
    </row>
    <row r="107" s="111" customFormat="true" ht="18" customHeight="true" x14ac:dyDescent="0.2">
      <c r="A107" s="375"/>
      <c r="B107" s="112"/>
      <c r="C107" s="269"/>
      <c r="D107" s="269"/>
      <c r="E107" s="269"/>
      <c r="F107" s="269"/>
      <c r="G107" s="269"/>
      <c r="H107" s="269"/>
      <c r="I107" s="269"/>
      <c r="J107" s="269"/>
      <c r="K107" s="269"/>
      <c r="L107" s="269"/>
      <c r="M107" s="269"/>
      <c r="N107" s="269"/>
      <c r="O107" s="269"/>
      <c r="P107" s="269"/>
      <c r="Q107" s="269"/>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1481" t="str">
        <f>A1026</f>
        <v>Saint Lucia</v>
      </c>
      <c r="B108" s="1482"/>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f>A1034</f>
        <v>2005</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371" t="s">
        <v>97</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133</v>
      </c>
      <c r="B115" s="213">
        <f>A1025</f>
        <v>0</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549">
        <f>B1030</f>
        <v>0</v>
      </c>
      <c r="B116" s="550"/>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549">
        <f>B1029</f>
        <v>0</v>
      </c>
      <c r="B117" s="551"/>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552"/>
      <c r="B118" s="550"/>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553"/>
      <c r="B119" s="554"/>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BB119" s="134"/>
    </row>
    <row r="120" s="135" customFormat="true" ht="15" customHeight="true" x14ac:dyDescent="0.2">
      <c r="A120" s="116" t="s">
        <v>98</v>
      </c>
      <c r="B120" s="199"/>
      <c r="C120" s="1539" t="s">
        <v>114</v>
      </c>
      <c r="D120" s="1540"/>
      <c r="E120" s="1540"/>
      <c r="F120" s="1540"/>
      <c r="G120" s="1541"/>
      <c r="H120" s="1542" t="s">
        <v>38</v>
      </c>
      <c r="I120" s="1543"/>
      <c r="J120" s="1543"/>
      <c r="K120" s="1543"/>
      <c r="L120" s="1544"/>
      <c r="M120" s="1545" t="s">
        <v>37</v>
      </c>
      <c r="N120" s="1546"/>
      <c r="O120" s="1546"/>
      <c r="P120" s="1546"/>
      <c r="Q120" s="1547"/>
      <c r="R120" s="296"/>
      <c r="S120" s="296"/>
      <c r="T120" s="296"/>
      <c r="U120" s="296"/>
      <c r="V120" s="296"/>
      <c r="W120" s="296"/>
      <c r="X120" s="296"/>
      <c r="Y120" s="296"/>
      <c r="Z120" s="296"/>
      <c r="AA120" s="296"/>
      <c r="AB120" s="296"/>
      <c r="AC120" s="296"/>
      <c r="AD120" s="296"/>
      <c r="AE120" s="296"/>
      <c r="AF120" s="296"/>
      <c r="AG120" s="296"/>
      <c r="AH120" s="296"/>
      <c r="AI120" s="296"/>
      <c r="AJ120" s="296"/>
      <c r="AK120" s="296"/>
      <c r="AL120" s="296"/>
      <c r="AM120" s="296"/>
      <c r="AN120" s="296"/>
      <c r="AO120" s="296"/>
      <c r="AP120" s="296"/>
      <c r="AQ120" s="296"/>
      <c r="AR120" s="296"/>
      <c r="AS120" s="296"/>
      <c r="AT120" s="296"/>
      <c r="AU120" s="296"/>
      <c r="AV120" s="296"/>
      <c r="AW120" s="296"/>
      <c r="AX120" s="296"/>
      <c r="AY120" s="296"/>
      <c r="BA120" s="209" t="s">
        <v>128</v>
      </c>
      <c r="BB120" s="116" t="s">
        <v>98</v>
      </c>
      <c r="BC120" s="1578" t="s">
        <v>114</v>
      </c>
      <c r="BD120" s="1579"/>
      <c r="BE120" s="1579"/>
      <c r="BF120" s="1579"/>
      <c r="BG120" s="1580"/>
      <c r="BH120" s="1581" t="s">
        <v>38</v>
      </c>
      <c r="BI120" s="1579"/>
      <c r="BJ120" s="1579"/>
      <c r="BK120" s="1579"/>
      <c r="BL120" s="1580"/>
      <c r="BM120" s="1581" t="s">
        <v>37</v>
      </c>
      <c r="BN120" s="1579"/>
      <c r="BO120" s="1579"/>
      <c r="BP120" s="1579"/>
      <c r="BQ120" s="1580"/>
    </row>
    <row r="121" s="135" customFormat="true" ht="12.75" x14ac:dyDescent="0.2">
      <c r="A121" s="179" t="s">
        <v>87</v>
      </c>
      <c r="B121" s="236"/>
      <c r="C121" s="270" t="s">
        <v>0</v>
      </c>
      <c r="D121" s="271" t="s">
        <v>1</v>
      </c>
      <c r="E121" s="271" t="s">
        <v>2</v>
      </c>
      <c r="F121" s="271" t="s">
        <v>3</v>
      </c>
      <c r="G121" s="272" t="s">
        <v>4</v>
      </c>
      <c r="H121" s="666" t="s">
        <v>0</v>
      </c>
      <c r="I121" s="607" t="s">
        <v>1</v>
      </c>
      <c r="J121" s="607" t="s">
        <v>2</v>
      </c>
      <c r="K121" s="607" t="s">
        <v>3</v>
      </c>
      <c r="L121" s="608" t="s">
        <v>4</v>
      </c>
      <c r="M121" s="651" t="s">
        <v>0</v>
      </c>
      <c r="N121" s="607" t="s">
        <v>1</v>
      </c>
      <c r="O121" s="607" t="s">
        <v>2</v>
      </c>
      <c r="P121" s="607" t="s">
        <v>3</v>
      </c>
      <c r="Q121" s="608" t="s">
        <v>4</v>
      </c>
      <c r="R121" s="296"/>
      <c r="S121" s="296"/>
      <c r="T121" s="296"/>
      <c r="U121" s="296"/>
      <c r="V121" s="296"/>
      <c r="W121" s="296"/>
      <c r="X121" s="296"/>
      <c r="Y121" s="296"/>
      <c r="Z121" s="296"/>
      <c r="AA121" s="296"/>
      <c r="AB121" s="296"/>
      <c r="AC121" s="296"/>
      <c r="AD121" s="296"/>
      <c r="AE121" s="296"/>
      <c r="AF121" s="296"/>
      <c r="AG121" s="296"/>
      <c r="AH121" s="296"/>
      <c r="AI121" s="296"/>
      <c r="AJ121" s="296"/>
      <c r="AK121" s="296"/>
      <c r="AL121" s="296"/>
      <c r="AM121" s="296"/>
      <c r="AN121" s="296"/>
      <c r="AO121" s="296"/>
      <c r="AP121" s="296"/>
      <c r="AQ121" s="296"/>
      <c r="AR121" s="296"/>
      <c r="AS121" s="296"/>
      <c r="AT121" s="296"/>
      <c r="AU121" s="296"/>
      <c r="AV121" s="296"/>
      <c r="AW121" s="296"/>
      <c r="AX121" s="296"/>
      <c r="AY121" s="296"/>
      <c r="BA121" s="190" t="s">
        <v>116</v>
      </c>
      <c r="BB121" s="189"/>
      <c r="BC121" s="316" t="s">
        <v>0</v>
      </c>
      <c r="BD121" s="169" t="s">
        <v>1</v>
      </c>
      <c r="BE121" s="169" t="s">
        <v>2</v>
      </c>
      <c r="BF121" s="169" t="s">
        <v>3</v>
      </c>
      <c r="BG121" s="317" t="s">
        <v>4</v>
      </c>
      <c r="BH121" s="318" t="s">
        <v>0</v>
      </c>
      <c r="BI121" s="169" t="s">
        <v>1</v>
      </c>
      <c r="BJ121" s="169" t="s">
        <v>2</v>
      </c>
      <c r="BK121" s="169" t="s">
        <v>3</v>
      </c>
      <c r="BL121" s="317" t="s">
        <v>4</v>
      </c>
      <c r="BM121" s="318" t="s">
        <v>0</v>
      </c>
      <c r="BN121" s="169" t="s">
        <v>1</v>
      </c>
      <c r="BO121" s="169" t="s">
        <v>2</v>
      </c>
      <c r="BP121" s="169" t="s">
        <v>3</v>
      </c>
      <c r="BQ121" s="317" t="s">
        <v>4</v>
      </c>
    </row>
    <row r="122" s="135" customFormat="true" ht="15" customHeight="true" x14ac:dyDescent="0.2">
      <c r="A122" s="1528" t="s">
        <v>18</v>
      </c>
      <c r="B122" s="913" t="s">
        <v>14</v>
      </c>
      <c r="C122" s="794">
        <f>C153+C154+C156+C155*MICS12!C130/100</f>
        <v>70.833333333333329</v>
      </c>
      <c r="D122" s="795">
        <f>D153+D154+D156+D155*MICS12!D130/100</f>
        <v>88.539795719085447</v>
      </c>
      <c r="E122" s="795">
        <f>E153+E154+E156+E155*MICS12!E130/100</f>
        <v>94.166666666666657</v>
      </c>
      <c r="F122" s="795">
        <f>F153+F154+F156+F155*MICS12!F130/100</f>
        <v>95.867768595041326</v>
      </c>
      <c r="G122" s="796">
        <f>G153+G154+G156+G155*MICS12!G130/100</f>
        <v>99.999999999999986</v>
      </c>
      <c r="H122" s="797">
        <f>H153+H154+H156+H155*MICS12!H130/100</f>
        <v>64.285714285714278</v>
      </c>
      <c r="I122" s="795">
        <f>I153+I154+I156+I155*MICS12!I130/100</f>
        <v>88.372093023255815</v>
      </c>
      <c r="J122" s="795">
        <f>J153+J154+J156+J155*MICS12!J130/100</f>
        <v>95.348837209302332</v>
      </c>
      <c r="K122" s="795">
        <f>K153+K154+K156+K155*MICS12!K130/100</f>
        <v>100.00000000000001</v>
      </c>
      <c r="L122" s="798">
        <f>L153+L154+L156+L155*MICS12!L130/100</f>
        <v>100</v>
      </c>
      <c r="M122" s="794">
        <f>M153+M154+M156+M155*MICS12!M130/100</f>
        <v>70.129870129870127</v>
      </c>
      <c r="N122" s="795">
        <f>N153+N154+N156+N155*MICS12!N130/100</f>
        <v>94.007651683456757</v>
      </c>
      <c r="O122" s="795">
        <f>O153+O154+O156+O155*MICS12!O130/100</f>
        <v>93.589743589743591</v>
      </c>
      <c r="P122" s="795">
        <f>P153+P154+P156+P155*MICS12!P130/100</f>
        <v>93.506493506493513</v>
      </c>
      <c r="Q122" s="798">
        <f>Q153+Q154+Q156+Q155*MICS12!Q130/100</f>
        <v>98.701298701298711</v>
      </c>
      <c r="R122" s="296"/>
      <c r="S122" s="296"/>
      <c r="T122" s="296"/>
      <c r="U122" s="296"/>
      <c r="V122" s="296"/>
      <c r="W122" s="296"/>
      <c r="X122" s="296"/>
      <c r="Y122" s="296"/>
      <c r="Z122" s="296"/>
      <c r="AA122" s="296"/>
      <c r="AB122" s="296"/>
      <c r="AC122" s="296"/>
      <c r="AD122" s="296"/>
      <c r="AE122" s="296"/>
      <c r="AF122" s="296"/>
      <c r="AG122" s="296"/>
      <c r="AH122" s="296"/>
      <c r="AI122" s="296"/>
      <c r="AJ122" s="296"/>
      <c r="AK122" s="296"/>
      <c r="AL122" s="296"/>
      <c r="AM122" s="296"/>
      <c r="AN122" s="296"/>
      <c r="AO122" s="296"/>
      <c r="AP122" s="296"/>
      <c r="AQ122" s="296"/>
      <c r="AR122" s="296"/>
      <c r="AS122" s="296"/>
      <c r="AT122" s="296"/>
      <c r="AU122" s="296"/>
      <c r="AV122" s="296"/>
      <c r="AW122" s="296"/>
      <c r="AX122" s="296"/>
      <c r="AY122" s="296"/>
      <c r="BA122" s="1582" t="s">
        <v>18</v>
      </c>
      <c r="BB122" s="155" t="s">
        <v>14</v>
      </c>
      <c r="BC122" s="1023" t="s">
        <v>35</v>
      </c>
      <c r="BD122" s="1043" t="s">
        <v>35</v>
      </c>
      <c r="BE122" s="1043" t="s">
        <v>35</v>
      </c>
      <c r="BF122" s="1043" t="s">
        <v>35</v>
      </c>
      <c r="BG122" s="1064" t="s">
        <v>35</v>
      </c>
      <c r="BH122" s="1085" t="s">
        <v>35</v>
      </c>
      <c r="BI122" s="1043" t="s">
        <v>35</v>
      </c>
      <c r="BJ122" s="1043" t="s">
        <v>35</v>
      </c>
      <c r="BK122" s="1043" t="s">
        <v>35</v>
      </c>
      <c r="BL122" s="1064" t="s">
        <v>35</v>
      </c>
      <c r="BM122" s="1085" t="s">
        <v>35</v>
      </c>
      <c r="BN122" s="1043" t="s">
        <v>35</v>
      </c>
      <c r="BO122" s="1043" t="s">
        <v>35</v>
      </c>
      <c r="BP122" s="1043" t="s">
        <v>35</v>
      </c>
      <c r="BQ122" s="1064" t="s">
        <v>35</v>
      </c>
    </row>
    <row r="123" s="135" customFormat="true" ht="15" customHeight="true" x14ac:dyDescent="0.2">
      <c r="A123" s="1529"/>
      <c r="B123" s="914" t="s">
        <v>51</v>
      </c>
      <c r="C123" s="799">
        <f>100-C122</f>
        <v>29.166666666666671</v>
      </c>
      <c r="D123" s="800">
        <f t="shared" ref="D123:Q123" si="2">100-D122</f>
        <v>11.460204280914553</v>
      </c>
      <c r="E123" s="800">
        <f t="shared" si="2"/>
        <v>5.8333333333333428</v>
      </c>
      <c r="F123" s="800">
        <f t="shared" si="2"/>
        <v>4.1322314049586737</v>
      </c>
      <c r="G123" s="801">
        <f t="shared" si="2"/>
        <v>0</v>
      </c>
      <c r="H123" s="802">
        <f t="shared" si="2"/>
        <v>35.714285714285722</v>
      </c>
      <c r="I123" s="800">
        <f t="shared" si="2"/>
        <v>11.627906976744185</v>
      </c>
      <c r="J123" s="800">
        <f t="shared" si="2"/>
        <v>4.6511627906976685</v>
      </c>
      <c r="K123" s="800">
        <f t="shared" si="2"/>
        <v>0</v>
      </c>
      <c r="L123" s="803">
        <f t="shared" si="2"/>
        <v>0</v>
      </c>
      <c r="M123" s="799">
        <f t="shared" si="2"/>
        <v>29.870129870129873</v>
      </c>
      <c r="N123" s="800">
        <f t="shared" si="2"/>
        <v>5.992348316543243</v>
      </c>
      <c r="O123" s="800">
        <f t="shared" si="2"/>
        <v>6.4102564102564088</v>
      </c>
      <c r="P123" s="800">
        <f t="shared" si="2"/>
        <v>6.4935064935064872</v>
      </c>
      <c r="Q123" s="803">
        <f t="shared" si="2"/>
        <v>1.2987012987012889</v>
      </c>
      <c r="R123" s="296"/>
      <c r="S123" s="296"/>
      <c r="T123" s="296"/>
      <c r="U123" s="296"/>
      <c r="V123" s="296"/>
      <c r="W123" s="296"/>
      <c r="X123" s="296"/>
      <c r="Y123" s="296"/>
      <c r="Z123" s="296"/>
      <c r="AA123" s="296"/>
      <c r="AB123" s="296"/>
      <c r="AC123" s="296"/>
      <c r="AD123" s="296"/>
      <c r="AE123" s="296"/>
      <c r="AF123" s="296"/>
      <c r="AG123" s="296"/>
      <c r="AH123" s="296"/>
      <c r="AI123" s="296"/>
      <c r="AJ123" s="296"/>
      <c r="AK123" s="296"/>
      <c r="AL123" s="296"/>
      <c r="AM123" s="296"/>
      <c r="AN123" s="296"/>
      <c r="AO123" s="296"/>
      <c r="AP123" s="296"/>
      <c r="AQ123" s="296"/>
      <c r="AR123" s="296"/>
      <c r="AS123" s="296"/>
      <c r="AT123" s="296"/>
      <c r="AU123" s="296"/>
      <c r="AV123" s="296"/>
      <c r="AW123" s="296"/>
      <c r="AX123" s="296"/>
      <c r="AY123" s="296"/>
      <c r="BA123" s="1583"/>
      <c r="BB123" s="156" t="s">
        <v>51</v>
      </c>
      <c r="BC123" s="1024" t="s">
        <v>35</v>
      </c>
      <c r="BD123" s="1044" t="s">
        <v>35</v>
      </c>
      <c r="BE123" s="1044" t="s">
        <v>35</v>
      </c>
      <c r="BF123" s="1044" t="s">
        <v>35</v>
      </c>
      <c r="BG123" s="1065" t="s">
        <v>35</v>
      </c>
      <c r="BH123" s="1086" t="s">
        <v>35</v>
      </c>
      <c r="BI123" s="1044" t="s">
        <v>35</v>
      </c>
      <c r="BJ123" s="1044" t="s">
        <v>35</v>
      </c>
      <c r="BK123" s="1044" t="s">
        <v>35</v>
      </c>
      <c r="BL123" s="1065" t="s">
        <v>35</v>
      </c>
      <c r="BM123" s="1086" t="s">
        <v>35</v>
      </c>
      <c r="BN123" s="1044" t="s">
        <v>35</v>
      </c>
      <c r="BO123" s="1044" t="s">
        <v>35</v>
      </c>
      <c r="BP123" s="1044" t="s">
        <v>35</v>
      </c>
      <c r="BQ123" s="1065" t="s">
        <v>35</v>
      </c>
    </row>
    <row r="124" s="135" customFormat="true" ht="15" customHeight="true" x14ac:dyDescent="0.2">
      <c r="A124" s="1529" t="s">
        <v>50</v>
      </c>
      <c r="B124" s="914" t="s">
        <v>15</v>
      </c>
      <c r="C124" s="799">
        <f>C122*MICS12!C129/100</f>
        <v>55.32898300393348</v>
      </c>
      <c r="D124" s="800">
        <f>D122*MICS12!D129/100</f>
        <v>78.055793933882683</v>
      </c>
      <c r="E124" s="800">
        <f>E122*MICS12!E129/100</f>
        <v>90.017460719665365</v>
      </c>
      <c r="F124" s="800">
        <f>F122*MICS12!F129/100</f>
        <v>93.494799478048463</v>
      </c>
      <c r="G124" s="801">
        <f>G122*MICS12!G129/100</f>
        <v>98.963702085218088</v>
      </c>
      <c r="H124" s="802">
        <f>H122*MICS12!H129/100</f>
        <v>46.026319659391838</v>
      </c>
      <c r="I124" s="800">
        <f>I122*MICS12!I129/100</f>
        <v>80.268656041769034</v>
      </c>
      <c r="J124" s="800">
        <f>J122*MICS12!J129/100</f>
        <v>89.214526946351583</v>
      </c>
      <c r="K124" s="800">
        <f>K122*MICS12!K129/100</f>
        <v>95.443082918216575</v>
      </c>
      <c r="L124" s="803">
        <f>L122*MICS12!L129/100</f>
        <v>97.90955350601061</v>
      </c>
      <c r="M124" s="799">
        <f>M122*MICS12!M129/100</f>
        <v>55.897110741819688</v>
      </c>
      <c r="N124" s="800">
        <f>N122*MICS12!N129/100</f>
        <v>81.81565117477129</v>
      </c>
      <c r="O124" s="800">
        <f>O122*MICS12!O129/100</f>
        <v>90.801342225686653</v>
      </c>
      <c r="P124" s="800">
        <f>P122*MICS12!P129/100</f>
        <v>91.015523193518504</v>
      </c>
      <c r="Q124" s="803">
        <f>Q122*MICS12!Q129/100</f>
        <v>97.929734839740419</v>
      </c>
      <c r="R124" s="296"/>
      <c r="S124" s="296"/>
      <c r="T124" s="296"/>
      <c r="U124" s="296"/>
      <c r="V124" s="296"/>
      <c r="W124" s="296"/>
      <c r="X124" s="296"/>
      <c r="Y124" s="296"/>
      <c r="Z124" s="296"/>
      <c r="AA124" s="296"/>
      <c r="AB124" s="296"/>
      <c r="AC124" s="296"/>
      <c r="AD124" s="296"/>
      <c r="AE124" s="296"/>
      <c r="AF124" s="296"/>
      <c r="AG124" s="296"/>
      <c r="AH124" s="296"/>
      <c r="AI124" s="296"/>
      <c r="AJ124" s="296"/>
      <c r="AK124" s="296"/>
      <c r="AL124" s="296"/>
      <c r="AM124" s="296"/>
      <c r="AN124" s="296"/>
      <c r="AO124" s="296"/>
      <c r="AP124" s="296"/>
      <c r="AQ124" s="296"/>
      <c r="AR124" s="296"/>
      <c r="AS124" s="296"/>
      <c r="AT124" s="296"/>
      <c r="AU124" s="296"/>
      <c r="AV124" s="296"/>
      <c r="AW124" s="296"/>
      <c r="AX124" s="296"/>
      <c r="AY124" s="296"/>
      <c r="BA124" s="1583" t="s">
        <v>50</v>
      </c>
      <c r="BB124" s="156" t="s">
        <v>15</v>
      </c>
      <c r="BC124" s="1024" t="s">
        <v>35</v>
      </c>
      <c r="BD124" s="1044" t="s">
        <v>35</v>
      </c>
      <c r="BE124" s="1044" t="s">
        <v>35</v>
      </c>
      <c r="BF124" s="1044" t="s">
        <v>35</v>
      </c>
      <c r="BG124" s="1065" t="s">
        <v>35</v>
      </c>
      <c r="BH124" s="1086" t="s">
        <v>35</v>
      </c>
      <c r="BI124" s="1044" t="s">
        <v>35</v>
      </c>
      <c r="BJ124" s="1044" t="s">
        <v>35</v>
      </c>
      <c r="BK124" s="1044" t="s">
        <v>35</v>
      </c>
      <c r="BL124" s="1065" t="s">
        <v>35</v>
      </c>
      <c r="BM124" s="1086" t="s">
        <v>35</v>
      </c>
      <c r="BN124" s="1044" t="s">
        <v>35</v>
      </c>
      <c r="BO124" s="1044" t="s">
        <v>35</v>
      </c>
      <c r="BP124" s="1044" t="s">
        <v>35</v>
      </c>
      <c r="BQ124" s="1065" t="s">
        <v>35</v>
      </c>
    </row>
    <row r="125" s="135" customFormat="true" ht="15" customHeight="true" x14ac:dyDescent="0.2">
      <c r="A125" s="1529"/>
      <c r="B125" s="914" t="s">
        <v>16</v>
      </c>
      <c r="C125" s="799">
        <f>C122*MICS12!C128/100</f>
        <v>15.504350329399859</v>
      </c>
      <c r="D125" s="800">
        <f>D122*MICS12!D128/100</f>
        <v>10.484001785202782</v>
      </c>
      <c r="E125" s="800">
        <f>E122*MICS12!E128/100</f>
        <v>4.149205947001283</v>
      </c>
      <c r="F125" s="800">
        <f>F122*MICS12!F128/100</f>
        <v>2.3729691169928544</v>
      </c>
      <c r="G125" s="801">
        <f>G122*MICS12!G128/100</f>
        <v>1.0362979147818978</v>
      </c>
      <c r="H125" s="802">
        <f>H122*MICS12!H128/100</f>
        <v>18.259394626322404</v>
      </c>
      <c r="I125" s="800">
        <f>I122*MICS12!I128/100</f>
        <v>8.1034369814867855</v>
      </c>
      <c r="J125" s="800">
        <f>J122*MICS12!J128/100</f>
        <v>6.1343102629507484</v>
      </c>
      <c r="K125" s="800">
        <f>K122*MICS12!K128/100</f>
        <v>4.5569170817834284</v>
      </c>
      <c r="L125" s="803">
        <f>L122*MICS12!L128/100</f>
        <v>2.0904464939893743</v>
      </c>
      <c r="M125" s="799">
        <f>M122*MICS12!M128/100</f>
        <v>14.232759388050354</v>
      </c>
      <c r="N125" s="800">
        <f>N122*MICS12!N128/100</f>
        <v>12.192000508685483</v>
      </c>
      <c r="O125" s="800">
        <f>O122*MICS12!O128/100</f>
        <v>2.7884013640569298</v>
      </c>
      <c r="P125" s="800">
        <f>P122*MICS12!P128/100</f>
        <v>2.4909703129750214</v>
      </c>
      <c r="Q125" s="803">
        <f>Q122*MICS12!Q128/100</f>
        <v>0.77156386155828893</v>
      </c>
      <c r="R125" s="296"/>
      <c r="S125" s="296"/>
      <c r="T125" s="296"/>
      <c r="U125" s="296"/>
      <c r="V125" s="296"/>
      <c r="W125" s="296"/>
      <c r="X125" s="296"/>
      <c r="Y125" s="296"/>
      <c r="Z125" s="296"/>
      <c r="AA125" s="296"/>
      <c r="AB125" s="296"/>
      <c r="AC125" s="296"/>
      <c r="AD125" s="296"/>
      <c r="AE125" s="296"/>
      <c r="AF125" s="296"/>
      <c r="AG125" s="296"/>
      <c r="AH125" s="296"/>
      <c r="AI125" s="296"/>
      <c r="AJ125" s="296"/>
      <c r="AK125" s="296"/>
      <c r="AL125" s="296"/>
      <c r="AM125" s="296"/>
      <c r="AN125" s="296"/>
      <c r="AO125" s="296"/>
      <c r="AP125" s="296"/>
      <c r="AQ125" s="296"/>
      <c r="AR125" s="296"/>
      <c r="AS125" s="296"/>
      <c r="AT125" s="296"/>
      <c r="AU125" s="296"/>
      <c r="AV125" s="296"/>
      <c r="AW125" s="296"/>
      <c r="AX125" s="296"/>
      <c r="AY125" s="296"/>
      <c r="BA125" s="1583"/>
      <c r="BB125" s="156" t="s">
        <v>16</v>
      </c>
      <c r="BC125" s="1024" t="s">
        <v>35</v>
      </c>
      <c r="BD125" s="1044" t="s">
        <v>35</v>
      </c>
      <c r="BE125" s="1044" t="s">
        <v>35</v>
      </c>
      <c r="BF125" s="1044" t="s">
        <v>35</v>
      </c>
      <c r="BG125" s="1065" t="s">
        <v>35</v>
      </c>
      <c r="BH125" s="1086" t="s">
        <v>35</v>
      </c>
      <c r="BI125" s="1044" t="s">
        <v>35</v>
      </c>
      <c r="BJ125" s="1044" t="s">
        <v>35</v>
      </c>
      <c r="BK125" s="1044" t="s">
        <v>35</v>
      </c>
      <c r="BL125" s="1065" t="s">
        <v>35</v>
      </c>
      <c r="BM125" s="1086" t="s">
        <v>35</v>
      </c>
      <c r="BN125" s="1044" t="s">
        <v>35</v>
      </c>
      <c r="BO125" s="1044" t="s">
        <v>35</v>
      </c>
      <c r="BP125" s="1044" t="s">
        <v>35</v>
      </c>
      <c r="BQ125" s="1065" t="s">
        <v>35</v>
      </c>
    </row>
    <row r="126" s="135" customFormat="true" ht="15" customHeight="true" x14ac:dyDescent="0.2">
      <c r="A126" s="1529"/>
      <c r="B126" s="914" t="s">
        <v>22</v>
      </c>
      <c r="C126" s="799">
        <f>100-(C124+C125+C127)</f>
        <v>1.6666666666666572</v>
      </c>
      <c r="D126" s="800">
        <f t="shared" ref="D126:Q126" si="3">100-(D124+D125+D127)</f>
        <v>3.1268709475812102</v>
      </c>
      <c r="E126" s="800">
        <f t="shared" si="3"/>
        <v>0.83333333333335702</v>
      </c>
      <c r="F126" s="800">
        <f t="shared" si="3"/>
        <v>0.82644628099174611</v>
      </c>
      <c r="G126" s="801">
        <f t="shared" si="3"/>
        <v>0</v>
      </c>
      <c r="H126" s="802">
        <f t="shared" si="3"/>
        <v>4.7619047619048018</v>
      </c>
      <c r="I126" s="800">
        <f t="shared" si="3"/>
        <v>4.6511627906976685</v>
      </c>
      <c r="J126" s="800">
        <f t="shared" si="3"/>
        <v>0</v>
      </c>
      <c r="K126" s="800">
        <f t="shared" si="3"/>
        <v>0</v>
      </c>
      <c r="L126" s="803">
        <f t="shared" si="3"/>
        <v>0</v>
      </c>
      <c r="M126" s="799">
        <f t="shared" si="3"/>
        <v>1.2987012987013884</v>
      </c>
      <c r="N126" s="800">
        <f t="shared" si="3"/>
        <v>0.79754312173803044</v>
      </c>
      <c r="O126" s="800">
        <f t="shared" si="3"/>
        <v>1.2820512820512988</v>
      </c>
      <c r="P126" s="800">
        <f t="shared" si="3"/>
        <v>1.2987012987012747</v>
      </c>
      <c r="Q126" s="803">
        <f t="shared" si="3"/>
        <v>0</v>
      </c>
      <c r="R126" s="296"/>
      <c r="S126" s="296"/>
      <c r="T126" s="296"/>
      <c r="U126" s="296"/>
      <c r="V126" s="296"/>
      <c r="W126" s="296"/>
      <c r="X126" s="296"/>
      <c r="Y126" s="296"/>
      <c r="Z126" s="296"/>
      <c r="AA126" s="296"/>
      <c r="AB126" s="296"/>
      <c r="AC126" s="296"/>
      <c r="AD126" s="296"/>
      <c r="AE126" s="296"/>
      <c r="AF126" s="296"/>
      <c r="AG126" s="296"/>
      <c r="AH126" s="296"/>
      <c r="AI126" s="296"/>
      <c r="AJ126" s="296"/>
      <c r="AK126" s="296"/>
      <c r="AL126" s="296"/>
      <c r="AM126" s="296"/>
      <c r="AN126" s="296"/>
      <c r="AO126" s="296"/>
      <c r="AP126" s="296"/>
      <c r="AQ126" s="296"/>
      <c r="AR126" s="296"/>
      <c r="AS126" s="296"/>
      <c r="AT126" s="296"/>
      <c r="AU126" s="296"/>
      <c r="AV126" s="296"/>
      <c r="AW126" s="296"/>
      <c r="AX126" s="296"/>
      <c r="AY126" s="296"/>
      <c r="BA126" s="1583"/>
      <c r="BB126" s="156" t="s">
        <v>22</v>
      </c>
      <c r="BC126" s="1024" t="s">
        <v>35</v>
      </c>
      <c r="BD126" s="1044" t="s">
        <v>35</v>
      </c>
      <c r="BE126" s="1044" t="s">
        <v>35</v>
      </c>
      <c r="BF126" s="1044" t="s">
        <v>35</v>
      </c>
      <c r="BG126" s="1065" t="s">
        <v>35</v>
      </c>
      <c r="BH126" s="1086" t="s">
        <v>35</v>
      </c>
      <c r="BI126" s="1044" t="s">
        <v>35</v>
      </c>
      <c r="BJ126" s="1044" t="s">
        <v>35</v>
      </c>
      <c r="BK126" s="1044" t="s">
        <v>35</v>
      </c>
      <c r="BL126" s="1065" t="s">
        <v>35</v>
      </c>
      <c r="BM126" s="1086" t="s">
        <v>35</v>
      </c>
      <c r="BN126" s="1044" t="s">
        <v>35</v>
      </c>
      <c r="BO126" s="1044" t="s">
        <v>35</v>
      </c>
      <c r="BP126" s="1044" t="s">
        <v>35</v>
      </c>
      <c r="BQ126" s="1065" t="s">
        <v>35</v>
      </c>
    </row>
    <row r="127" s="135" customFormat="true" ht="15" customHeight="true" x14ac:dyDescent="0.2">
      <c r="A127" s="1529"/>
      <c r="B127" s="914" t="s">
        <v>19</v>
      </c>
      <c r="C127" s="799">
        <f>C157</f>
        <v>27.500000000000004</v>
      </c>
      <c r="D127" s="800">
        <f t="shared" ref="D127:Q127" si="4">D157</f>
        <v>8.3333333333333321</v>
      </c>
      <c r="E127" s="800">
        <f t="shared" si="4"/>
        <v>5</v>
      </c>
      <c r="F127" s="800">
        <f t="shared" si="4"/>
        <v>3.3057851239669422</v>
      </c>
      <c r="G127" s="801">
        <f t="shared" si="4"/>
        <v>0</v>
      </c>
      <c r="H127" s="802">
        <f t="shared" si="4"/>
        <v>30.952380952380953</v>
      </c>
      <c r="I127" s="800">
        <f t="shared" si="4"/>
        <v>6.9767441860465116</v>
      </c>
      <c r="J127" s="800">
        <f t="shared" si="4"/>
        <v>4.6511627906976747</v>
      </c>
      <c r="K127" s="800">
        <f t="shared" si="4"/>
        <v>0</v>
      </c>
      <c r="L127" s="803">
        <f t="shared" si="4"/>
        <v>0</v>
      </c>
      <c r="M127" s="799">
        <f t="shared" si="4"/>
        <v>28.571428571428569</v>
      </c>
      <c r="N127" s="800">
        <f t="shared" si="4"/>
        <v>5.1948051948051948</v>
      </c>
      <c r="O127" s="800">
        <f t="shared" si="4"/>
        <v>5.1282051282051277</v>
      </c>
      <c r="P127" s="800">
        <f t="shared" si="4"/>
        <v>5.1948051948051948</v>
      </c>
      <c r="Q127" s="803">
        <f t="shared" si="4"/>
        <v>1.2987012987012987</v>
      </c>
      <c r="R127" s="296"/>
      <c r="S127" s="296"/>
      <c r="T127" s="296"/>
      <c r="U127" s="296"/>
      <c r="V127" s="296"/>
      <c r="W127" s="296"/>
      <c r="X127" s="296"/>
      <c r="Y127" s="296"/>
      <c r="Z127" s="296"/>
      <c r="AA127" s="296"/>
      <c r="AB127" s="296"/>
      <c r="AC127" s="296"/>
      <c r="AD127" s="296"/>
      <c r="AE127" s="296"/>
      <c r="AF127" s="296"/>
      <c r="AG127" s="296"/>
      <c r="AH127" s="296"/>
      <c r="AI127" s="296"/>
      <c r="AJ127" s="296"/>
      <c r="AK127" s="296"/>
      <c r="AL127" s="296"/>
      <c r="AM127" s="296"/>
      <c r="AN127" s="296"/>
      <c r="AO127" s="296"/>
      <c r="AP127" s="296"/>
      <c r="AQ127" s="296"/>
      <c r="AR127" s="296"/>
      <c r="AS127" s="296"/>
      <c r="AT127" s="296"/>
      <c r="AU127" s="296"/>
      <c r="AV127" s="296"/>
      <c r="AW127" s="296"/>
      <c r="AX127" s="296"/>
      <c r="AY127" s="296"/>
      <c r="BA127" s="1583"/>
      <c r="BB127" s="156" t="s">
        <v>19</v>
      </c>
      <c r="BC127" s="1024" t="s">
        <v>35</v>
      </c>
      <c r="BD127" s="1044" t="s">
        <v>35</v>
      </c>
      <c r="BE127" s="1044" t="s">
        <v>35</v>
      </c>
      <c r="BF127" s="1044" t="s">
        <v>35</v>
      </c>
      <c r="BG127" s="1065" t="s">
        <v>35</v>
      </c>
      <c r="BH127" s="1086" t="s">
        <v>35</v>
      </c>
      <c r="BI127" s="1044" t="s">
        <v>35</v>
      </c>
      <c r="BJ127" s="1044" t="s">
        <v>35</v>
      </c>
      <c r="BK127" s="1044" t="s">
        <v>35</v>
      </c>
      <c r="BL127" s="1065" t="s">
        <v>35</v>
      </c>
      <c r="BM127" s="1086" t="s">
        <v>35</v>
      </c>
      <c r="BN127" s="1044" t="s">
        <v>35</v>
      </c>
      <c r="BO127" s="1044" t="s">
        <v>35</v>
      </c>
      <c r="BP127" s="1044" t="s">
        <v>35</v>
      </c>
      <c r="BQ127" s="1065" t="s">
        <v>35</v>
      </c>
    </row>
    <row r="128" s="135" customFormat="true" ht="15" customHeight="true" x14ac:dyDescent="0.2">
      <c r="A128" s="1529" t="s">
        <v>153</v>
      </c>
      <c r="B128" s="914" t="s">
        <v>49</v>
      </c>
      <c r="C128" s="944" t="s">
        <v>35</v>
      </c>
      <c r="D128" s="958" t="s">
        <v>35</v>
      </c>
      <c r="E128" s="958" t="s">
        <v>35</v>
      </c>
      <c r="F128" s="958" t="s">
        <v>35</v>
      </c>
      <c r="G128" s="972" t="s">
        <v>35</v>
      </c>
      <c r="H128" s="986" t="s">
        <v>35</v>
      </c>
      <c r="I128" s="958" t="s">
        <v>35</v>
      </c>
      <c r="J128" s="958" t="s">
        <v>35</v>
      </c>
      <c r="K128" s="958" t="s">
        <v>35</v>
      </c>
      <c r="L128" s="1000" t="s">
        <v>35</v>
      </c>
      <c r="M128" s="944" t="s">
        <v>35</v>
      </c>
      <c r="N128" s="958" t="s">
        <v>35</v>
      </c>
      <c r="O128" s="958" t="s">
        <v>35</v>
      </c>
      <c r="P128" s="958" t="s">
        <v>35</v>
      </c>
      <c r="Q128" s="1000" t="s">
        <v>35</v>
      </c>
      <c r="R128" s="296"/>
      <c r="S128" s="296"/>
      <c r="T128" s="296"/>
      <c r="U128" s="296"/>
      <c r="V128" s="296"/>
      <c r="W128" s="296"/>
      <c r="X128" s="296"/>
      <c r="Y128" s="296"/>
      <c r="Z128" s="296"/>
      <c r="AA128" s="296"/>
      <c r="AB128" s="296"/>
      <c r="AC128" s="296"/>
      <c r="AD128" s="296"/>
      <c r="AE128" s="296"/>
      <c r="AF128" s="296"/>
      <c r="AG128" s="296"/>
      <c r="AH128" s="296"/>
      <c r="AI128" s="296"/>
      <c r="AJ128" s="296"/>
      <c r="AK128" s="296"/>
      <c r="AL128" s="296"/>
      <c r="AM128" s="296"/>
      <c r="AN128" s="296"/>
      <c r="AO128" s="296"/>
      <c r="AP128" s="296"/>
      <c r="AQ128" s="296"/>
      <c r="AR128" s="296"/>
      <c r="AS128" s="296"/>
      <c r="AT128" s="296"/>
      <c r="AU128" s="296"/>
      <c r="AV128" s="296"/>
      <c r="AW128" s="296"/>
      <c r="AX128" s="296"/>
      <c r="AY128" s="296"/>
      <c r="BA128" s="1583" t="s">
        <v>108</v>
      </c>
      <c r="BB128" s="156" t="s">
        <v>49</v>
      </c>
      <c r="BC128" s="1024" t="s">
        <v>35</v>
      </c>
      <c r="BD128" s="1044" t="s">
        <v>35</v>
      </c>
      <c r="BE128" s="1044" t="s">
        <v>35</v>
      </c>
      <c r="BF128" s="1044" t="s">
        <v>35</v>
      </c>
      <c r="BG128" s="1065" t="s">
        <v>35</v>
      </c>
      <c r="BH128" s="1086" t="s">
        <v>35</v>
      </c>
      <c r="BI128" s="1044" t="s">
        <v>35</v>
      </c>
      <c r="BJ128" s="1044" t="s">
        <v>35</v>
      </c>
      <c r="BK128" s="1044" t="s">
        <v>35</v>
      </c>
      <c r="BL128" s="1065" t="s">
        <v>35</v>
      </c>
      <c r="BM128" s="1086" t="s">
        <v>35</v>
      </c>
      <c r="BN128" s="1044" t="s">
        <v>35</v>
      </c>
      <c r="BO128" s="1044" t="s">
        <v>35</v>
      </c>
      <c r="BP128" s="1044" t="s">
        <v>35</v>
      </c>
      <c r="BQ128" s="1065" t="s">
        <v>35</v>
      </c>
    </row>
    <row r="129" s="135" customFormat="true" ht="15" customHeight="true" x14ac:dyDescent="0.2">
      <c r="A129" s="1530"/>
      <c r="B129" s="915" t="s">
        <v>48</v>
      </c>
      <c r="C129" s="945" t="s">
        <v>35</v>
      </c>
      <c r="D129" s="959" t="s">
        <v>35</v>
      </c>
      <c r="E129" s="959" t="s">
        <v>35</v>
      </c>
      <c r="F129" s="959" t="s">
        <v>35</v>
      </c>
      <c r="G129" s="973" t="s">
        <v>35</v>
      </c>
      <c r="H129" s="987" t="s">
        <v>35</v>
      </c>
      <c r="I129" s="959" t="s">
        <v>35</v>
      </c>
      <c r="J129" s="959" t="s">
        <v>35</v>
      </c>
      <c r="K129" s="959" t="s">
        <v>35</v>
      </c>
      <c r="L129" s="1001" t="s">
        <v>35</v>
      </c>
      <c r="M129" s="945" t="s">
        <v>35</v>
      </c>
      <c r="N129" s="959" t="s">
        <v>35</v>
      </c>
      <c r="O129" s="959" t="s">
        <v>35</v>
      </c>
      <c r="P129" s="959" t="s">
        <v>35</v>
      </c>
      <c r="Q129" s="1001" t="s">
        <v>35</v>
      </c>
      <c r="R129" s="296"/>
      <c r="S129" s="296"/>
      <c r="T129" s="296"/>
      <c r="U129" s="296"/>
      <c r="V129" s="296"/>
      <c r="W129" s="296"/>
      <c r="X129" s="296"/>
      <c r="Y129" s="296"/>
      <c r="Z129" s="296"/>
      <c r="AA129" s="296"/>
      <c r="AB129" s="296"/>
      <c r="AC129" s="296"/>
      <c r="AD129" s="296"/>
      <c r="AE129" s="296"/>
      <c r="AF129" s="296"/>
      <c r="AG129" s="296"/>
      <c r="AH129" s="296"/>
      <c r="AI129" s="296"/>
      <c r="AJ129" s="296"/>
      <c r="AK129" s="296"/>
      <c r="AL129" s="296"/>
      <c r="AM129" s="296"/>
      <c r="AN129" s="296"/>
      <c r="AO129" s="296"/>
      <c r="AP129" s="296"/>
      <c r="AQ129" s="296"/>
      <c r="AR129" s="296"/>
      <c r="AS129" s="296"/>
      <c r="AT129" s="296"/>
      <c r="AU129" s="296"/>
      <c r="AV129" s="296"/>
      <c r="AW129" s="296"/>
      <c r="AX129" s="296"/>
      <c r="AY129" s="296"/>
      <c r="BA129" s="1584"/>
      <c r="BB129" s="157" t="s">
        <v>48</v>
      </c>
      <c r="BC129" s="1025" t="s">
        <v>35</v>
      </c>
      <c r="BD129" s="1045" t="s">
        <v>35</v>
      </c>
      <c r="BE129" s="1045" t="s">
        <v>35</v>
      </c>
      <c r="BF129" s="1045" t="s">
        <v>35</v>
      </c>
      <c r="BG129" s="1066" t="s">
        <v>35</v>
      </c>
      <c r="BH129" s="1087" t="s">
        <v>35</v>
      </c>
      <c r="BI129" s="1045" t="s">
        <v>35</v>
      </c>
      <c r="BJ129" s="1045" t="s">
        <v>35</v>
      </c>
      <c r="BK129" s="1045" t="s">
        <v>35</v>
      </c>
      <c r="BL129" s="1066" t="s">
        <v>35</v>
      </c>
      <c r="BM129" s="1087" t="s">
        <v>35</v>
      </c>
      <c r="BN129" s="1045" t="s">
        <v>35</v>
      </c>
      <c r="BO129" s="1045" t="s">
        <v>35</v>
      </c>
      <c r="BP129" s="1045" t="s">
        <v>35</v>
      </c>
      <c r="BQ129" s="1066" t="s">
        <v>35</v>
      </c>
    </row>
    <row r="130" s="131" customFormat="true" ht="15" hidden="true" customHeight="true" x14ac:dyDescent="0.2">
      <c r="A130" s="1510" t="s">
        <v>47</v>
      </c>
      <c r="B130" s="239" t="s">
        <v>42</v>
      </c>
      <c r="C130" s="245"/>
      <c r="D130" s="246"/>
      <c r="E130" s="246"/>
      <c r="F130" s="246"/>
      <c r="G130" s="247"/>
      <c r="H130" s="248"/>
      <c r="I130" s="246"/>
      <c r="J130" s="246"/>
      <c r="K130" s="246"/>
      <c r="L130" s="249"/>
      <c r="M130" s="245"/>
      <c r="N130" s="246"/>
      <c r="O130" s="246"/>
      <c r="P130" s="246"/>
      <c r="Q130" s="249"/>
      <c r="R130" s="534"/>
      <c r="S130" s="534"/>
      <c r="T130" s="534"/>
      <c r="U130" s="534"/>
      <c r="V130" s="534"/>
      <c r="W130" s="534"/>
      <c r="X130" s="534"/>
      <c r="Y130" s="534"/>
      <c r="Z130" s="534"/>
      <c r="AA130" s="534"/>
      <c r="AB130" s="534"/>
      <c r="AC130" s="534"/>
      <c r="AD130" s="534"/>
      <c r="AE130" s="534"/>
      <c r="AF130" s="534"/>
      <c r="AG130" s="534"/>
      <c r="AH130" s="534"/>
      <c r="AI130" s="534"/>
      <c r="AJ130" s="534"/>
      <c r="AK130" s="534"/>
      <c r="AL130" s="534"/>
      <c r="AM130" s="534"/>
      <c r="AN130" s="534"/>
      <c r="AO130" s="534"/>
      <c r="AP130" s="534"/>
      <c r="AQ130" s="534"/>
      <c r="AR130" s="534"/>
      <c r="AS130" s="534"/>
      <c r="AT130" s="534"/>
      <c r="AU130" s="534"/>
      <c r="AV130" s="534"/>
      <c r="AW130" s="534"/>
      <c r="AX130" s="534"/>
      <c r="AY130" s="534"/>
      <c r="BB130" s="133"/>
    </row>
    <row r="131" s="131" customFormat="true" ht="15" hidden="true" customHeight="true" x14ac:dyDescent="0.2">
      <c r="A131" s="1511"/>
      <c r="B131" s="231" t="s">
        <v>46</v>
      </c>
      <c r="C131" s="250"/>
      <c r="D131" s="251"/>
      <c r="E131" s="251"/>
      <c r="F131" s="251"/>
      <c r="G131" s="252"/>
      <c r="H131" s="253"/>
      <c r="I131" s="251"/>
      <c r="J131" s="251"/>
      <c r="K131" s="251"/>
      <c r="L131" s="254"/>
      <c r="M131" s="250"/>
      <c r="N131" s="251"/>
      <c r="O131" s="251"/>
      <c r="P131" s="251"/>
      <c r="Q131" s="254"/>
      <c r="R131" s="534"/>
      <c r="S131" s="534"/>
      <c r="T131" s="534"/>
      <c r="U131" s="534"/>
      <c r="V131" s="534"/>
      <c r="W131" s="534"/>
      <c r="X131" s="534"/>
      <c r="Y131" s="534"/>
      <c r="Z131" s="534"/>
      <c r="AA131" s="534"/>
      <c r="AB131" s="534"/>
      <c r="AC131" s="534"/>
      <c r="AD131" s="534"/>
      <c r="AE131" s="534"/>
      <c r="AF131" s="534"/>
      <c r="AG131" s="534"/>
      <c r="AH131" s="534"/>
      <c r="AI131" s="534"/>
      <c r="AJ131" s="534"/>
      <c r="AK131" s="534"/>
      <c r="AL131" s="534"/>
      <c r="AM131" s="534"/>
      <c r="AN131" s="534"/>
      <c r="AO131" s="534"/>
      <c r="AP131" s="534"/>
      <c r="AQ131" s="534"/>
      <c r="AR131" s="534"/>
      <c r="AS131" s="534"/>
      <c r="AT131" s="534"/>
      <c r="AU131" s="534"/>
      <c r="AV131" s="534"/>
      <c r="AW131" s="534"/>
      <c r="AX131" s="534"/>
      <c r="AY131" s="534"/>
      <c r="BB131" s="133"/>
    </row>
    <row r="132" s="131" customFormat="true" ht="15" hidden="true" customHeight="true" x14ac:dyDescent="0.2">
      <c r="A132" s="1512"/>
      <c r="B132" s="232" t="s">
        <v>46</v>
      </c>
      <c r="C132" s="255"/>
      <c r="D132" s="256"/>
      <c r="E132" s="256"/>
      <c r="F132" s="256"/>
      <c r="G132" s="257"/>
      <c r="H132" s="258"/>
      <c r="I132" s="256"/>
      <c r="J132" s="256"/>
      <c r="K132" s="256"/>
      <c r="L132" s="259"/>
      <c r="M132" s="255"/>
      <c r="N132" s="256"/>
      <c r="O132" s="256"/>
      <c r="P132" s="256"/>
      <c r="Q132" s="259"/>
      <c r="R132" s="534"/>
      <c r="S132" s="534"/>
      <c r="T132" s="534"/>
      <c r="U132" s="534"/>
      <c r="V132" s="534"/>
      <c r="W132" s="534"/>
      <c r="X132" s="534"/>
      <c r="Y132" s="534"/>
      <c r="Z132" s="534"/>
      <c r="AA132" s="534"/>
      <c r="AB132" s="534"/>
      <c r="AC132" s="534"/>
      <c r="AD132" s="534"/>
      <c r="AE132" s="534"/>
      <c r="AF132" s="534"/>
      <c r="AG132" s="534"/>
      <c r="AH132" s="534"/>
      <c r="AI132" s="534"/>
      <c r="AJ132" s="534"/>
      <c r="AK132" s="534"/>
      <c r="AL132" s="534"/>
      <c r="AM132" s="534"/>
      <c r="AN132" s="534"/>
      <c r="AO132" s="534"/>
      <c r="AP132" s="534"/>
      <c r="AQ132" s="534"/>
      <c r="AR132" s="534"/>
      <c r="AS132" s="534"/>
      <c r="AT132" s="534"/>
      <c r="AU132" s="534"/>
      <c r="AV132" s="534"/>
      <c r="AW132" s="534"/>
      <c r="AX132" s="534"/>
      <c r="AY132" s="534"/>
      <c r="BB132" s="133"/>
    </row>
    <row r="133" s="135" customFormat="true" ht="15" customHeight="true" x14ac:dyDescent="0.2">
      <c r="A133" s="130"/>
      <c r="B133" s="180"/>
      <c r="C133" s="1531" t="s">
        <v>114</v>
      </c>
      <c r="D133" s="1532"/>
      <c r="E133" s="1532"/>
      <c r="F133" s="1532"/>
      <c r="G133" s="1533"/>
      <c r="H133" s="1486" t="s">
        <v>38</v>
      </c>
      <c r="I133" s="1487"/>
      <c r="J133" s="1487"/>
      <c r="K133" s="1487"/>
      <c r="L133" s="1488"/>
      <c r="M133" s="1489" t="s">
        <v>37</v>
      </c>
      <c r="N133" s="1487"/>
      <c r="O133" s="1487"/>
      <c r="P133" s="1487"/>
      <c r="Q133" s="1490"/>
      <c r="R133" s="296"/>
      <c r="S133" s="296"/>
      <c r="T133" s="296"/>
      <c r="U133" s="296"/>
      <c r="V133" s="296"/>
      <c r="W133" s="296"/>
      <c r="X133" s="296"/>
      <c r="Y133" s="296"/>
      <c r="Z133" s="296"/>
      <c r="AA133" s="296"/>
      <c r="AB133" s="296"/>
      <c r="AC133" s="296"/>
      <c r="AD133" s="296"/>
      <c r="AE133" s="296"/>
      <c r="AF133" s="296"/>
      <c r="AG133" s="296"/>
      <c r="AH133" s="296"/>
      <c r="AI133" s="296"/>
      <c r="AJ133" s="296"/>
      <c r="AK133" s="296"/>
      <c r="AL133" s="296"/>
      <c r="AM133" s="296"/>
      <c r="AN133" s="296"/>
      <c r="AO133" s="296"/>
      <c r="AP133" s="296"/>
      <c r="AQ133" s="296"/>
      <c r="AR133" s="296"/>
      <c r="AS133" s="296"/>
      <c r="AT133" s="296"/>
      <c r="AU133" s="296"/>
      <c r="AV133" s="296"/>
      <c r="AW133" s="296"/>
      <c r="AX133" s="296"/>
      <c r="AY133" s="296"/>
      <c r="BA133" s="209" t="s">
        <v>128</v>
      </c>
      <c r="BB133" s="116" t="s">
        <v>98</v>
      </c>
      <c r="BC133" s="1585" t="s">
        <v>114</v>
      </c>
      <c r="BD133" s="1586"/>
      <c r="BE133" s="1586"/>
      <c r="BF133" s="1586"/>
      <c r="BG133" s="1587"/>
      <c r="BH133" s="1601" t="s">
        <v>38</v>
      </c>
      <c r="BI133" s="1586"/>
      <c r="BJ133" s="1586"/>
      <c r="BK133" s="1586"/>
      <c r="BL133" s="1587"/>
      <c r="BM133" s="1601" t="s">
        <v>37</v>
      </c>
      <c r="BN133" s="1586"/>
      <c r="BO133" s="1586"/>
      <c r="BP133" s="1586"/>
      <c r="BQ133" s="1587"/>
    </row>
    <row r="134" s="135" customFormat="true" ht="12.75" x14ac:dyDescent="0.2">
      <c r="A134" s="181" t="s">
        <v>69</v>
      </c>
      <c r="B134" s="237"/>
      <c r="C134" s="273" t="s">
        <v>0</v>
      </c>
      <c r="D134" s="274" t="s">
        <v>1</v>
      </c>
      <c r="E134" s="274" t="s">
        <v>2</v>
      </c>
      <c r="F134" s="274" t="s">
        <v>3</v>
      </c>
      <c r="G134" s="275" t="s">
        <v>4</v>
      </c>
      <c r="H134" s="667" t="s">
        <v>0</v>
      </c>
      <c r="I134" s="609" t="s">
        <v>1</v>
      </c>
      <c r="J134" s="609" t="s">
        <v>2</v>
      </c>
      <c r="K134" s="609" t="s">
        <v>3</v>
      </c>
      <c r="L134" s="610" t="s">
        <v>4</v>
      </c>
      <c r="M134" s="652" t="s">
        <v>0</v>
      </c>
      <c r="N134" s="609" t="s">
        <v>1</v>
      </c>
      <c r="O134" s="609" t="s">
        <v>2</v>
      </c>
      <c r="P134" s="609" t="s">
        <v>3</v>
      </c>
      <c r="Q134" s="610" t="s">
        <v>4</v>
      </c>
      <c r="R134" s="296"/>
      <c r="S134" s="296"/>
      <c r="T134" s="296"/>
      <c r="U134" s="296"/>
      <c r="V134" s="296"/>
      <c r="W134" s="296"/>
      <c r="X134" s="296"/>
      <c r="Y134" s="296"/>
      <c r="Z134" s="296"/>
      <c r="AA134" s="296"/>
      <c r="AB134" s="296"/>
      <c r="AC134" s="296"/>
      <c r="AD134" s="296"/>
      <c r="AE134" s="296"/>
      <c r="AF134" s="296"/>
      <c r="AG134" s="296"/>
      <c r="AH134" s="296"/>
      <c r="AI134" s="296"/>
      <c r="AJ134" s="296"/>
      <c r="AK134" s="296"/>
      <c r="AL134" s="296"/>
      <c r="AM134" s="296"/>
      <c r="AN134" s="296"/>
      <c r="AO134" s="296"/>
      <c r="AP134" s="296"/>
      <c r="AQ134" s="296"/>
      <c r="AR134" s="296"/>
      <c r="AS134" s="296"/>
      <c r="AT134" s="296"/>
      <c r="AU134" s="296"/>
      <c r="AV134" s="296"/>
      <c r="AW134" s="296"/>
      <c r="AX134" s="296"/>
      <c r="AY134" s="296"/>
      <c r="BA134" s="192" t="s">
        <v>116</v>
      </c>
      <c r="BB134" s="191"/>
      <c r="BC134" s="319" t="s">
        <v>0</v>
      </c>
      <c r="BD134" s="170" t="s">
        <v>1</v>
      </c>
      <c r="BE134" s="170" t="s">
        <v>2</v>
      </c>
      <c r="BF134" s="170" t="s">
        <v>3</v>
      </c>
      <c r="BG134" s="320" t="s">
        <v>4</v>
      </c>
      <c r="BH134" s="332" t="s">
        <v>0</v>
      </c>
      <c r="BI134" s="170" t="s">
        <v>1</v>
      </c>
      <c r="BJ134" s="170" t="s">
        <v>2</v>
      </c>
      <c r="BK134" s="170" t="s">
        <v>3</v>
      </c>
      <c r="BL134" s="320" t="s">
        <v>4</v>
      </c>
      <c r="BM134" s="332" t="s">
        <v>0</v>
      </c>
      <c r="BN134" s="170" t="s">
        <v>1</v>
      </c>
      <c r="BO134" s="170" t="s">
        <v>2</v>
      </c>
      <c r="BP134" s="170" t="s">
        <v>3</v>
      </c>
      <c r="BQ134" s="320" t="s">
        <v>4</v>
      </c>
    </row>
    <row r="135" s="135" customFormat="true" ht="15" customHeight="true" x14ac:dyDescent="0.2">
      <c r="A135" s="1491" t="s">
        <v>45</v>
      </c>
      <c r="B135" s="916" t="s">
        <v>44</v>
      </c>
      <c r="C135" s="804">
        <v>0.83333333333333337</v>
      </c>
      <c r="D135" s="805">
        <v>4.1666666666666661</v>
      </c>
      <c r="E135" s="805">
        <v>9.1666666666666661</v>
      </c>
      <c r="F135" s="805">
        <v>7.4380165289256199</v>
      </c>
      <c r="G135" s="806">
        <v>12.605042016806722</v>
      </c>
      <c r="H135" s="807">
        <v>2.3809523809523809</v>
      </c>
      <c r="I135" s="805">
        <v>4.6511627906976747</v>
      </c>
      <c r="J135" s="805">
        <v>18.604651162790699</v>
      </c>
      <c r="K135" s="805">
        <v>16.279069767441861</v>
      </c>
      <c r="L135" s="808">
        <v>16.279069767441861</v>
      </c>
      <c r="M135" s="809">
        <v>1.2987012987012987</v>
      </c>
      <c r="N135" s="805">
        <v>1.2987012987012987</v>
      </c>
      <c r="O135" s="805">
        <v>3.8461538461538463</v>
      </c>
      <c r="P135" s="805">
        <v>5.1948051948051948</v>
      </c>
      <c r="Q135" s="808">
        <v>9.0909090909090917</v>
      </c>
      <c r="R135" s="296"/>
      <c r="S135" s="296"/>
      <c r="T135" s="296"/>
      <c r="U135" s="296"/>
      <c r="V135" s="296"/>
      <c r="W135" s="296"/>
      <c r="X135" s="296"/>
      <c r="Y135" s="296"/>
      <c r="Z135" s="296"/>
      <c r="AA135" s="296"/>
      <c r="AB135" s="296"/>
      <c r="AC135" s="296"/>
      <c r="AD135" s="296"/>
      <c r="AE135" s="296"/>
      <c r="AF135" s="296"/>
      <c r="AG135" s="296"/>
      <c r="AH135" s="296"/>
      <c r="AI135" s="296"/>
      <c r="AJ135" s="296"/>
      <c r="AK135" s="296"/>
      <c r="AL135" s="296"/>
      <c r="AM135" s="296"/>
      <c r="AN135" s="296"/>
      <c r="AO135" s="296"/>
      <c r="AP135" s="296"/>
      <c r="AQ135" s="296"/>
      <c r="AR135" s="296"/>
      <c r="AS135" s="296"/>
      <c r="AT135" s="296"/>
      <c r="AU135" s="296"/>
      <c r="AV135" s="296"/>
      <c r="AW135" s="296"/>
      <c r="AX135" s="296"/>
      <c r="AY135" s="296"/>
      <c r="BA135" s="1602" t="s">
        <v>45</v>
      </c>
      <c r="BB135" s="158" t="s">
        <v>44</v>
      </c>
      <c r="BC135" s="1026" t="s">
        <v>35</v>
      </c>
      <c r="BD135" s="1046" t="s">
        <v>35</v>
      </c>
      <c r="BE135" s="1046" t="s">
        <v>35</v>
      </c>
      <c r="BF135" s="1046" t="s">
        <v>35</v>
      </c>
      <c r="BG135" s="1067" t="s">
        <v>35</v>
      </c>
      <c r="BH135" s="1088" t="s">
        <v>35</v>
      </c>
      <c r="BI135" s="1046" t="s">
        <v>35</v>
      </c>
      <c r="BJ135" s="1046" t="s">
        <v>35</v>
      </c>
      <c r="BK135" s="1046" t="s">
        <v>35</v>
      </c>
      <c r="BL135" s="1067" t="s">
        <v>35</v>
      </c>
      <c r="BM135" s="1088" t="s">
        <v>35</v>
      </c>
      <c r="BN135" s="1046" t="s">
        <v>35</v>
      </c>
      <c r="BO135" s="1046" t="s">
        <v>35</v>
      </c>
      <c r="BP135" s="1046" t="s">
        <v>35</v>
      </c>
      <c r="BQ135" s="1067" t="s">
        <v>35</v>
      </c>
    </row>
    <row r="136" s="135" customFormat="true" ht="15" customHeight="true" x14ac:dyDescent="0.2">
      <c r="A136" s="1492"/>
      <c r="B136" s="917" t="s">
        <v>43</v>
      </c>
      <c r="C136" s="810">
        <v>5.833333333333333</v>
      </c>
      <c r="D136" s="811">
        <v>10.833333333333334</v>
      </c>
      <c r="E136" s="811">
        <v>33.333333333333329</v>
      </c>
      <c r="F136" s="811">
        <v>57.851239669421481</v>
      </c>
      <c r="G136" s="812">
        <v>82.35294117647058</v>
      </c>
      <c r="H136" s="813">
        <v>11.904761904761903</v>
      </c>
      <c r="I136" s="811">
        <v>13.953488372093023</v>
      </c>
      <c r="J136" s="811">
        <v>39.534883720930232</v>
      </c>
      <c r="K136" s="811">
        <v>74.418604651162795</v>
      </c>
      <c r="L136" s="814">
        <v>83.720930232558146</v>
      </c>
      <c r="M136" s="815">
        <v>5.1948051948051948</v>
      </c>
      <c r="N136" s="811">
        <v>6.4935064935064926</v>
      </c>
      <c r="O136" s="811">
        <v>29.487179487179489</v>
      </c>
      <c r="P136" s="811">
        <v>48.051948051948052</v>
      </c>
      <c r="Q136" s="814">
        <v>81.818181818181827</v>
      </c>
      <c r="R136" s="296"/>
      <c r="S136" s="296"/>
      <c r="T136" s="296"/>
      <c r="U136" s="296"/>
      <c r="V136" s="296"/>
      <c r="W136" s="296"/>
      <c r="X136" s="296"/>
      <c r="Y136" s="296"/>
      <c r="Z136" s="296"/>
      <c r="AA136" s="296"/>
      <c r="AB136" s="296"/>
      <c r="AC136" s="296"/>
      <c r="AD136" s="296"/>
      <c r="AE136" s="296"/>
      <c r="AF136" s="296"/>
      <c r="AG136" s="296"/>
      <c r="AH136" s="296"/>
      <c r="AI136" s="296"/>
      <c r="AJ136" s="296"/>
      <c r="AK136" s="296"/>
      <c r="AL136" s="296"/>
      <c r="AM136" s="296"/>
      <c r="AN136" s="296"/>
      <c r="AO136" s="296"/>
      <c r="AP136" s="296"/>
      <c r="AQ136" s="296"/>
      <c r="AR136" s="296"/>
      <c r="AS136" s="296"/>
      <c r="AT136" s="296"/>
      <c r="AU136" s="296"/>
      <c r="AV136" s="296"/>
      <c r="AW136" s="296"/>
      <c r="AX136" s="296"/>
      <c r="AY136" s="296"/>
      <c r="BA136" s="1560"/>
      <c r="BB136" s="159" t="s">
        <v>43</v>
      </c>
      <c r="BC136" s="1027" t="s">
        <v>35</v>
      </c>
      <c r="BD136" s="1047" t="s">
        <v>35</v>
      </c>
      <c r="BE136" s="1047" t="s">
        <v>35</v>
      </c>
      <c r="BF136" s="1047" t="s">
        <v>35</v>
      </c>
      <c r="BG136" s="1068" t="s">
        <v>35</v>
      </c>
      <c r="BH136" s="1089" t="s">
        <v>35</v>
      </c>
      <c r="BI136" s="1047" t="s">
        <v>35</v>
      </c>
      <c r="BJ136" s="1047" t="s">
        <v>35</v>
      </c>
      <c r="BK136" s="1047" t="s">
        <v>35</v>
      </c>
      <c r="BL136" s="1068" t="s">
        <v>35</v>
      </c>
      <c r="BM136" s="1089" t="s">
        <v>35</v>
      </c>
      <c r="BN136" s="1047" t="s">
        <v>35</v>
      </c>
      <c r="BO136" s="1047" t="s">
        <v>35</v>
      </c>
      <c r="BP136" s="1047" t="s">
        <v>35</v>
      </c>
      <c r="BQ136" s="1068" t="s">
        <v>35</v>
      </c>
    </row>
    <row r="137" s="135" customFormat="true" ht="15" customHeight="true" x14ac:dyDescent="0.2">
      <c r="A137" s="1492"/>
      <c r="B137" s="917" t="s">
        <v>42</v>
      </c>
      <c r="C137" s="946" t="s">
        <v>35</v>
      </c>
      <c r="D137" s="960" t="s">
        <v>35</v>
      </c>
      <c r="E137" s="960" t="s">
        <v>35</v>
      </c>
      <c r="F137" s="960" t="s">
        <v>35</v>
      </c>
      <c r="G137" s="974" t="s">
        <v>35</v>
      </c>
      <c r="H137" s="988" t="s">
        <v>35</v>
      </c>
      <c r="I137" s="960" t="s">
        <v>35</v>
      </c>
      <c r="J137" s="960" t="s">
        <v>35</v>
      </c>
      <c r="K137" s="960" t="s">
        <v>35</v>
      </c>
      <c r="L137" s="1002" t="s">
        <v>35</v>
      </c>
      <c r="M137" s="1012" t="s">
        <v>35</v>
      </c>
      <c r="N137" s="960" t="s">
        <v>35</v>
      </c>
      <c r="O137" s="960" t="s">
        <v>35</v>
      </c>
      <c r="P137" s="960" t="s">
        <v>35</v>
      </c>
      <c r="Q137" s="1002" t="s">
        <v>35</v>
      </c>
      <c r="R137" s="296"/>
      <c r="S137" s="296"/>
      <c r="T137" s="296"/>
      <c r="U137" s="296"/>
      <c r="V137" s="296"/>
      <c r="W137" s="296"/>
      <c r="X137" s="296"/>
      <c r="Y137" s="296"/>
      <c r="Z137" s="296"/>
      <c r="AA137" s="296"/>
      <c r="AB137" s="296"/>
      <c r="AC137" s="296"/>
      <c r="AD137" s="296"/>
      <c r="AE137" s="296"/>
      <c r="AF137" s="296"/>
      <c r="AG137" s="296"/>
      <c r="AH137" s="296"/>
      <c r="AI137" s="296"/>
      <c r="AJ137" s="296"/>
      <c r="AK137" s="296"/>
      <c r="AL137" s="296"/>
      <c r="AM137" s="296"/>
      <c r="AN137" s="296"/>
      <c r="AO137" s="296"/>
      <c r="AP137" s="296"/>
      <c r="AQ137" s="296"/>
      <c r="AR137" s="296"/>
      <c r="AS137" s="296"/>
      <c r="AT137" s="296"/>
      <c r="AU137" s="296"/>
      <c r="AV137" s="296"/>
      <c r="AW137" s="296"/>
      <c r="AX137" s="296"/>
      <c r="AY137" s="296"/>
      <c r="BA137" s="1560"/>
      <c r="BB137" s="159" t="s">
        <v>42</v>
      </c>
      <c r="BC137" s="1027" t="s">
        <v>35</v>
      </c>
      <c r="BD137" s="1047" t="s">
        <v>35</v>
      </c>
      <c r="BE137" s="1047" t="s">
        <v>35</v>
      </c>
      <c r="BF137" s="1047" t="s">
        <v>35</v>
      </c>
      <c r="BG137" s="1068" t="s">
        <v>35</v>
      </c>
      <c r="BH137" s="1089" t="s">
        <v>35</v>
      </c>
      <c r="BI137" s="1047" t="s">
        <v>35</v>
      </c>
      <c r="BJ137" s="1047" t="s">
        <v>35</v>
      </c>
      <c r="BK137" s="1047" t="s">
        <v>35</v>
      </c>
      <c r="BL137" s="1068" t="s">
        <v>35</v>
      </c>
      <c r="BM137" s="1089" t="s">
        <v>35</v>
      </c>
      <c r="BN137" s="1047" t="s">
        <v>35</v>
      </c>
      <c r="BO137" s="1047" t="s">
        <v>35</v>
      </c>
      <c r="BP137" s="1047" t="s">
        <v>35</v>
      </c>
      <c r="BQ137" s="1068" t="s">
        <v>35</v>
      </c>
    </row>
    <row r="138" s="135" customFormat="true" ht="15" customHeight="true" x14ac:dyDescent="0.2">
      <c r="A138" s="1492"/>
      <c r="B138" s="917" t="s">
        <v>41</v>
      </c>
      <c r="C138" s="946" t="s">
        <v>35</v>
      </c>
      <c r="D138" s="960" t="s">
        <v>35</v>
      </c>
      <c r="E138" s="960" t="s">
        <v>35</v>
      </c>
      <c r="F138" s="960" t="s">
        <v>35</v>
      </c>
      <c r="G138" s="974" t="s">
        <v>35</v>
      </c>
      <c r="H138" s="988" t="s">
        <v>35</v>
      </c>
      <c r="I138" s="960" t="s">
        <v>35</v>
      </c>
      <c r="J138" s="960" t="s">
        <v>35</v>
      </c>
      <c r="K138" s="960" t="s">
        <v>35</v>
      </c>
      <c r="L138" s="1002" t="s">
        <v>35</v>
      </c>
      <c r="M138" s="1012" t="s">
        <v>35</v>
      </c>
      <c r="N138" s="960" t="s">
        <v>35</v>
      </c>
      <c r="O138" s="960" t="s">
        <v>35</v>
      </c>
      <c r="P138" s="960" t="s">
        <v>35</v>
      </c>
      <c r="Q138" s="1002" t="s">
        <v>35</v>
      </c>
      <c r="R138" s="296"/>
      <c r="S138" s="296"/>
      <c r="T138" s="296"/>
      <c r="U138" s="296"/>
      <c r="V138" s="296"/>
      <c r="W138" s="296"/>
      <c r="X138" s="296"/>
      <c r="Y138" s="296"/>
      <c r="Z138" s="296"/>
      <c r="AA138" s="296"/>
      <c r="AB138" s="296"/>
      <c r="AC138" s="296"/>
      <c r="AD138" s="296"/>
      <c r="AE138" s="296"/>
      <c r="AF138" s="296"/>
      <c r="AG138" s="296"/>
      <c r="AH138" s="296"/>
      <c r="AI138" s="296"/>
      <c r="AJ138" s="296"/>
      <c r="AK138" s="296"/>
      <c r="AL138" s="296"/>
      <c r="AM138" s="296"/>
      <c r="AN138" s="296"/>
      <c r="AO138" s="296"/>
      <c r="AP138" s="296"/>
      <c r="AQ138" s="296"/>
      <c r="AR138" s="296"/>
      <c r="AS138" s="296"/>
      <c r="AT138" s="296"/>
      <c r="AU138" s="296"/>
      <c r="AV138" s="296"/>
      <c r="AW138" s="296"/>
      <c r="AX138" s="296"/>
      <c r="AY138" s="296"/>
      <c r="BA138" s="1560"/>
      <c r="BB138" s="159" t="s">
        <v>41</v>
      </c>
      <c r="BC138" s="1027" t="s">
        <v>35</v>
      </c>
      <c r="BD138" s="1047" t="s">
        <v>35</v>
      </c>
      <c r="BE138" s="1047" t="s">
        <v>35</v>
      </c>
      <c r="BF138" s="1047" t="s">
        <v>35</v>
      </c>
      <c r="BG138" s="1068" t="s">
        <v>35</v>
      </c>
      <c r="BH138" s="1089" t="s">
        <v>35</v>
      </c>
      <c r="BI138" s="1047" t="s">
        <v>35</v>
      </c>
      <c r="BJ138" s="1047" t="s">
        <v>35</v>
      </c>
      <c r="BK138" s="1047" t="s">
        <v>35</v>
      </c>
      <c r="BL138" s="1068" t="s">
        <v>35</v>
      </c>
      <c r="BM138" s="1089" t="s">
        <v>35</v>
      </c>
      <c r="BN138" s="1047" t="s">
        <v>35</v>
      </c>
      <c r="BO138" s="1047" t="s">
        <v>35</v>
      </c>
      <c r="BP138" s="1047" t="s">
        <v>35</v>
      </c>
      <c r="BQ138" s="1068" t="s">
        <v>35</v>
      </c>
    </row>
    <row r="139" s="135" customFormat="true" ht="15" customHeight="true" x14ac:dyDescent="0.2">
      <c r="A139" s="1492"/>
      <c r="B139" s="917" t="s">
        <v>19</v>
      </c>
      <c r="C139" s="810">
        <v>27.500000000000004</v>
      </c>
      <c r="D139" s="811">
        <v>8.3333333333333321</v>
      </c>
      <c r="E139" s="811">
        <v>5</v>
      </c>
      <c r="F139" s="811">
        <v>3.3057851239669422</v>
      </c>
      <c r="G139" s="812">
        <v>0</v>
      </c>
      <c r="H139" s="813">
        <v>30.952380952380953</v>
      </c>
      <c r="I139" s="811">
        <v>6.9767441860465116</v>
      </c>
      <c r="J139" s="811">
        <v>4.6511627906976747</v>
      </c>
      <c r="K139" s="811">
        <v>0</v>
      </c>
      <c r="L139" s="814">
        <v>0</v>
      </c>
      <c r="M139" s="815">
        <v>28.571428571428569</v>
      </c>
      <c r="N139" s="811">
        <v>5.1948051948051948</v>
      </c>
      <c r="O139" s="811">
        <v>5.1282051282051277</v>
      </c>
      <c r="P139" s="811">
        <v>5.1948051948051948</v>
      </c>
      <c r="Q139" s="814">
        <v>1.2987012987012987</v>
      </c>
      <c r="R139" s="296"/>
      <c r="S139" s="296"/>
      <c r="T139" s="296"/>
      <c r="U139" s="296"/>
      <c r="V139" s="296"/>
      <c r="W139" s="296"/>
      <c r="X139" s="296"/>
      <c r="Y139" s="296"/>
      <c r="Z139" s="296"/>
      <c r="AA139" s="296"/>
      <c r="AB139" s="296"/>
      <c r="AC139" s="296"/>
      <c r="AD139" s="296"/>
      <c r="AE139" s="296"/>
      <c r="AF139" s="296"/>
      <c r="AG139" s="296"/>
      <c r="AH139" s="296"/>
      <c r="AI139" s="296"/>
      <c r="AJ139" s="296"/>
      <c r="AK139" s="296"/>
      <c r="AL139" s="296"/>
      <c r="AM139" s="296"/>
      <c r="AN139" s="296"/>
      <c r="AO139" s="296"/>
      <c r="AP139" s="296"/>
      <c r="AQ139" s="296"/>
      <c r="AR139" s="296"/>
      <c r="AS139" s="296"/>
      <c r="AT139" s="296"/>
      <c r="AU139" s="296"/>
      <c r="AV139" s="296"/>
      <c r="AW139" s="296"/>
      <c r="AX139" s="296"/>
      <c r="AY139" s="296"/>
      <c r="BA139" s="1560"/>
      <c r="BB139" s="159" t="s">
        <v>19</v>
      </c>
      <c r="BC139" s="1027" t="s">
        <v>35</v>
      </c>
      <c r="BD139" s="1047" t="s">
        <v>35</v>
      </c>
      <c r="BE139" s="1047" t="s">
        <v>35</v>
      </c>
      <c r="BF139" s="1047" t="s">
        <v>35</v>
      </c>
      <c r="BG139" s="1068" t="s">
        <v>35</v>
      </c>
      <c r="BH139" s="1089" t="s">
        <v>35</v>
      </c>
      <c r="BI139" s="1047" t="s">
        <v>35</v>
      </c>
      <c r="BJ139" s="1047" t="s">
        <v>35</v>
      </c>
      <c r="BK139" s="1047" t="s">
        <v>35</v>
      </c>
      <c r="BL139" s="1068" t="s">
        <v>35</v>
      </c>
      <c r="BM139" s="1089" t="s">
        <v>35</v>
      </c>
      <c r="BN139" s="1047" t="s">
        <v>35</v>
      </c>
      <c r="BO139" s="1047" t="s">
        <v>35</v>
      </c>
      <c r="BP139" s="1047" t="s">
        <v>35</v>
      </c>
      <c r="BQ139" s="1068" t="s">
        <v>35</v>
      </c>
    </row>
    <row r="140" s="130" customFormat="true" ht="15" customHeight="true" x14ac:dyDescent="0.2">
      <c r="A140" s="1559" t="s">
        <v>106</v>
      </c>
      <c r="B140" s="243" t="s">
        <v>64</v>
      </c>
      <c r="C140" s="947" t="s">
        <v>35</v>
      </c>
      <c r="D140" s="961" t="s">
        <v>35</v>
      </c>
      <c r="E140" s="961" t="s">
        <v>35</v>
      </c>
      <c r="F140" s="961" t="s">
        <v>35</v>
      </c>
      <c r="G140" s="975" t="s">
        <v>35</v>
      </c>
      <c r="H140" s="989" t="s">
        <v>35</v>
      </c>
      <c r="I140" s="961" t="s">
        <v>35</v>
      </c>
      <c r="J140" s="961" t="s">
        <v>35</v>
      </c>
      <c r="K140" s="961" t="s">
        <v>35</v>
      </c>
      <c r="L140" s="1003" t="s">
        <v>35</v>
      </c>
      <c r="M140" s="1013" t="s">
        <v>35</v>
      </c>
      <c r="N140" s="961" t="s">
        <v>35</v>
      </c>
      <c r="O140" s="961" t="s">
        <v>35</v>
      </c>
      <c r="P140" s="961" t="s">
        <v>35</v>
      </c>
      <c r="Q140" s="1003" t="s">
        <v>35</v>
      </c>
      <c r="R140" s="1370"/>
      <c r="S140" s="1370"/>
      <c r="T140" s="1370"/>
      <c r="U140" s="1370"/>
      <c r="V140" s="1370"/>
      <c r="W140" s="1370"/>
      <c r="X140" s="1370"/>
      <c r="Y140" s="1371"/>
      <c r="Z140" s="1371"/>
      <c r="AA140" s="1371"/>
      <c r="AB140" s="1371"/>
      <c r="AC140" s="1371"/>
      <c r="AD140" s="1371"/>
      <c r="AE140" s="1371"/>
      <c r="AF140" s="1371"/>
      <c r="AG140" s="1371"/>
      <c r="AH140" s="1371"/>
      <c r="AI140" s="1371"/>
      <c r="AJ140" s="1371"/>
      <c r="AK140" s="1371"/>
      <c r="AL140" s="1371"/>
      <c r="AM140" s="1371"/>
      <c r="AN140" s="1371"/>
      <c r="AO140" s="1371"/>
      <c r="AP140" s="1371"/>
      <c r="AQ140" s="1371"/>
      <c r="AR140" s="1371"/>
      <c r="AS140" s="1371"/>
      <c r="AT140" s="1371"/>
      <c r="AU140" s="1371"/>
      <c r="AV140" s="1371"/>
      <c r="AW140" s="1371"/>
      <c r="AX140" s="1371"/>
      <c r="AY140" s="1371"/>
      <c r="AZ140" s="207"/>
      <c r="BA140" s="1560" t="s">
        <v>106</v>
      </c>
      <c r="BB140" s="159" t="s">
        <v>64</v>
      </c>
      <c r="BC140" s="1027" t="s">
        <v>35</v>
      </c>
      <c r="BD140" s="1047" t="s">
        <v>35</v>
      </c>
      <c r="BE140" s="1047" t="s">
        <v>35</v>
      </c>
      <c r="BF140" s="1047" t="s">
        <v>35</v>
      </c>
      <c r="BG140" s="1068" t="s">
        <v>35</v>
      </c>
      <c r="BH140" s="1089" t="s">
        <v>35</v>
      </c>
      <c r="BI140" s="1047" t="s">
        <v>35</v>
      </c>
      <c r="BJ140" s="1047" t="s">
        <v>35</v>
      </c>
      <c r="BK140" s="1047" t="s">
        <v>35</v>
      </c>
      <c r="BL140" s="1068" t="s">
        <v>35</v>
      </c>
      <c r="BM140" s="1089" t="s">
        <v>35</v>
      </c>
      <c r="BN140" s="1047" t="s">
        <v>35</v>
      </c>
      <c r="BO140" s="1047" t="s">
        <v>35</v>
      </c>
      <c r="BP140" s="1047" t="s">
        <v>35</v>
      </c>
      <c r="BQ140" s="1068" t="s">
        <v>35</v>
      </c>
    </row>
    <row r="141" s="130" customFormat="true" ht="15" customHeight="true" x14ac:dyDescent="0.2">
      <c r="A141" s="1559"/>
      <c r="B141" s="243" t="s">
        <v>65</v>
      </c>
      <c r="C141" s="947" t="s">
        <v>35</v>
      </c>
      <c r="D141" s="961" t="s">
        <v>35</v>
      </c>
      <c r="E141" s="961" t="s">
        <v>35</v>
      </c>
      <c r="F141" s="961" t="s">
        <v>35</v>
      </c>
      <c r="G141" s="975" t="s">
        <v>35</v>
      </c>
      <c r="H141" s="989" t="s">
        <v>35</v>
      </c>
      <c r="I141" s="961" t="s">
        <v>35</v>
      </c>
      <c r="J141" s="961" t="s">
        <v>35</v>
      </c>
      <c r="K141" s="961" t="s">
        <v>35</v>
      </c>
      <c r="L141" s="1003" t="s">
        <v>35</v>
      </c>
      <c r="M141" s="1013" t="s">
        <v>35</v>
      </c>
      <c r="N141" s="961" t="s">
        <v>35</v>
      </c>
      <c r="O141" s="961" t="s">
        <v>35</v>
      </c>
      <c r="P141" s="961" t="s">
        <v>35</v>
      </c>
      <c r="Q141" s="1003" t="s">
        <v>35</v>
      </c>
      <c r="R141" s="1370"/>
      <c r="S141" s="1370"/>
      <c r="T141" s="1370"/>
      <c r="U141" s="1370"/>
      <c r="V141" s="1370"/>
      <c r="W141" s="1370"/>
      <c r="X141" s="1370"/>
      <c r="Y141" s="1371"/>
      <c r="Z141" s="1371"/>
      <c r="AA141" s="1371"/>
      <c r="AB141" s="1371"/>
      <c r="AC141" s="1371"/>
      <c r="AD141" s="1371"/>
      <c r="AE141" s="1371"/>
      <c r="AF141" s="1371"/>
      <c r="AG141" s="1371"/>
      <c r="AH141" s="1371"/>
      <c r="AI141" s="1371"/>
      <c r="AJ141" s="1371"/>
      <c r="AK141" s="1371"/>
      <c r="AL141" s="1371"/>
      <c r="AM141" s="1371"/>
      <c r="AN141" s="1371"/>
      <c r="AO141" s="1371"/>
      <c r="AP141" s="1371"/>
      <c r="AQ141" s="1371"/>
      <c r="AR141" s="1371"/>
      <c r="AS141" s="1371"/>
      <c r="AT141" s="1371"/>
      <c r="AU141" s="1371"/>
      <c r="AV141" s="1371"/>
      <c r="AW141" s="1371"/>
      <c r="AX141" s="1371"/>
      <c r="AY141" s="1371"/>
      <c r="AZ141" s="207"/>
      <c r="BA141" s="1560"/>
      <c r="BB141" s="159" t="s">
        <v>65</v>
      </c>
      <c r="BC141" s="1027" t="s">
        <v>35</v>
      </c>
      <c r="BD141" s="1047" t="s">
        <v>35</v>
      </c>
      <c r="BE141" s="1047" t="s">
        <v>35</v>
      </c>
      <c r="BF141" s="1047" t="s">
        <v>35</v>
      </c>
      <c r="BG141" s="1068" t="s">
        <v>35</v>
      </c>
      <c r="BH141" s="1089" t="s">
        <v>35</v>
      </c>
      <c r="BI141" s="1047" t="s">
        <v>35</v>
      </c>
      <c r="BJ141" s="1047" t="s">
        <v>35</v>
      </c>
      <c r="BK141" s="1047" t="s">
        <v>35</v>
      </c>
      <c r="BL141" s="1068" t="s">
        <v>35</v>
      </c>
      <c r="BM141" s="1089" t="s">
        <v>35</v>
      </c>
      <c r="BN141" s="1047" t="s">
        <v>35</v>
      </c>
      <c r="BO141" s="1047" t="s">
        <v>35</v>
      </c>
      <c r="BP141" s="1047" t="s">
        <v>35</v>
      </c>
      <c r="BQ141" s="1068" t="s">
        <v>35</v>
      </c>
    </row>
    <row r="142" s="130" customFormat="true" ht="15" customHeight="true" x14ac:dyDescent="0.2">
      <c r="A142" s="1559"/>
      <c r="B142" s="243" t="s">
        <v>66</v>
      </c>
      <c r="C142" s="947" t="s">
        <v>35</v>
      </c>
      <c r="D142" s="961" t="s">
        <v>35</v>
      </c>
      <c r="E142" s="961" t="s">
        <v>35</v>
      </c>
      <c r="F142" s="961" t="s">
        <v>35</v>
      </c>
      <c r="G142" s="975" t="s">
        <v>35</v>
      </c>
      <c r="H142" s="989" t="s">
        <v>35</v>
      </c>
      <c r="I142" s="961" t="s">
        <v>35</v>
      </c>
      <c r="J142" s="961" t="s">
        <v>35</v>
      </c>
      <c r="K142" s="961" t="s">
        <v>35</v>
      </c>
      <c r="L142" s="1003" t="s">
        <v>35</v>
      </c>
      <c r="M142" s="1013" t="s">
        <v>35</v>
      </c>
      <c r="N142" s="961" t="s">
        <v>35</v>
      </c>
      <c r="O142" s="961" t="s">
        <v>35</v>
      </c>
      <c r="P142" s="961" t="s">
        <v>35</v>
      </c>
      <c r="Q142" s="1003" t="s">
        <v>35</v>
      </c>
      <c r="R142" s="1370"/>
      <c r="S142" s="1370"/>
      <c r="T142" s="1370"/>
      <c r="U142" s="1370"/>
      <c r="V142" s="1370"/>
      <c r="W142" s="1370"/>
      <c r="X142" s="1370"/>
      <c r="Y142" s="1371"/>
      <c r="Z142" s="1371"/>
      <c r="AA142" s="1371"/>
      <c r="AB142" s="1371"/>
      <c r="AC142" s="1371"/>
      <c r="AD142" s="1371"/>
      <c r="AE142" s="1371"/>
      <c r="AF142" s="1371"/>
      <c r="AG142" s="1371"/>
      <c r="AH142" s="1371"/>
      <c r="AI142" s="1371"/>
      <c r="AJ142" s="1371"/>
      <c r="AK142" s="1371"/>
      <c r="AL142" s="1371"/>
      <c r="AM142" s="1371"/>
      <c r="AN142" s="1371"/>
      <c r="AO142" s="1371"/>
      <c r="AP142" s="1371"/>
      <c r="AQ142" s="1371"/>
      <c r="AR142" s="1371"/>
      <c r="AS142" s="1371"/>
      <c r="AT142" s="1371"/>
      <c r="AU142" s="1371"/>
      <c r="AV142" s="1371"/>
      <c r="AW142" s="1371"/>
      <c r="AX142" s="1371"/>
      <c r="AY142" s="1371"/>
      <c r="AZ142" s="207"/>
      <c r="BA142" s="1560"/>
      <c r="BB142" s="159" t="s">
        <v>66</v>
      </c>
      <c r="BC142" s="1027" t="s">
        <v>35</v>
      </c>
      <c r="BD142" s="1047" t="s">
        <v>35</v>
      </c>
      <c r="BE142" s="1047" t="s">
        <v>35</v>
      </c>
      <c r="BF142" s="1047" t="s">
        <v>35</v>
      </c>
      <c r="BG142" s="1068" t="s">
        <v>35</v>
      </c>
      <c r="BH142" s="1089" t="s">
        <v>35</v>
      </c>
      <c r="BI142" s="1047" t="s">
        <v>35</v>
      </c>
      <c r="BJ142" s="1047" t="s">
        <v>35</v>
      </c>
      <c r="BK142" s="1047" t="s">
        <v>35</v>
      </c>
      <c r="BL142" s="1068" t="s">
        <v>35</v>
      </c>
      <c r="BM142" s="1089" t="s">
        <v>35</v>
      </c>
      <c r="BN142" s="1047" t="s">
        <v>35</v>
      </c>
      <c r="BO142" s="1047" t="s">
        <v>35</v>
      </c>
      <c r="BP142" s="1047" t="s">
        <v>35</v>
      </c>
      <c r="BQ142" s="1068" t="s">
        <v>35</v>
      </c>
    </row>
    <row r="143" s="130" customFormat="true" ht="15" customHeight="true" x14ac:dyDescent="0.2">
      <c r="A143" s="1559"/>
      <c r="B143" s="243" t="s">
        <v>67</v>
      </c>
      <c r="C143" s="947" t="s">
        <v>35</v>
      </c>
      <c r="D143" s="961" t="s">
        <v>35</v>
      </c>
      <c r="E143" s="961" t="s">
        <v>35</v>
      </c>
      <c r="F143" s="961" t="s">
        <v>35</v>
      </c>
      <c r="G143" s="975" t="s">
        <v>35</v>
      </c>
      <c r="H143" s="989" t="s">
        <v>35</v>
      </c>
      <c r="I143" s="961" t="s">
        <v>35</v>
      </c>
      <c r="J143" s="961" t="s">
        <v>35</v>
      </c>
      <c r="K143" s="961" t="s">
        <v>35</v>
      </c>
      <c r="L143" s="1003" t="s">
        <v>35</v>
      </c>
      <c r="M143" s="1013" t="s">
        <v>35</v>
      </c>
      <c r="N143" s="961" t="s">
        <v>35</v>
      </c>
      <c r="O143" s="961" t="s">
        <v>35</v>
      </c>
      <c r="P143" s="961" t="s">
        <v>35</v>
      </c>
      <c r="Q143" s="1003" t="s">
        <v>35</v>
      </c>
      <c r="R143" s="1370"/>
      <c r="S143" s="1370"/>
      <c r="T143" s="1370"/>
      <c r="U143" s="1370"/>
      <c r="V143" s="1370"/>
      <c r="W143" s="1370"/>
      <c r="X143" s="1370"/>
      <c r="Y143" s="1371"/>
      <c r="Z143" s="1371"/>
      <c r="AA143" s="1371"/>
      <c r="AB143" s="1371"/>
      <c r="AC143" s="1371"/>
      <c r="AD143" s="1371"/>
      <c r="AE143" s="1371"/>
      <c r="AF143" s="1371"/>
      <c r="AG143" s="1371"/>
      <c r="AH143" s="1371"/>
      <c r="AI143" s="1371"/>
      <c r="AJ143" s="1371"/>
      <c r="AK143" s="1371"/>
      <c r="AL143" s="1371"/>
      <c r="AM143" s="1371"/>
      <c r="AN143" s="1371"/>
      <c r="AO143" s="1371"/>
      <c r="AP143" s="1371"/>
      <c r="AQ143" s="1371"/>
      <c r="AR143" s="1371"/>
      <c r="AS143" s="1371"/>
      <c r="AT143" s="1371"/>
      <c r="AU143" s="1371"/>
      <c r="AV143" s="1371"/>
      <c r="AW143" s="1371"/>
      <c r="AX143" s="1371"/>
      <c r="AY143" s="1371"/>
      <c r="AZ143" s="207"/>
      <c r="BA143" s="1560"/>
      <c r="BB143" s="159" t="s">
        <v>67</v>
      </c>
      <c r="BC143" s="1027" t="s">
        <v>35</v>
      </c>
      <c r="BD143" s="1047" t="s">
        <v>35</v>
      </c>
      <c r="BE143" s="1047" t="s">
        <v>35</v>
      </c>
      <c r="BF143" s="1047" t="s">
        <v>35</v>
      </c>
      <c r="BG143" s="1068" t="s">
        <v>35</v>
      </c>
      <c r="BH143" s="1089" t="s">
        <v>35</v>
      </c>
      <c r="BI143" s="1047" t="s">
        <v>35</v>
      </c>
      <c r="BJ143" s="1047" t="s">
        <v>35</v>
      </c>
      <c r="BK143" s="1047" t="s">
        <v>35</v>
      </c>
      <c r="BL143" s="1068" t="s">
        <v>35</v>
      </c>
      <c r="BM143" s="1089" t="s">
        <v>35</v>
      </c>
      <c r="BN143" s="1047" t="s">
        <v>35</v>
      </c>
      <c r="BO143" s="1047" t="s">
        <v>35</v>
      </c>
      <c r="BP143" s="1047" t="s">
        <v>35</v>
      </c>
      <c r="BQ143" s="1068" t="s">
        <v>35</v>
      </c>
    </row>
    <row r="144" s="130" customFormat="true" ht="15" customHeight="true" x14ac:dyDescent="0.2">
      <c r="A144" s="1559" t="s">
        <v>107</v>
      </c>
      <c r="B144" s="243" t="s">
        <v>64</v>
      </c>
      <c r="C144" s="947" t="s">
        <v>35</v>
      </c>
      <c r="D144" s="961" t="s">
        <v>35</v>
      </c>
      <c r="E144" s="961" t="s">
        <v>35</v>
      </c>
      <c r="F144" s="961" t="s">
        <v>35</v>
      </c>
      <c r="G144" s="975" t="s">
        <v>35</v>
      </c>
      <c r="H144" s="989" t="s">
        <v>35</v>
      </c>
      <c r="I144" s="961" t="s">
        <v>35</v>
      </c>
      <c r="J144" s="961" t="s">
        <v>35</v>
      </c>
      <c r="K144" s="961" t="s">
        <v>35</v>
      </c>
      <c r="L144" s="1003" t="s">
        <v>35</v>
      </c>
      <c r="M144" s="1013" t="s">
        <v>35</v>
      </c>
      <c r="N144" s="961" t="s">
        <v>35</v>
      </c>
      <c r="O144" s="961" t="s">
        <v>35</v>
      </c>
      <c r="P144" s="961" t="s">
        <v>35</v>
      </c>
      <c r="Q144" s="1003" t="s">
        <v>35</v>
      </c>
      <c r="R144" s="1370"/>
      <c r="S144" s="1370"/>
      <c r="T144" s="1370"/>
      <c r="U144" s="1370"/>
      <c r="V144" s="1370"/>
      <c r="W144" s="1370"/>
      <c r="X144" s="1370"/>
      <c r="Y144" s="1371"/>
      <c r="Z144" s="1371"/>
      <c r="AA144" s="1371"/>
      <c r="AB144" s="1371"/>
      <c r="AC144" s="1371"/>
      <c r="AD144" s="1371"/>
      <c r="AE144" s="1371"/>
      <c r="AF144" s="1371"/>
      <c r="AG144" s="1371"/>
      <c r="AH144" s="1371"/>
      <c r="AI144" s="1371"/>
      <c r="AJ144" s="1371"/>
      <c r="AK144" s="1371"/>
      <c r="AL144" s="1371"/>
      <c r="AM144" s="1371"/>
      <c r="AN144" s="1371"/>
      <c r="AO144" s="1371"/>
      <c r="AP144" s="1371"/>
      <c r="AQ144" s="1371"/>
      <c r="AR144" s="1371"/>
      <c r="AS144" s="1371"/>
      <c r="AT144" s="1371"/>
      <c r="AU144" s="1371"/>
      <c r="AV144" s="1371"/>
      <c r="AW144" s="1371"/>
      <c r="AX144" s="1371"/>
      <c r="AY144" s="1371"/>
      <c r="AZ144" s="207"/>
      <c r="BA144" s="1560" t="s">
        <v>107</v>
      </c>
      <c r="BB144" s="159" t="s">
        <v>64</v>
      </c>
      <c r="BC144" s="1027" t="s">
        <v>35</v>
      </c>
      <c r="BD144" s="1047" t="s">
        <v>35</v>
      </c>
      <c r="BE144" s="1047" t="s">
        <v>35</v>
      </c>
      <c r="BF144" s="1047" t="s">
        <v>35</v>
      </c>
      <c r="BG144" s="1068" t="s">
        <v>35</v>
      </c>
      <c r="BH144" s="1089" t="s">
        <v>35</v>
      </c>
      <c r="BI144" s="1047" t="s">
        <v>35</v>
      </c>
      <c r="BJ144" s="1047" t="s">
        <v>35</v>
      </c>
      <c r="BK144" s="1047" t="s">
        <v>35</v>
      </c>
      <c r="BL144" s="1068" t="s">
        <v>35</v>
      </c>
      <c r="BM144" s="1089" t="s">
        <v>35</v>
      </c>
      <c r="BN144" s="1047" t="s">
        <v>35</v>
      </c>
      <c r="BO144" s="1047" t="s">
        <v>35</v>
      </c>
      <c r="BP144" s="1047" t="s">
        <v>35</v>
      </c>
      <c r="BQ144" s="1068" t="s">
        <v>35</v>
      </c>
    </row>
    <row r="145" s="130" customFormat="true" ht="15" customHeight="true" x14ac:dyDescent="0.2">
      <c r="A145" s="1559"/>
      <c r="B145" s="243" t="s">
        <v>65</v>
      </c>
      <c r="C145" s="947" t="s">
        <v>35</v>
      </c>
      <c r="D145" s="961" t="s">
        <v>35</v>
      </c>
      <c r="E145" s="961" t="s">
        <v>35</v>
      </c>
      <c r="F145" s="961" t="s">
        <v>35</v>
      </c>
      <c r="G145" s="975" t="s">
        <v>35</v>
      </c>
      <c r="H145" s="989" t="s">
        <v>35</v>
      </c>
      <c r="I145" s="961" t="s">
        <v>35</v>
      </c>
      <c r="J145" s="961" t="s">
        <v>35</v>
      </c>
      <c r="K145" s="961" t="s">
        <v>35</v>
      </c>
      <c r="L145" s="1003" t="s">
        <v>35</v>
      </c>
      <c r="M145" s="1013" t="s">
        <v>35</v>
      </c>
      <c r="N145" s="961" t="s">
        <v>35</v>
      </c>
      <c r="O145" s="961" t="s">
        <v>35</v>
      </c>
      <c r="P145" s="961" t="s">
        <v>35</v>
      </c>
      <c r="Q145" s="1003" t="s">
        <v>35</v>
      </c>
      <c r="R145" s="1370"/>
      <c r="S145" s="1370"/>
      <c r="T145" s="1370"/>
      <c r="U145" s="1370"/>
      <c r="V145" s="1370"/>
      <c r="W145" s="1370"/>
      <c r="X145" s="1370"/>
      <c r="Y145" s="1371"/>
      <c r="Z145" s="1371"/>
      <c r="AA145" s="1371"/>
      <c r="AB145" s="1371"/>
      <c r="AC145" s="1371"/>
      <c r="AD145" s="1371"/>
      <c r="AE145" s="1371"/>
      <c r="AF145" s="1371"/>
      <c r="AG145" s="1371"/>
      <c r="AH145" s="1371"/>
      <c r="AI145" s="1371"/>
      <c r="AJ145" s="1371"/>
      <c r="AK145" s="1371"/>
      <c r="AL145" s="1371"/>
      <c r="AM145" s="1371"/>
      <c r="AN145" s="1371"/>
      <c r="AO145" s="1371"/>
      <c r="AP145" s="1371"/>
      <c r="AQ145" s="1371"/>
      <c r="AR145" s="1371"/>
      <c r="AS145" s="1371"/>
      <c r="AT145" s="1371"/>
      <c r="AU145" s="1371"/>
      <c r="AV145" s="1371"/>
      <c r="AW145" s="1371"/>
      <c r="AX145" s="1371"/>
      <c r="AY145" s="1371"/>
      <c r="AZ145" s="207"/>
      <c r="BA145" s="1560"/>
      <c r="BB145" s="159" t="s">
        <v>65</v>
      </c>
      <c r="BC145" s="1027" t="s">
        <v>35</v>
      </c>
      <c r="BD145" s="1047" t="s">
        <v>35</v>
      </c>
      <c r="BE145" s="1047" t="s">
        <v>35</v>
      </c>
      <c r="BF145" s="1047" t="s">
        <v>35</v>
      </c>
      <c r="BG145" s="1068" t="s">
        <v>35</v>
      </c>
      <c r="BH145" s="1089" t="s">
        <v>35</v>
      </c>
      <c r="BI145" s="1047" t="s">
        <v>35</v>
      </c>
      <c r="BJ145" s="1047" t="s">
        <v>35</v>
      </c>
      <c r="BK145" s="1047" t="s">
        <v>35</v>
      </c>
      <c r="BL145" s="1068" t="s">
        <v>35</v>
      </c>
      <c r="BM145" s="1089" t="s">
        <v>35</v>
      </c>
      <c r="BN145" s="1047" t="s">
        <v>35</v>
      </c>
      <c r="BO145" s="1047" t="s">
        <v>35</v>
      </c>
      <c r="BP145" s="1047" t="s">
        <v>35</v>
      </c>
      <c r="BQ145" s="1068" t="s">
        <v>35</v>
      </c>
    </row>
    <row r="146" s="130" customFormat="true" ht="15" customHeight="true" x14ac:dyDescent="0.2">
      <c r="A146" s="1559"/>
      <c r="B146" s="243" t="s">
        <v>66</v>
      </c>
      <c r="C146" s="947" t="s">
        <v>35</v>
      </c>
      <c r="D146" s="961" t="s">
        <v>35</v>
      </c>
      <c r="E146" s="961" t="s">
        <v>35</v>
      </c>
      <c r="F146" s="961" t="s">
        <v>35</v>
      </c>
      <c r="G146" s="975" t="s">
        <v>35</v>
      </c>
      <c r="H146" s="989" t="s">
        <v>35</v>
      </c>
      <c r="I146" s="961" t="s">
        <v>35</v>
      </c>
      <c r="J146" s="961" t="s">
        <v>35</v>
      </c>
      <c r="K146" s="961" t="s">
        <v>35</v>
      </c>
      <c r="L146" s="1003" t="s">
        <v>35</v>
      </c>
      <c r="M146" s="1013" t="s">
        <v>35</v>
      </c>
      <c r="N146" s="961" t="s">
        <v>35</v>
      </c>
      <c r="O146" s="961" t="s">
        <v>35</v>
      </c>
      <c r="P146" s="961" t="s">
        <v>35</v>
      </c>
      <c r="Q146" s="1003" t="s">
        <v>35</v>
      </c>
      <c r="R146" s="1370"/>
      <c r="S146" s="1370"/>
      <c r="T146" s="1370"/>
      <c r="U146" s="1370"/>
      <c r="V146" s="1370"/>
      <c r="W146" s="1370"/>
      <c r="X146" s="1370"/>
      <c r="Y146" s="1371"/>
      <c r="Z146" s="1371"/>
      <c r="AA146" s="1371"/>
      <c r="AB146" s="1371"/>
      <c r="AC146" s="1371"/>
      <c r="AD146" s="1371"/>
      <c r="AE146" s="1371"/>
      <c r="AF146" s="1371"/>
      <c r="AG146" s="1371"/>
      <c r="AH146" s="1371"/>
      <c r="AI146" s="1371"/>
      <c r="AJ146" s="1371"/>
      <c r="AK146" s="1371"/>
      <c r="AL146" s="1371"/>
      <c r="AM146" s="1371"/>
      <c r="AN146" s="1371"/>
      <c r="AO146" s="1371"/>
      <c r="AP146" s="1371"/>
      <c r="AQ146" s="1371"/>
      <c r="AR146" s="1371"/>
      <c r="AS146" s="1371"/>
      <c r="AT146" s="1371"/>
      <c r="AU146" s="1371"/>
      <c r="AV146" s="1371"/>
      <c r="AW146" s="1371"/>
      <c r="AX146" s="1371"/>
      <c r="AY146" s="1371"/>
      <c r="AZ146" s="207"/>
      <c r="BA146" s="1560"/>
      <c r="BB146" s="159" t="s">
        <v>66</v>
      </c>
      <c r="BC146" s="1027" t="s">
        <v>35</v>
      </c>
      <c r="BD146" s="1047" t="s">
        <v>35</v>
      </c>
      <c r="BE146" s="1047" t="s">
        <v>35</v>
      </c>
      <c r="BF146" s="1047" t="s">
        <v>35</v>
      </c>
      <c r="BG146" s="1068" t="s">
        <v>35</v>
      </c>
      <c r="BH146" s="1089" t="s">
        <v>35</v>
      </c>
      <c r="BI146" s="1047" t="s">
        <v>35</v>
      </c>
      <c r="BJ146" s="1047" t="s">
        <v>35</v>
      </c>
      <c r="BK146" s="1047" t="s">
        <v>35</v>
      </c>
      <c r="BL146" s="1068" t="s">
        <v>35</v>
      </c>
      <c r="BM146" s="1089" t="s">
        <v>35</v>
      </c>
      <c r="BN146" s="1047" t="s">
        <v>35</v>
      </c>
      <c r="BO146" s="1047" t="s">
        <v>35</v>
      </c>
      <c r="BP146" s="1047" t="s">
        <v>35</v>
      </c>
      <c r="BQ146" s="1068" t="s">
        <v>35</v>
      </c>
    </row>
    <row r="147" s="130" customFormat="true" ht="15" customHeight="true" x14ac:dyDescent="0.2">
      <c r="A147" s="1559"/>
      <c r="B147" s="243" t="s">
        <v>67</v>
      </c>
      <c r="C147" s="947" t="s">
        <v>35</v>
      </c>
      <c r="D147" s="961" t="s">
        <v>35</v>
      </c>
      <c r="E147" s="961" t="s">
        <v>35</v>
      </c>
      <c r="F147" s="961" t="s">
        <v>35</v>
      </c>
      <c r="G147" s="975" t="s">
        <v>35</v>
      </c>
      <c r="H147" s="989" t="s">
        <v>35</v>
      </c>
      <c r="I147" s="961" t="s">
        <v>35</v>
      </c>
      <c r="J147" s="961" t="s">
        <v>35</v>
      </c>
      <c r="K147" s="961" t="s">
        <v>35</v>
      </c>
      <c r="L147" s="1003" t="s">
        <v>35</v>
      </c>
      <c r="M147" s="1013" t="s">
        <v>35</v>
      </c>
      <c r="N147" s="961" t="s">
        <v>35</v>
      </c>
      <c r="O147" s="961" t="s">
        <v>35</v>
      </c>
      <c r="P147" s="961" t="s">
        <v>35</v>
      </c>
      <c r="Q147" s="1003" t="s">
        <v>35</v>
      </c>
      <c r="R147" s="1370"/>
      <c r="S147" s="1370"/>
      <c r="T147" s="1370"/>
      <c r="U147" s="1370"/>
      <c r="V147" s="1370"/>
      <c r="W147" s="1370"/>
      <c r="X147" s="1370"/>
      <c r="Y147" s="1371"/>
      <c r="Z147" s="1371"/>
      <c r="AA147" s="1371"/>
      <c r="AB147" s="1371"/>
      <c r="AC147" s="1371"/>
      <c r="AD147" s="1371"/>
      <c r="AE147" s="1371"/>
      <c r="AF147" s="1371"/>
      <c r="AG147" s="1371"/>
      <c r="AH147" s="1371"/>
      <c r="AI147" s="1371"/>
      <c r="AJ147" s="1371"/>
      <c r="AK147" s="1371"/>
      <c r="AL147" s="1371"/>
      <c r="AM147" s="1371"/>
      <c r="AN147" s="1371"/>
      <c r="AO147" s="1371"/>
      <c r="AP147" s="1371"/>
      <c r="AQ147" s="1371"/>
      <c r="AR147" s="1371"/>
      <c r="AS147" s="1371"/>
      <c r="AT147" s="1371"/>
      <c r="AU147" s="1371"/>
      <c r="AV147" s="1371"/>
      <c r="AW147" s="1371"/>
      <c r="AX147" s="1371"/>
      <c r="AY147" s="1371"/>
      <c r="AZ147" s="207"/>
      <c r="BA147" s="1560"/>
      <c r="BB147" s="159" t="s">
        <v>67</v>
      </c>
      <c r="BC147" s="1027" t="s">
        <v>35</v>
      </c>
      <c r="BD147" s="1047" t="s">
        <v>35</v>
      </c>
      <c r="BE147" s="1047" t="s">
        <v>35</v>
      </c>
      <c r="BF147" s="1047" t="s">
        <v>35</v>
      </c>
      <c r="BG147" s="1068" t="s">
        <v>35</v>
      </c>
      <c r="BH147" s="1089" t="s">
        <v>35</v>
      </c>
      <c r="BI147" s="1047" t="s">
        <v>35</v>
      </c>
      <c r="BJ147" s="1047" t="s">
        <v>35</v>
      </c>
      <c r="BK147" s="1047" t="s">
        <v>35</v>
      </c>
      <c r="BL147" s="1068" t="s">
        <v>35</v>
      </c>
      <c r="BM147" s="1089" t="s">
        <v>35</v>
      </c>
      <c r="BN147" s="1047" t="s">
        <v>35</v>
      </c>
      <c r="BO147" s="1047" t="s">
        <v>35</v>
      </c>
      <c r="BP147" s="1047" t="s">
        <v>35</v>
      </c>
      <c r="BQ147" s="1068" t="s">
        <v>35</v>
      </c>
    </row>
    <row r="148" s="130" customFormat="true" ht="15" customHeight="true" x14ac:dyDescent="0.2">
      <c r="A148" s="1559" t="s">
        <v>108</v>
      </c>
      <c r="B148" s="243" t="s">
        <v>49</v>
      </c>
      <c r="C148" s="947" t="s">
        <v>35</v>
      </c>
      <c r="D148" s="961" t="s">
        <v>35</v>
      </c>
      <c r="E148" s="961" t="s">
        <v>35</v>
      </c>
      <c r="F148" s="961" t="s">
        <v>35</v>
      </c>
      <c r="G148" s="975" t="s">
        <v>35</v>
      </c>
      <c r="H148" s="989" t="s">
        <v>35</v>
      </c>
      <c r="I148" s="961" t="s">
        <v>35</v>
      </c>
      <c r="J148" s="961" t="s">
        <v>35</v>
      </c>
      <c r="K148" s="961" t="s">
        <v>35</v>
      </c>
      <c r="L148" s="1003" t="s">
        <v>35</v>
      </c>
      <c r="M148" s="1013" t="s">
        <v>35</v>
      </c>
      <c r="N148" s="961" t="s">
        <v>35</v>
      </c>
      <c r="O148" s="961" t="s">
        <v>35</v>
      </c>
      <c r="P148" s="961" t="s">
        <v>35</v>
      </c>
      <c r="Q148" s="1003" t="s">
        <v>35</v>
      </c>
      <c r="R148" s="1370"/>
      <c r="S148" s="1370"/>
      <c r="T148" s="1370"/>
      <c r="U148" s="1370"/>
      <c r="V148" s="1370"/>
      <c r="W148" s="1370"/>
      <c r="X148" s="1370"/>
      <c r="Y148" s="1371"/>
      <c r="Z148" s="1371"/>
      <c r="AA148" s="1371"/>
      <c r="AB148" s="1371"/>
      <c r="AC148" s="1371"/>
      <c r="AD148" s="1371"/>
      <c r="AE148" s="1371"/>
      <c r="AF148" s="1371"/>
      <c r="AG148" s="1371"/>
      <c r="AH148" s="1371"/>
      <c r="AI148" s="1371"/>
      <c r="AJ148" s="1371"/>
      <c r="AK148" s="1371"/>
      <c r="AL148" s="1371"/>
      <c r="AM148" s="1371"/>
      <c r="AN148" s="1371"/>
      <c r="AO148" s="1371"/>
      <c r="AP148" s="1371"/>
      <c r="AQ148" s="1371"/>
      <c r="AR148" s="1371"/>
      <c r="AS148" s="1371"/>
      <c r="AT148" s="1371"/>
      <c r="AU148" s="1371"/>
      <c r="AV148" s="1371"/>
      <c r="AW148" s="1371"/>
      <c r="AX148" s="1371"/>
      <c r="AY148" s="1371"/>
      <c r="AZ148" s="207"/>
      <c r="BA148" s="1560" t="s">
        <v>108</v>
      </c>
      <c r="BB148" s="159" t="s">
        <v>49</v>
      </c>
      <c r="BC148" s="1027" t="s">
        <v>35</v>
      </c>
      <c r="BD148" s="1047" t="s">
        <v>35</v>
      </c>
      <c r="BE148" s="1047" t="s">
        <v>35</v>
      </c>
      <c r="BF148" s="1047" t="s">
        <v>35</v>
      </c>
      <c r="BG148" s="1068" t="s">
        <v>35</v>
      </c>
      <c r="BH148" s="1089" t="s">
        <v>35</v>
      </c>
      <c r="BI148" s="1047" t="s">
        <v>35</v>
      </c>
      <c r="BJ148" s="1047" t="s">
        <v>35</v>
      </c>
      <c r="BK148" s="1047" t="s">
        <v>35</v>
      </c>
      <c r="BL148" s="1068" t="s">
        <v>35</v>
      </c>
      <c r="BM148" s="1089" t="s">
        <v>35</v>
      </c>
      <c r="BN148" s="1047" t="s">
        <v>35</v>
      </c>
      <c r="BO148" s="1047" t="s">
        <v>35</v>
      </c>
      <c r="BP148" s="1047" t="s">
        <v>35</v>
      </c>
      <c r="BQ148" s="1068" t="s">
        <v>35</v>
      </c>
    </row>
    <row r="149" s="130" customFormat="true" ht="15" customHeight="true" x14ac:dyDescent="0.2">
      <c r="A149" s="1559"/>
      <c r="B149" s="243" t="s">
        <v>48</v>
      </c>
      <c r="C149" s="947" t="s">
        <v>35</v>
      </c>
      <c r="D149" s="961" t="s">
        <v>35</v>
      </c>
      <c r="E149" s="961" t="s">
        <v>35</v>
      </c>
      <c r="F149" s="961" t="s">
        <v>35</v>
      </c>
      <c r="G149" s="975" t="s">
        <v>35</v>
      </c>
      <c r="H149" s="989" t="s">
        <v>35</v>
      </c>
      <c r="I149" s="961" t="s">
        <v>35</v>
      </c>
      <c r="J149" s="961" t="s">
        <v>35</v>
      </c>
      <c r="K149" s="961" t="s">
        <v>35</v>
      </c>
      <c r="L149" s="1003" t="s">
        <v>35</v>
      </c>
      <c r="M149" s="1013" t="s">
        <v>35</v>
      </c>
      <c r="N149" s="961" t="s">
        <v>35</v>
      </c>
      <c r="O149" s="961" t="s">
        <v>35</v>
      </c>
      <c r="P149" s="961" t="s">
        <v>35</v>
      </c>
      <c r="Q149" s="1003" t="s">
        <v>35</v>
      </c>
      <c r="R149" s="1370"/>
      <c r="S149" s="1370"/>
      <c r="T149" s="1370"/>
      <c r="U149" s="1370"/>
      <c r="V149" s="1370"/>
      <c r="W149" s="1370"/>
      <c r="X149" s="1370"/>
      <c r="Y149" s="1371"/>
      <c r="Z149" s="1371"/>
      <c r="AA149" s="1371"/>
      <c r="AB149" s="1371"/>
      <c r="AC149" s="1371"/>
      <c r="AD149" s="1371"/>
      <c r="AE149" s="1371"/>
      <c r="AF149" s="1371"/>
      <c r="AG149" s="1371"/>
      <c r="AH149" s="1371"/>
      <c r="AI149" s="1371"/>
      <c r="AJ149" s="1371"/>
      <c r="AK149" s="1371"/>
      <c r="AL149" s="1371"/>
      <c r="AM149" s="1371"/>
      <c r="AN149" s="1371"/>
      <c r="AO149" s="1371"/>
      <c r="AP149" s="1371"/>
      <c r="AQ149" s="1371"/>
      <c r="AR149" s="1371"/>
      <c r="AS149" s="1371"/>
      <c r="AT149" s="1371"/>
      <c r="AU149" s="1371"/>
      <c r="AV149" s="1371"/>
      <c r="AW149" s="1371"/>
      <c r="AX149" s="1371"/>
      <c r="AY149" s="1371"/>
      <c r="AZ149" s="207"/>
      <c r="BA149" s="1560"/>
      <c r="BB149" s="159" t="s">
        <v>48</v>
      </c>
      <c r="BC149" s="1027" t="s">
        <v>35</v>
      </c>
      <c r="BD149" s="1047" t="s">
        <v>35</v>
      </c>
      <c r="BE149" s="1047" t="s">
        <v>35</v>
      </c>
      <c r="BF149" s="1047" t="s">
        <v>35</v>
      </c>
      <c r="BG149" s="1068" t="s">
        <v>35</v>
      </c>
      <c r="BH149" s="1089" t="s">
        <v>35</v>
      </c>
      <c r="BI149" s="1047" t="s">
        <v>35</v>
      </c>
      <c r="BJ149" s="1047" t="s">
        <v>35</v>
      </c>
      <c r="BK149" s="1047" t="s">
        <v>35</v>
      </c>
      <c r="BL149" s="1068" t="s">
        <v>35</v>
      </c>
      <c r="BM149" s="1089" t="s">
        <v>35</v>
      </c>
      <c r="BN149" s="1047" t="s">
        <v>35</v>
      </c>
      <c r="BO149" s="1047" t="s">
        <v>35</v>
      </c>
      <c r="BP149" s="1047" t="s">
        <v>35</v>
      </c>
      <c r="BQ149" s="1068" t="s">
        <v>35</v>
      </c>
    </row>
    <row r="150" s="130" customFormat="true" ht="15" customHeight="true" x14ac:dyDescent="0.2">
      <c r="A150" s="1559"/>
      <c r="B150" s="243" t="s">
        <v>110</v>
      </c>
      <c r="C150" s="947" t="s">
        <v>35</v>
      </c>
      <c r="D150" s="961" t="s">
        <v>35</v>
      </c>
      <c r="E150" s="961" t="s">
        <v>35</v>
      </c>
      <c r="F150" s="961" t="s">
        <v>35</v>
      </c>
      <c r="G150" s="975" t="s">
        <v>35</v>
      </c>
      <c r="H150" s="989" t="s">
        <v>35</v>
      </c>
      <c r="I150" s="961" t="s">
        <v>35</v>
      </c>
      <c r="J150" s="961" t="s">
        <v>35</v>
      </c>
      <c r="K150" s="961" t="s">
        <v>35</v>
      </c>
      <c r="L150" s="1003" t="s">
        <v>35</v>
      </c>
      <c r="M150" s="1013" t="s">
        <v>35</v>
      </c>
      <c r="N150" s="961" t="s">
        <v>35</v>
      </c>
      <c r="O150" s="961" t="s">
        <v>35</v>
      </c>
      <c r="P150" s="961" t="s">
        <v>35</v>
      </c>
      <c r="Q150" s="1003" t="s">
        <v>35</v>
      </c>
      <c r="R150" s="1370"/>
      <c r="S150" s="1370"/>
      <c r="T150" s="1370"/>
      <c r="U150" s="1370"/>
      <c r="V150" s="1370"/>
      <c r="W150" s="1370"/>
      <c r="X150" s="1370"/>
      <c r="Y150" s="1371"/>
      <c r="Z150" s="1371"/>
      <c r="AA150" s="1371"/>
      <c r="AB150" s="1371"/>
      <c r="AC150" s="1371"/>
      <c r="AD150" s="1371"/>
      <c r="AE150" s="1371"/>
      <c r="AF150" s="1371"/>
      <c r="AG150" s="1371"/>
      <c r="AH150" s="1371"/>
      <c r="AI150" s="1371"/>
      <c r="AJ150" s="1371"/>
      <c r="AK150" s="1371"/>
      <c r="AL150" s="1371"/>
      <c r="AM150" s="1371"/>
      <c r="AN150" s="1371"/>
      <c r="AO150" s="1371"/>
      <c r="AP150" s="1371"/>
      <c r="AQ150" s="1371"/>
      <c r="AR150" s="1371"/>
      <c r="AS150" s="1371"/>
      <c r="AT150" s="1371"/>
      <c r="AU150" s="1371"/>
      <c r="AV150" s="1371"/>
      <c r="AW150" s="1371"/>
      <c r="AX150" s="1371"/>
      <c r="AY150" s="1371"/>
      <c r="AZ150" s="207"/>
      <c r="BA150" s="1560"/>
      <c r="BB150" s="159" t="s">
        <v>110</v>
      </c>
      <c r="BC150" s="1027" t="s">
        <v>35</v>
      </c>
      <c r="BD150" s="1047" t="s">
        <v>35</v>
      </c>
      <c r="BE150" s="1047" t="s">
        <v>35</v>
      </c>
      <c r="BF150" s="1047" t="s">
        <v>35</v>
      </c>
      <c r="BG150" s="1068" t="s">
        <v>35</v>
      </c>
      <c r="BH150" s="1089" t="s">
        <v>35</v>
      </c>
      <c r="BI150" s="1047" t="s">
        <v>35</v>
      </c>
      <c r="BJ150" s="1047" t="s">
        <v>35</v>
      </c>
      <c r="BK150" s="1047" t="s">
        <v>35</v>
      </c>
      <c r="BL150" s="1068" t="s">
        <v>35</v>
      </c>
      <c r="BM150" s="1089" t="s">
        <v>35</v>
      </c>
      <c r="BN150" s="1047" t="s">
        <v>35</v>
      </c>
      <c r="BO150" s="1047" t="s">
        <v>35</v>
      </c>
      <c r="BP150" s="1047" t="s">
        <v>35</v>
      </c>
      <c r="BQ150" s="1068" t="s">
        <v>35</v>
      </c>
    </row>
    <row r="151" s="130" customFormat="true" ht="15" customHeight="true" x14ac:dyDescent="0.2">
      <c r="A151" s="1559" t="s">
        <v>109</v>
      </c>
      <c r="B151" s="243" t="s">
        <v>49</v>
      </c>
      <c r="C151" s="622">
        <v>65.882352941176464</v>
      </c>
      <c r="D151" s="623">
        <v>81.481481481481481</v>
      </c>
      <c r="E151" s="623">
        <v>92.920353982300881</v>
      </c>
      <c r="F151" s="623">
        <v>92.241379310344826</v>
      </c>
      <c r="G151" s="679">
        <v>97.41379310344827</v>
      </c>
      <c r="H151" s="668">
        <v>64.285714285714292</v>
      </c>
      <c r="I151" s="623">
        <v>87.179487179487182</v>
      </c>
      <c r="J151" s="623">
        <v>90.243902439024396</v>
      </c>
      <c r="K151" s="623">
        <v>95.348837209302332</v>
      </c>
      <c r="L151" s="640">
        <v>95.348837209302332</v>
      </c>
      <c r="M151" s="653">
        <v>64.15094339622641</v>
      </c>
      <c r="N151" s="623">
        <v>79.452054794520549</v>
      </c>
      <c r="O151" s="623">
        <v>91.780821917808225</v>
      </c>
      <c r="P151" s="623">
        <v>94.444444444444443</v>
      </c>
      <c r="Q151" s="640">
        <v>97.260273972602747</v>
      </c>
      <c r="R151" s="1372"/>
      <c r="S151" s="1372"/>
      <c r="T151" s="1372"/>
      <c r="U151" s="1372"/>
      <c r="V151" s="1372"/>
      <c r="W151" s="1372"/>
      <c r="X151" s="1372"/>
      <c r="Y151" s="1373"/>
      <c r="Z151" s="1373"/>
      <c r="AA151" s="1373"/>
      <c r="AB151" s="1373"/>
      <c r="AC151" s="1373"/>
      <c r="AD151" s="1373"/>
      <c r="AE151" s="1373"/>
      <c r="AF151" s="1373"/>
      <c r="AG151" s="1373"/>
      <c r="AH151" s="1373"/>
      <c r="AI151" s="1373"/>
      <c r="AJ151" s="1373"/>
      <c r="AK151" s="1373"/>
      <c r="AL151" s="1373"/>
      <c r="AM151" s="1373"/>
      <c r="AN151" s="1373"/>
      <c r="AO151" s="1373"/>
      <c r="AP151" s="1373"/>
      <c r="AQ151" s="1373"/>
      <c r="AR151" s="1373"/>
      <c r="AS151" s="1373"/>
      <c r="AT151" s="1373"/>
      <c r="AU151" s="1373"/>
      <c r="AV151" s="1373"/>
      <c r="AW151" s="1373"/>
      <c r="AX151" s="1373"/>
      <c r="AY151" s="1373"/>
      <c r="AZ151" s="207"/>
      <c r="BA151" s="1560" t="s">
        <v>109</v>
      </c>
      <c r="BB151" s="159" t="s">
        <v>49</v>
      </c>
      <c r="BC151" s="1027" t="s">
        <v>35</v>
      </c>
      <c r="BD151" s="1047" t="s">
        <v>35</v>
      </c>
      <c r="BE151" s="1047" t="s">
        <v>35</v>
      </c>
      <c r="BF151" s="1047" t="s">
        <v>35</v>
      </c>
      <c r="BG151" s="1068" t="s">
        <v>35</v>
      </c>
      <c r="BH151" s="1089" t="s">
        <v>35</v>
      </c>
      <c r="BI151" s="1047" t="s">
        <v>35</v>
      </c>
      <c r="BJ151" s="1047" t="s">
        <v>35</v>
      </c>
      <c r="BK151" s="1047" t="s">
        <v>35</v>
      </c>
      <c r="BL151" s="1068" t="s">
        <v>35</v>
      </c>
      <c r="BM151" s="1089" t="s">
        <v>35</v>
      </c>
      <c r="BN151" s="1047" t="s">
        <v>35</v>
      </c>
      <c r="BO151" s="1047" t="s">
        <v>35</v>
      </c>
      <c r="BP151" s="1047" t="s">
        <v>35</v>
      </c>
      <c r="BQ151" s="1068" t="s">
        <v>35</v>
      </c>
    </row>
    <row r="152" s="130" customFormat="true" ht="15" customHeight="true" x14ac:dyDescent="0.2">
      <c r="A152" s="1561"/>
      <c r="B152" s="244" t="s">
        <v>48</v>
      </c>
      <c r="C152" s="624">
        <v>34.117647058823529</v>
      </c>
      <c r="D152" s="625">
        <v>18.518518518518519</v>
      </c>
      <c r="E152" s="625">
        <v>7.0796460176991154</v>
      </c>
      <c r="F152" s="625">
        <v>7.7586206896551726</v>
      </c>
      <c r="G152" s="680">
        <v>2.5862068965517242</v>
      </c>
      <c r="H152" s="669">
        <v>35.714285714285715</v>
      </c>
      <c r="I152" s="625">
        <v>12.820512820512819</v>
      </c>
      <c r="J152" s="625">
        <v>9.7560975609756095</v>
      </c>
      <c r="K152" s="625">
        <v>4.6511627906976747</v>
      </c>
      <c r="L152" s="641">
        <v>4.6511627906976747</v>
      </c>
      <c r="M152" s="654">
        <v>35.849056603773583</v>
      </c>
      <c r="N152" s="625">
        <v>20.547945205479451</v>
      </c>
      <c r="O152" s="625">
        <v>8.2191780821917799</v>
      </c>
      <c r="P152" s="625">
        <v>5.5555555555555554</v>
      </c>
      <c r="Q152" s="641">
        <v>2.7397260273972601</v>
      </c>
      <c r="R152" s="1374"/>
      <c r="S152" s="1374"/>
      <c r="T152" s="1374"/>
      <c r="U152" s="1374"/>
      <c r="V152" s="1374"/>
      <c r="W152" s="1374"/>
      <c r="X152" s="1374"/>
      <c r="Y152" s="1375"/>
      <c r="Z152" s="1375"/>
      <c r="AA152" s="1375"/>
      <c r="AB152" s="1375"/>
      <c r="AC152" s="1375"/>
      <c r="AD152" s="1375"/>
      <c r="AE152" s="1375"/>
      <c r="AF152" s="1375"/>
      <c r="AG152" s="1375"/>
      <c r="AH152" s="1375"/>
      <c r="AI152" s="1375"/>
      <c r="AJ152" s="1375"/>
      <c r="AK152" s="1375"/>
      <c r="AL152" s="1375"/>
      <c r="AM152" s="1375"/>
      <c r="AN152" s="1375"/>
      <c r="AO152" s="1375"/>
      <c r="AP152" s="1375"/>
      <c r="AQ152" s="1375"/>
      <c r="AR152" s="1375"/>
      <c r="AS152" s="1375"/>
      <c r="AT152" s="1375"/>
      <c r="AU152" s="1375"/>
      <c r="AV152" s="1375"/>
      <c r="AW152" s="1375"/>
      <c r="AX152" s="1375"/>
      <c r="AY152" s="1375"/>
      <c r="AZ152" s="207"/>
      <c r="BA152" s="1562"/>
      <c r="BB152" s="226" t="s">
        <v>48</v>
      </c>
      <c r="BC152" s="1028" t="s">
        <v>35</v>
      </c>
      <c r="BD152" s="1048" t="s">
        <v>35</v>
      </c>
      <c r="BE152" s="1048" t="s">
        <v>35</v>
      </c>
      <c r="BF152" s="1048" t="s">
        <v>35</v>
      </c>
      <c r="BG152" s="1069" t="s">
        <v>35</v>
      </c>
      <c r="BH152" s="1090" t="s">
        <v>35</v>
      </c>
      <c r="BI152" s="1048" t="s">
        <v>35</v>
      </c>
      <c r="BJ152" s="1048" t="s">
        <v>35</v>
      </c>
      <c r="BK152" s="1048" t="s">
        <v>35</v>
      </c>
      <c r="BL152" s="1069" t="s">
        <v>35</v>
      </c>
      <c r="BM152" s="1090" t="s">
        <v>35</v>
      </c>
      <c r="BN152" s="1048" t="s">
        <v>35</v>
      </c>
      <c r="BO152" s="1048" t="s">
        <v>35</v>
      </c>
      <c r="BP152" s="1048" t="s">
        <v>35</v>
      </c>
      <c r="BQ152" s="1069" t="s">
        <v>35</v>
      </c>
    </row>
    <row r="153" s="135" customFormat="true" ht="15" customHeight="true" x14ac:dyDescent="0.2">
      <c r="A153" s="1492" t="s">
        <v>154</v>
      </c>
      <c r="B153" s="917" t="s">
        <v>155</v>
      </c>
      <c r="C153" s="810">
        <v>0.83333333333333337</v>
      </c>
      <c r="D153" s="811">
        <v>4.1666666666666661</v>
      </c>
      <c r="E153" s="811">
        <v>9.1666666666666661</v>
      </c>
      <c r="F153" s="811">
        <v>7.4380165289256199</v>
      </c>
      <c r="G153" s="812">
        <v>12.605042016806722</v>
      </c>
      <c r="H153" s="813">
        <v>2.3809523809523809</v>
      </c>
      <c r="I153" s="811">
        <v>4.6511627906976747</v>
      </c>
      <c r="J153" s="811">
        <v>18.604651162790699</v>
      </c>
      <c r="K153" s="811">
        <v>16.279069767441861</v>
      </c>
      <c r="L153" s="814">
        <v>16.279069767441861</v>
      </c>
      <c r="M153" s="815">
        <v>1.2987012987012987</v>
      </c>
      <c r="N153" s="811">
        <v>1.2987012987012987</v>
      </c>
      <c r="O153" s="811">
        <v>3.8461538461538463</v>
      </c>
      <c r="P153" s="811">
        <v>5.1948051948051948</v>
      </c>
      <c r="Q153" s="814">
        <v>9.0909090909090917</v>
      </c>
      <c r="R153" s="296"/>
      <c r="S153" s="296"/>
      <c r="T153" s="296"/>
      <c r="U153" s="296"/>
      <c r="V153" s="296"/>
      <c r="W153" s="296"/>
      <c r="X153" s="296"/>
      <c r="Y153" s="296"/>
      <c r="Z153" s="296"/>
      <c r="AA153" s="296"/>
      <c r="AB153" s="296"/>
      <c r="AC153" s="296"/>
      <c r="AD153" s="296"/>
      <c r="AE153" s="296"/>
      <c r="AF153" s="296"/>
      <c r="AG153" s="296"/>
      <c r="AH153" s="296"/>
      <c r="AI153" s="296"/>
      <c r="AJ153" s="296"/>
      <c r="AK153" s="296"/>
      <c r="AL153" s="296"/>
      <c r="AM153" s="296"/>
      <c r="AN153" s="296"/>
      <c r="AO153" s="296"/>
      <c r="AP153" s="296"/>
      <c r="AQ153" s="296"/>
      <c r="AR153" s="296"/>
      <c r="AS153" s="296"/>
      <c r="AT153" s="296"/>
      <c r="AU153" s="296"/>
      <c r="AV153" s="296"/>
      <c r="AW153" s="296"/>
      <c r="AX153" s="296"/>
      <c r="AY153" s="296"/>
      <c r="BA153" s="1598" t="s">
        <v>154</v>
      </c>
      <c r="BB153" s="934" t="s">
        <v>155</v>
      </c>
      <c r="BC153" s="321">
        <v>1</v>
      </c>
      <c r="BD153" s="292">
        <v>5</v>
      </c>
      <c r="BE153" s="292">
        <v>11</v>
      </c>
      <c r="BF153" s="292">
        <v>9</v>
      </c>
      <c r="BG153" s="322">
        <v>15</v>
      </c>
      <c r="BH153" s="333">
        <v>1</v>
      </c>
      <c r="BI153" s="292">
        <v>2</v>
      </c>
      <c r="BJ153" s="292">
        <v>8</v>
      </c>
      <c r="BK153" s="292">
        <v>7</v>
      </c>
      <c r="BL153" s="322">
        <v>7</v>
      </c>
      <c r="BM153" s="333">
        <v>1</v>
      </c>
      <c r="BN153" s="292">
        <v>1</v>
      </c>
      <c r="BO153" s="292">
        <v>3</v>
      </c>
      <c r="BP153" s="292">
        <v>4</v>
      </c>
      <c r="BQ153" s="322">
        <v>7</v>
      </c>
    </row>
    <row r="154" s="135" customFormat="true" ht="15" customHeight="true" x14ac:dyDescent="0.2">
      <c r="A154" s="1492"/>
      <c r="B154" s="917" t="s">
        <v>156</v>
      </c>
      <c r="C154" s="810">
        <v>5.833333333333333</v>
      </c>
      <c r="D154" s="811">
        <v>10.833333333333334</v>
      </c>
      <c r="E154" s="811">
        <v>33.333333333333329</v>
      </c>
      <c r="F154" s="811">
        <v>57.851239669421481</v>
      </c>
      <c r="G154" s="812">
        <v>82.35294117647058</v>
      </c>
      <c r="H154" s="813">
        <v>11.904761904761903</v>
      </c>
      <c r="I154" s="811">
        <v>13.953488372093023</v>
      </c>
      <c r="J154" s="811">
        <v>39.534883720930232</v>
      </c>
      <c r="K154" s="811">
        <v>74.418604651162795</v>
      </c>
      <c r="L154" s="814">
        <v>83.720930232558146</v>
      </c>
      <c r="M154" s="815">
        <v>5.1948051948051948</v>
      </c>
      <c r="N154" s="811">
        <v>6.4935064935064926</v>
      </c>
      <c r="O154" s="811">
        <v>29.487179487179489</v>
      </c>
      <c r="P154" s="811">
        <v>48.051948051948052</v>
      </c>
      <c r="Q154" s="814">
        <v>81.818181818181827</v>
      </c>
      <c r="R154" s="296"/>
      <c r="S154" s="296"/>
      <c r="T154" s="296"/>
      <c r="U154" s="296"/>
      <c r="V154" s="296"/>
      <c r="W154" s="296"/>
      <c r="X154" s="296"/>
      <c r="Y154" s="296"/>
      <c r="Z154" s="296"/>
      <c r="AA154" s="296"/>
      <c r="AB154" s="296"/>
      <c r="AC154" s="296"/>
      <c r="AD154" s="296"/>
      <c r="AE154" s="296"/>
      <c r="AF154" s="296"/>
      <c r="AG154" s="296"/>
      <c r="AH154" s="296"/>
      <c r="AI154" s="296"/>
      <c r="AJ154" s="296"/>
      <c r="AK154" s="296"/>
      <c r="AL154" s="296"/>
      <c r="AM154" s="296"/>
      <c r="AN154" s="296"/>
      <c r="AO154" s="296"/>
      <c r="AP154" s="296"/>
      <c r="AQ154" s="296"/>
      <c r="AR154" s="296"/>
      <c r="AS154" s="296"/>
      <c r="AT154" s="296"/>
      <c r="AU154" s="296"/>
      <c r="AV154" s="296"/>
      <c r="AW154" s="296"/>
      <c r="AX154" s="296"/>
      <c r="AY154" s="296"/>
      <c r="BA154" s="1599"/>
      <c r="BB154" s="935" t="s">
        <v>156</v>
      </c>
      <c r="BC154" s="323">
        <v>7</v>
      </c>
      <c r="BD154" s="293">
        <v>13</v>
      </c>
      <c r="BE154" s="293">
        <v>40</v>
      </c>
      <c r="BF154" s="293">
        <v>70</v>
      </c>
      <c r="BG154" s="324">
        <v>98</v>
      </c>
      <c r="BH154" s="334">
        <v>5</v>
      </c>
      <c r="BI154" s="293">
        <v>6</v>
      </c>
      <c r="BJ154" s="293">
        <v>17</v>
      </c>
      <c r="BK154" s="293">
        <v>32</v>
      </c>
      <c r="BL154" s="324">
        <v>36</v>
      </c>
      <c r="BM154" s="334">
        <v>4</v>
      </c>
      <c r="BN154" s="293">
        <v>5</v>
      </c>
      <c r="BO154" s="293">
        <v>23</v>
      </c>
      <c r="BP154" s="293">
        <v>37</v>
      </c>
      <c r="BQ154" s="324">
        <v>63</v>
      </c>
    </row>
    <row r="155" s="135" customFormat="true" ht="15" customHeight="true" x14ac:dyDescent="0.2">
      <c r="A155" s="1492"/>
      <c r="B155" s="917" t="s">
        <v>157</v>
      </c>
      <c r="C155" s="810">
        <v>62.5</v>
      </c>
      <c r="D155" s="811">
        <v>73.333333333333329</v>
      </c>
      <c r="E155" s="811">
        <v>50.833333333333329</v>
      </c>
      <c r="F155" s="811">
        <v>30.578512396694212</v>
      </c>
      <c r="G155" s="812">
        <v>5.0420168067226889</v>
      </c>
      <c r="H155" s="813">
        <v>50</v>
      </c>
      <c r="I155" s="811">
        <v>67.441860465116278</v>
      </c>
      <c r="J155" s="811">
        <v>37.209302325581397</v>
      </c>
      <c r="K155" s="811">
        <v>9.3023255813953494</v>
      </c>
      <c r="L155" s="814">
        <v>0</v>
      </c>
      <c r="M155" s="815">
        <v>61.038961038961034</v>
      </c>
      <c r="N155" s="811">
        <v>87.012987012987011</v>
      </c>
      <c r="O155" s="811">
        <v>58.974358974358978</v>
      </c>
      <c r="P155" s="811">
        <v>40.259740259740262</v>
      </c>
      <c r="Q155" s="814">
        <v>7.7922077922077921</v>
      </c>
      <c r="R155" s="296"/>
      <c r="S155" s="296"/>
      <c r="T155" s="296"/>
      <c r="U155" s="296"/>
      <c r="V155" s="296"/>
      <c r="W155" s="296"/>
      <c r="X155" s="296"/>
      <c r="Y155" s="296"/>
      <c r="Z155" s="296"/>
      <c r="AA155" s="296"/>
      <c r="AB155" s="296"/>
      <c r="AC155" s="296"/>
      <c r="AD155" s="296"/>
      <c r="AE155" s="296"/>
      <c r="AF155" s="296"/>
      <c r="AG155" s="296"/>
      <c r="AH155" s="296"/>
      <c r="AI155" s="296"/>
      <c r="AJ155" s="296"/>
      <c r="AK155" s="296"/>
      <c r="AL155" s="296"/>
      <c r="AM155" s="296"/>
      <c r="AN155" s="296"/>
      <c r="AO155" s="296"/>
      <c r="AP155" s="296"/>
      <c r="AQ155" s="296"/>
      <c r="AR155" s="296"/>
      <c r="AS155" s="296"/>
      <c r="AT155" s="296"/>
      <c r="AU155" s="296"/>
      <c r="AV155" s="296"/>
      <c r="AW155" s="296"/>
      <c r="AX155" s="296"/>
      <c r="AY155" s="296"/>
      <c r="BA155" s="1599"/>
      <c r="BB155" s="935" t="s">
        <v>157</v>
      </c>
      <c r="BC155" s="323">
        <v>75</v>
      </c>
      <c r="BD155" s="293">
        <v>88</v>
      </c>
      <c r="BE155" s="293">
        <v>61</v>
      </c>
      <c r="BF155" s="293">
        <v>37</v>
      </c>
      <c r="BG155" s="324">
        <v>6</v>
      </c>
      <c r="BH155" s="334">
        <v>21</v>
      </c>
      <c r="BI155" s="293">
        <v>29</v>
      </c>
      <c r="BJ155" s="293">
        <v>16</v>
      </c>
      <c r="BK155" s="293">
        <v>4</v>
      </c>
      <c r="BL155" s="324">
        <v>0</v>
      </c>
      <c r="BM155" s="334">
        <v>47</v>
      </c>
      <c r="BN155" s="293">
        <v>67</v>
      </c>
      <c r="BO155" s="293">
        <v>46</v>
      </c>
      <c r="BP155" s="293">
        <v>31</v>
      </c>
      <c r="BQ155" s="324">
        <v>6</v>
      </c>
    </row>
    <row r="156" s="135" customFormat="true" ht="15" customHeight="true" x14ac:dyDescent="0.2">
      <c r="A156" s="1492"/>
      <c r="B156" s="917" t="s">
        <v>158</v>
      </c>
      <c r="C156" s="810">
        <v>1.6666666666666667</v>
      </c>
      <c r="D156" s="811">
        <v>0.83333333333333337</v>
      </c>
      <c r="E156" s="811">
        <v>0.83333333333333337</v>
      </c>
      <c r="F156" s="811">
        <v>0</v>
      </c>
      <c r="G156" s="812">
        <v>0</v>
      </c>
      <c r="H156" s="813">
        <v>0</v>
      </c>
      <c r="I156" s="811">
        <v>2.3255813953488373</v>
      </c>
      <c r="J156" s="811">
        <v>0</v>
      </c>
      <c r="K156" s="811">
        <v>0</v>
      </c>
      <c r="L156" s="814">
        <v>0</v>
      </c>
      <c r="M156" s="815">
        <v>2.5974025974025974</v>
      </c>
      <c r="N156" s="811">
        <v>0</v>
      </c>
      <c r="O156" s="811">
        <v>1.2820512820512819</v>
      </c>
      <c r="P156" s="811">
        <v>0</v>
      </c>
      <c r="Q156" s="814">
        <v>0</v>
      </c>
      <c r="R156" s="296"/>
      <c r="S156" s="296"/>
      <c r="T156" s="296"/>
      <c r="U156" s="296"/>
      <c r="V156" s="296"/>
      <c r="W156" s="296"/>
      <c r="X156" s="296"/>
      <c r="Y156" s="296"/>
      <c r="Z156" s="296"/>
      <c r="AA156" s="296"/>
      <c r="AB156" s="296"/>
      <c r="AC156" s="296"/>
      <c r="AD156" s="296"/>
      <c r="AE156" s="296"/>
      <c r="AF156" s="296"/>
      <c r="AG156" s="296"/>
      <c r="AH156" s="296"/>
      <c r="AI156" s="296"/>
      <c r="AJ156" s="296"/>
      <c r="AK156" s="296"/>
      <c r="AL156" s="296"/>
      <c r="AM156" s="296"/>
      <c r="AN156" s="296"/>
      <c r="AO156" s="296"/>
      <c r="AP156" s="296"/>
      <c r="AQ156" s="296"/>
      <c r="AR156" s="296"/>
      <c r="AS156" s="296"/>
      <c r="AT156" s="296"/>
      <c r="AU156" s="296"/>
      <c r="AV156" s="296"/>
      <c r="AW156" s="296"/>
      <c r="AX156" s="296"/>
      <c r="AY156" s="296"/>
      <c r="BA156" s="1599"/>
      <c r="BB156" s="935" t="s">
        <v>158</v>
      </c>
      <c r="BC156" s="323">
        <v>2</v>
      </c>
      <c r="BD156" s="293">
        <v>1</v>
      </c>
      <c r="BE156" s="293">
        <v>1</v>
      </c>
      <c r="BF156" s="293">
        <v>0</v>
      </c>
      <c r="BG156" s="324">
        <v>0</v>
      </c>
      <c r="BH156" s="334">
        <v>0</v>
      </c>
      <c r="BI156" s="293">
        <v>1</v>
      </c>
      <c r="BJ156" s="293">
        <v>0</v>
      </c>
      <c r="BK156" s="293">
        <v>0</v>
      </c>
      <c r="BL156" s="324">
        <v>0</v>
      </c>
      <c r="BM156" s="334">
        <v>2</v>
      </c>
      <c r="BN156" s="293">
        <v>0</v>
      </c>
      <c r="BO156" s="293">
        <v>1</v>
      </c>
      <c r="BP156" s="293">
        <v>0</v>
      </c>
      <c r="BQ156" s="324">
        <v>0</v>
      </c>
    </row>
    <row r="157" s="135" customFormat="true" ht="15" customHeight="true" x14ac:dyDescent="0.2">
      <c r="A157" s="1492"/>
      <c r="B157" s="917" t="s">
        <v>159</v>
      </c>
      <c r="C157" s="810">
        <v>27.500000000000004</v>
      </c>
      <c r="D157" s="811">
        <v>8.3333333333333321</v>
      </c>
      <c r="E157" s="811">
        <v>5</v>
      </c>
      <c r="F157" s="811">
        <v>3.3057851239669422</v>
      </c>
      <c r="G157" s="812">
        <v>0</v>
      </c>
      <c r="H157" s="813">
        <v>30.952380952380953</v>
      </c>
      <c r="I157" s="811">
        <v>6.9767441860465116</v>
      </c>
      <c r="J157" s="811">
        <v>4.6511627906976747</v>
      </c>
      <c r="K157" s="811">
        <v>0</v>
      </c>
      <c r="L157" s="814">
        <v>0</v>
      </c>
      <c r="M157" s="815">
        <v>28.571428571428569</v>
      </c>
      <c r="N157" s="811">
        <v>5.1948051948051948</v>
      </c>
      <c r="O157" s="811">
        <v>5.1282051282051277</v>
      </c>
      <c r="P157" s="811">
        <v>5.1948051948051948</v>
      </c>
      <c r="Q157" s="814">
        <v>1.2987012987012987</v>
      </c>
      <c r="R157" s="296"/>
      <c r="S157" s="296"/>
      <c r="T157" s="296"/>
      <c r="U157" s="296"/>
      <c r="V157" s="296"/>
      <c r="W157" s="296"/>
      <c r="X157" s="296"/>
      <c r="Y157" s="296"/>
      <c r="Z157" s="296"/>
      <c r="AA157" s="296"/>
      <c r="AB157" s="296"/>
      <c r="AC157" s="296"/>
      <c r="AD157" s="296"/>
      <c r="AE157" s="296"/>
      <c r="AF157" s="296"/>
      <c r="AG157" s="296"/>
      <c r="AH157" s="296"/>
      <c r="AI157" s="296"/>
      <c r="AJ157" s="296"/>
      <c r="AK157" s="296"/>
      <c r="AL157" s="296"/>
      <c r="AM157" s="296"/>
      <c r="AN157" s="296"/>
      <c r="AO157" s="296"/>
      <c r="AP157" s="296"/>
      <c r="AQ157" s="296"/>
      <c r="AR157" s="296"/>
      <c r="AS157" s="296"/>
      <c r="AT157" s="296"/>
      <c r="AU157" s="296"/>
      <c r="AV157" s="296"/>
      <c r="AW157" s="296"/>
      <c r="AX157" s="296"/>
      <c r="AY157" s="296"/>
      <c r="BA157" s="1599"/>
      <c r="BB157" s="935" t="s">
        <v>159</v>
      </c>
      <c r="BC157" s="323">
        <v>33</v>
      </c>
      <c r="BD157" s="293">
        <v>10</v>
      </c>
      <c r="BE157" s="293">
        <v>6</v>
      </c>
      <c r="BF157" s="293">
        <v>4</v>
      </c>
      <c r="BG157" s="324">
        <v>0</v>
      </c>
      <c r="BH157" s="334">
        <v>13</v>
      </c>
      <c r="BI157" s="293">
        <v>3</v>
      </c>
      <c r="BJ157" s="293">
        <v>2</v>
      </c>
      <c r="BK157" s="293">
        <v>0</v>
      </c>
      <c r="BL157" s="324">
        <v>0</v>
      </c>
      <c r="BM157" s="334">
        <v>22</v>
      </c>
      <c r="BN157" s="293">
        <v>4</v>
      </c>
      <c r="BO157" s="293">
        <v>4</v>
      </c>
      <c r="BP157" s="293">
        <v>4</v>
      </c>
      <c r="BQ157" s="324">
        <v>1</v>
      </c>
    </row>
    <row r="158" s="135" customFormat="true" ht="15" customHeight="true" x14ac:dyDescent="0.2">
      <c r="A158" s="1493"/>
      <c r="B158" s="918" t="s">
        <v>46</v>
      </c>
      <c r="C158" s="810">
        <v>1.6666666666666667</v>
      </c>
      <c r="D158" s="811">
        <v>2.5</v>
      </c>
      <c r="E158" s="811">
        <v>0.83333333333333337</v>
      </c>
      <c r="F158" s="811">
        <v>0.82644628099173556</v>
      </c>
      <c r="G158" s="812">
        <v>0</v>
      </c>
      <c r="H158" s="813">
        <v>4.7619047619047619</v>
      </c>
      <c r="I158" s="811">
        <v>4.6511627906976747</v>
      </c>
      <c r="J158" s="811">
        <v>0</v>
      </c>
      <c r="K158" s="811">
        <v>0</v>
      </c>
      <c r="L158" s="814">
        <v>0</v>
      </c>
      <c r="M158" s="815">
        <v>1.2987012987012987</v>
      </c>
      <c r="N158" s="811">
        <v>0</v>
      </c>
      <c r="O158" s="811">
        <v>1.2820512820512819</v>
      </c>
      <c r="P158" s="811">
        <v>1.2987012987012987</v>
      </c>
      <c r="Q158" s="814">
        <v>0</v>
      </c>
      <c r="R158" s="296"/>
      <c r="S158" s="296"/>
      <c r="T158" s="296"/>
      <c r="U158" s="296"/>
      <c r="V158" s="296"/>
      <c r="W158" s="296"/>
      <c r="X158" s="296"/>
      <c r="Y158" s="296"/>
      <c r="Z158" s="296"/>
      <c r="AA158" s="296"/>
      <c r="AB158" s="296"/>
      <c r="AC158" s="296"/>
      <c r="AD158" s="296"/>
      <c r="AE158" s="296"/>
      <c r="AF158" s="296"/>
      <c r="AG158" s="296"/>
      <c r="AH158" s="296"/>
      <c r="AI158" s="296"/>
      <c r="AJ158" s="296"/>
      <c r="AK158" s="296"/>
      <c r="AL158" s="296"/>
      <c r="AM158" s="296"/>
      <c r="AN158" s="296"/>
      <c r="AO158" s="296"/>
      <c r="AP158" s="296"/>
      <c r="AQ158" s="296"/>
      <c r="AR158" s="296"/>
      <c r="AS158" s="296"/>
      <c r="AT158" s="296"/>
      <c r="AU158" s="296"/>
      <c r="AV158" s="296"/>
      <c r="AW158" s="296"/>
      <c r="AX158" s="296"/>
      <c r="AY158" s="296"/>
      <c r="BA158" s="1599"/>
      <c r="BB158" s="935" t="s">
        <v>46</v>
      </c>
      <c r="BC158" s="323">
        <v>2</v>
      </c>
      <c r="BD158" s="293">
        <v>3</v>
      </c>
      <c r="BE158" s="293">
        <v>1</v>
      </c>
      <c r="BF158" s="293">
        <v>1</v>
      </c>
      <c r="BG158" s="324">
        <v>0</v>
      </c>
      <c r="BH158" s="334">
        <v>2</v>
      </c>
      <c r="BI158" s="293">
        <v>2</v>
      </c>
      <c r="BJ158" s="293">
        <v>0</v>
      </c>
      <c r="BK158" s="293">
        <v>0</v>
      </c>
      <c r="BL158" s="324">
        <v>0</v>
      </c>
      <c r="BM158" s="334">
        <v>1</v>
      </c>
      <c r="BN158" s="293">
        <v>0</v>
      </c>
      <c r="BO158" s="293">
        <v>1</v>
      </c>
      <c r="BP158" s="293">
        <v>1</v>
      </c>
      <c r="BQ158" s="324">
        <v>0</v>
      </c>
    </row>
    <row r="159" s="230" customFormat="true" ht="15" customHeight="true" x14ac:dyDescent="0.2">
      <c r="B159" s="135"/>
      <c r="C159" s="779"/>
      <c r="D159" s="771"/>
      <c r="E159" s="771"/>
      <c r="F159" s="771"/>
      <c r="G159" s="772"/>
      <c r="H159" s="770"/>
      <c r="I159" s="771"/>
      <c r="J159" s="771"/>
      <c r="K159" s="771"/>
      <c r="L159" s="780"/>
      <c r="M159" s="779"/>
      <c r="N159" s="771"/>
      <c r="O159" s="771"/>
      <c r="P159" s="771"/>
      <c r="Q159" s="780"/>
      <c r="R159" s="534"/>
      <c r="S159" s="534"/>
      <c r="T159" s="534"/>
      <c r="U159" s="534"/>
      <c r="V159" s="534"/>
      <c r="W159" s="534"/>
      <c r="X159" s="534"/>
      <c r="Y159" s="534"/>
      <c r="Z159" s="534"/>
      <c r="AA159" s="534"/>
      <c r="AB159" s="534"/>
      <c r="AC159" s="534"/>
      <c r="AD159" s="534"/>
      <c r="AE159" s="534"/>
      <c r="AF159" s="534"/>
      <c r="AG159" s="534"/>
      <c r="AH159" s="534"/>
      <c r="AI159" s="534"/>
      <c r="AJ159" s="534"/>
      <c r="AK159" s="534"/>
      <c r="AL159" s="534"/>
      <c r="AM159" s="534"/>
      <c r="AN159" s="534"/>
      <c r="AO159" s="534"/>
      <c r="AP159" s="534"/>
      <c r="AQ159" s="534"/>
      <c r="AR159" s="534"/>
      <c r="AS159" s="534"/>
      <c r="AT159" s="534"/>
      <c r="AU159" s="534"/>
      <c r="AV159" s="534"/>
      <c r="AW159" s="534"/>
      <c r="AX159" s="534"/>
      <c r="AY159" s="534"/>
      <c r="BA159" s="1600"/>
      <c r="BB159" s="936" t="s">
        <v>160</v>
      </c>
      <c r="BC159" s="323">
        <v>120</v>
      </c>
      <c r="BD159" s="293">
        <v>120</v>
      </c>
      <c r="BE159" s="293">
        <v>120</v>
      </c>
      <c r="BF159" s="293">
        <v>121</v>
      </c>
      <c r="BG159" s="324">
        <v>119</v>
      </c>
      <c r="BH159" s="334">
        <v>42</v>
      </c>
      <c r="BI159" s="293">
        <v>43</v>
      </c>
      <c r="BJ159" s="293">
        <v>43</v>
      </c>
      <c r="BK159" s="293">
        <v>43</v>
      </c>
      <c r="BL159" s="324">
        <v>43</v>
      </c>
      <c r="BM159" s="334">
        <v>77</v>
      </c>
      <c r="BN159" s="293">
        <v>77</v>
      </c>
      <c r="BO159" s="293">
        <v>78</v>
      </c>
      <c r="BP159" s="293">
        <v>77</v>
      </c>
      <c r="BQ159" s="324">
        <v>77</v>
      </c>
    </row>
    <row r="160" s="230" customFormat="true" ht="15" customHeight="true" x14ac:dyDescent="0.2">
      <c r="A160" s="208"/>
      <c r="B160" s="548"/>
      <c r="C160" s="779"/>
      <c r="D160" s="771"/>
      <c r="E160" s="771"/>
      <c r="F160" s="771"/>
      <c r="G160" s="772"/>
      <c r="H160" s="770"/>
      <c r="I160" s="771"/>
      <c r="J160" s="771"/>
      <c r="K160" s="771"/>
      <c r="L160" s="780"/>
      <c r="M160" s="779"/>
      <c r="N160" s="771"/>
      <c r="O160" s="771"/>
      <c r="P160" s="771"/>
      <c r="Q160" s="780"/>
      <c r="R160" s="534"/>
      <c r="S160" s="534"/>
      <c r="T160" s="534"/>
      <c r="U160" s="534"/>
      <c r="V160" s="534"/>
      <c r="W160" s="534"/>
      <c r="X160" s="534"/>
      <c r="Y160" s="534"/>
      <c r="Z160" s="534"/>
      <c r="AA160" s="534"/>
      <c r="AB160" s="534"/>
      <c r="AC160" s="534"/>
      <c r="AD160" s="534"/>
      <c r="AE160" s="534"/>
      <c r="AF160" s="534"/>
      <c r="AG160" s="534"/>
      <c r="AH160" s="534"/>
      <c r="AI160" s="534"/>
      <c r="AJ160" s="534"/>
      <c r="AK160" s="534"/>
      <c r="AL160" s="534"/>
      <c r="AM160" s="534"/>
      <c r="AN160" s="534"/>
      <c r="AO160" s="534"/>
      <c r="AP160" s="534"/>
      <c r="AQ160" s="534"/>
      <c r="AR160" s="534"/>
      <c r="AS160" s="534"/>
      <c r="AT160" s="534"/>
      <c r="AU160" s="534"/>
      <c r="AV160" s="534"/>
      <c r="AW160" s="534"/>
      <c r="AX160" s="534"/>
      <c r="AY160" s="534"/>
      <c r="BA160" s="369"/>
      <c r="BB160" s="159"/>
      <c r="BC160" s="323"/>
      <c r="BD160" s="293"/>
      <c r="BE160" s="293"/>
      <c r="BF160" s="293"/>
      <c r="BG160" s="324"/>
      <c r="BH160" s="334"/>
      <c r="BI160" s="293"/>
      <c r="BJ160" s="293"/>
      <c r="BK160" s="293"/>
      <c r="BL160" s="324"/>
      <c r="BM160" s="334"/>
      <c r="BN160" s="293"/>
      <c r="BO160" s="293"/>
      <c r="BP160" s="293"/>
      <c r="BQ160" s="324"/>
    </row>
    <row r="161" s="135" customFormat="true" ht="15" customHeight="true" x14ac:dyDescent="0.2">
      <c r="A161" s="548"/>
      <c r="B161" s="548"/>
      <c r="C161" s="816"/>
      <c r="D161" s="620"/>
      <c r="E161" s="620"/>
      <c r="F161" s="620"/>
      <c r="G161" s="677"/>
      <c r="H161" s="745"/>
      <c r="I161" s="620"/>
      <c r="J161" s="620"/>
      <c r="K161" s="620"/>
      <c r="L161" s="638"/>
      <c r="M161" s="816"/>
      <c r="N161" s="620"/>
      <c r="O161" s="620"/>
      <c r="P161" s="620"/>
      <c r="Q161" s="638"/>
      <c r="R161" s="296"/>
      <c r="S161" s="296"/>
      <c r="T161" s="296"/>
      <c r="U161" s="296"/>
      <c r="V161" s="296"/>
      <c r="W161" s="296"/>
      <c r="X161" s="296"/>
      <c r="Y161" s="296"/>
      <c r="Z161" s="296"/>
      <c r="AA161" s="296"/>
      <c r="AB161" s="296"/>
      <c r="AC161" s="296"/>
      <c r="AD161" s="296"/>
      <c r="AE161" s="296"/>
      <c r="AF161" s="296"/>
      <c r="AG161" s="296"/>
      <c r="AH161" s="296"/>
      <c r="AI161" s="296"/>
      <c r="AJ161" s="296"/>
      <c r="AK161" s="296"/>
      <c r="AL161" s="296"/>
      <c r="AM161" s="296"/>
      <c r="AN161" s="296"/>
      <c r="AO161" s="296"/>
      <c r="AP161" s="296"/>
      <c r="AQ161" s="296"/>
      <c r="AR161" s="296"/>
      <c r="AS161" s="296"/>
      <c r="AT161" s="296"/>
      <c r="AU161" s="296"/>
      <c r="AV161" s="296"/>
      <c r="AW161" s="296"/>
      <c r="AX161" s="296"/>
      <c r="AY161" s="296"/>
      <c r="BA161" s="369"/>
      <c r="BB161" s="159"/>
      <c r="BC161" s="323"/>
      <c r="BD161" s="293"/>
      <c r="BE161" s="293"/>
      <c r="BF161" s="293"/>
      <c r="BG161" s="324"/>
      <c r="BH161" s="334"/>
      <c r="BI161" s="293"/>
      <c r="BJ161" s="293"/>
      <c r="BK161" s="293"/>
      <c r="BL161" s="324"/>
      <c r="BM161" s="334"/>
      <c r="BN161" s="293"/>
      <c r="BO161" s="293"/>
      <c r="BP161" s="293"/>
      <c r="BQ161" s="324"/>
    </row>
    <row r="162" s="135" customFormat="true" ht="15" customHeight="true" x14ac:dyDescent="0.2">
      <c r="A162" s="711"/>
      <c r="B162" s="919"/>
      <c r="C162" s="626"/>
      <c r="D162" s="627"/>
      <c r="E162" s="627"/>
      <c r="F162" s="627"/>
      <c r="G162" s="681"/>
      <c r="H162" s="670"/>
      <c r="I162" s="627"/>
      <c r="J162" s="627"/>
      <c r="K162" s="627"/>
      <c r="L162" s="642"/>
      <c r="M162" s="655"/>
      <c r="N162" s="627"/>
      <c r="O162" s="627"/>
      <c r="P162" s="627"/>
      <c r="Q162" s="642"/>
      <c r="R162" s="296"/>
      <c r="S162" s="296"/>
      <c r="T162" s="296"/>
      <c r="U162" s="296"/>
      <c r="V162" s="296"/>
      <c r="W162" s="296"/>
      <c r="X162" s="296"/>
      <c r="Y162" s="296"/>
      <c r="Z162" s="296"/>
      <c r="AA162" s="296"/>
      <c r="AB162" s="296"/>
      <c r="AC162" s="296"/>
      <c r="AD162" s="296"/>
      <c r="AE162" s="296"/>
      <c r="AF162" s="296"/>
      <c r="AG162" s="296"/>
      <c r="AH162" s="296"/>
      <c r="AI162" s="296"/>
      <c r="AJ162" s="296"/>
      <c r="AK162" s="296"/>
      <c r="AL162" s="296"/>
      <c r="AM162" s="296"/>
      <c r="AN162" s="296"/>
      <c r="AO162" s="296"/>
      <c r="AP162" s="296"/>
      <c r="AQ162" s="296"/>
      <c r="AR162" s="296"/>
      <c r="AS162" s="296"/>
      <c r="AT162" s="296"/>
      <c r="AU162" s="296"/>
      <c r="AV162" s="296"/>
      <c r="AW162" s="296"/>
      <c r="AX162" s="296"/>
      <c r="AY162" s="296"/>
      <c r="BA162" s="369"/>
      <c r="BB162" s="159"/>
      <c r="BC162" s="323"/>
      <c r="BD162" s="293"/>
      <c r="BE162" s="293"/>
      <c r="BF162" s="293"/>
      <c r="BG162" s="324"/>
      <c r="BH162" s="334"/>
      <c r="BI162" s="293"/>
      <c r="BJ162" s="293"/>
      <c r="BK162" s="293"/>
      <c r="BL162" s="324"/>
      <c r="BM162" s="334"/>
      <c r="BN162" s="293"/>
      <c r="BO162" s="293"/>
      <c r="BP162" s="293"/>
      <c r="BQ162" s="324"/>
    </row>
    <row r="163" s="135" customFormat="true" ht="15" customHeight="true" x14ac:dyDescent="0.2">
      <c r="A163" s="692"/>
      <c r="B163" s="920"/>
      <c r="C163" s="628"/>
      <c r="D163" s="629"/>
      <c r="E163" s="629"/>
      <c r="F163" s="629"/>
      <c r="G163" s="682"/>
      <c r="H163" s="671"/>
      <c r="I163" s="629"/>
      <c r="J163" s="629"/>
      <c r="K163" s="629"/>
      <c r="L163" s="643"/>
      <c r="M163" s="656"/>
      <c r="N163" s="629"/>
      <c r="O163" s="629"/>
      <c r="P163" s="629"/>
      <c r="Q163" s="643"/>
      <c r="R163" s="296"/>
      <c r="S163" s="296"/>
      <c r="T163" s="296"/>
      <c r="U163" s="296"/>
      <c r="V163" s="296"/>
      <c r="W163" s="296"/>
      <c r="X163" s="296"/>
      <c r="Y163" s="296"/>
      <c r="Z163" s="296"/>
      <c r="AA163" s="296"/>
      <c r="AB163" s="296"/>
      <c r="AC163" s="296"/>
      <c r="AD163" s="296"/>
      <c r="AE163" s="296"/>
      <c r="AF163" s="296"/>
      <c r="AG163" s="296"/>
      <c r="AH163" s="296"/>
      <c r="AI163" s="296"/>
      <c r="AJ163" s="296"/>
      <c r="AK163" s="296"/>
      <c r="AL163" s="296"/>
      <c r="AM163" s="296"/>
      <c r="AN163" s="296"/>
      <c r="AO163" s="296"/>
      <c r="AP163" s="296"/>
      <c r="AQ163" s="296"/>
      <c r="AR163" s="296"/>
      <c r="AS163" s="296"/>
      <c r="AT163" s="296"/>
      <c r="AU163" s="296"/>
      <c r="AV163" s="296"/>
      <c r="AW163" s="296"/>
      <c r="AX163" s="296"/>
      <c r="AY163" s="296"/>
      <c r="BA163" s="369"/>
      <c r="BB163" s="159"/>
      <c r="BC163" s="323"/>
      <c r="BD163" s="293"/>
      <c r="BE163" s="293"/>
      <c r="BF163" s="293"/>
      <c r="BG163" s="324"/>
      <c r="BH163" s="334"/>
      <c r="BI163" s="293"/>
      <c r="BJ163" s="293"/>
      <c r="BK163" s="293"/>
      <c r="BL163" s="324"/>
      <c r="BM163" s="334"/>
      <c r="BN163" s="293"/>
      <c r="BO163" s="293"/>
      <c r="BP163" s="293"/>
      <c r="BQ163" s="324"/>
    </row>
    <row r="164" s="135" customFormat="true" ht="15" customHeight="true" x14ac:dyDescent="0.2">
      <c r="A164" s="693"/>
      <c r="B164" s="921"/>
      <c r="C164" s="817"/>
      <c r="D164" s="818"/>
      <c r="E164" s="818"/>
      <c r="F164" s="818"/>
      <c r="G164" s="819"/>
      <c r="H164" s="820"/>
      <c r="I164" s="818"/>
      <c r="J164" s="818"/>
      <c r="K164" s="818"/>
      <c r="L164" s="821"/>
      <c r="M164" s="822"/>
      <c r="N164" s="818"/>
      <c r="O164" s="818"/>
      <c r="P164" s="818"/>
      <c r="Q164" s="821"/>
      <c r="R164" s="296"/>
      <c r="S164" s="296"/>
      <c r="T164" s="296"/>
      <c r="U164" s="296"/>
      <c r="V164" s="296"/>
      <c r="W164" s="296"/>
      <c r="X164" s="296"/>
      <c r="Y164" s="296"/>
      <c r="Z164" s="296"/>
      <c r="AA164" s="296"/>
      <c r="AB164" s="296"/>
      <c r="AC164" s="296"/>
      <c r="AD164" s="296"/>
      <c r="AE164" s="296"/>
      <c r="AF164" s="296"/>
      <c r="AG164" s="296"/>
      <c r="AH164" s="296"/>
      <c r="AI164" s="296"/>
      <c r="AJ164" s="296"/>
      <c r="AK164" s="296"/>
      <c r="AL164" s="296"/>
      <c r="AM164" s="296"/>
      <c r="AN164" s="296"/>
      <c r="AO164" s="296"/>
      <c r="AP164" s="296"/>
      <c r="AQ164" s="296"/>
      <c r="AR164" s="296"/>
      <c r="AS164" s="296"/>
      <c r="AT164" s="296"/>
      <c r="AU164" s="296"/>
      <c r="AV164" s="296"/>
      <c r="AW164" s="296"/>
      <c r="AX164" s="296"/>
      <c r="AY164" s="296"/>
      <c r="BA164" s="369"/>
      <c r="BB164" s="159"/>
      <c r="BC164" s="323"/>
      <c r="BD164" s="293"/>
      <c r="BE164" s="293"/>
      <c r="BF164" s="293"/>
      <c r="BG164" s="324"/>
      <c r="BH164" s="334"/>
      <c r="BI164" s="293"/>
      <c r="BJ164" s="293"/>
      <c r="BK164" s="293"/>
      <c r="BL164" s="324"/>
      <c r="BM164" s="334"/>
      <c r="BN164" s="293"/>
      <c r="BO164" s="293"/>
      <c r="BP164" s="293"/>
      <c r="BQ164" s="324"/>
    </row>
    <row r="165" s="135" customFormat="true" ht="15" customHeight="true" x14ac:dyDescent="0.2">
      <c r="A165" s="694"/>
      <c r="B165" s="922"/>
      <c r="C165" s="823"/>
      <c r="D165" s="824"/>
      <c r="E165" s="824"/>
      <c r="F165" s="824"/>
      <c r="G165" s="825"/>
      <c r="H165" s="826"/>
      <c r="I165" s="824"/>
      <c r="J165" s="824"/>
      <c r="K165" s="824"/>
      <c r="L165" s="827"/>
      <c r="M165" s="828"/>
      <c r="N165" s="824"/>
      <c r="O165" s="824"/>
      <c r="P165" s="824"/>
      <c r="Q165" s="827"/>
      <c r="R165" s="296"/>
      <c r="S165" s="296"/>
      <c r="T165" s="296"/>
      <c r="U165" s="296"/>
      <c r="V165" s="296"/>
      <c r="W165" s="296"/>
      <c r="X165" s="296"/>
      <c r="Y165" s="296"/>
      <c r="Z165" s="296"/>
      <c r="AA165" s="296"/>
      <c r="AB165" s="296"/>
      <c r="AC165" s="296"/>
      <c r="AD165" s="296"/>
      <c r="AE165" s="296"/>
      <c r="AF165" s="296"/>
      <c r="AG165" s="296"/>
      <c r="AH165" s="296"/>
      <c r="AI165" s="296"/>
      <c r="AJ165" s="296"/>
      <c r="AK165" s="296"/>
      <c r="AL165" s="296"/>
      <c r="AM165" s="296"/>
      <c r="AN165" s="296"/>
      <c r="AO165" s="296"/>
      <c r="AP165" s="296"/>
      <c r="AQ165" s="296"/>
      <c r="AR165" s="296"/>
      <c r="AS165" s="296"/>
      <c r="AT165" s="296"/>
      <c r="AU165" s="296"/>
      <c r="AV165" s="296"/>
      <c r="AW165" s="296"/>
      <c r="AX165" s="296"/>
      <c r="AY165" s="296"/>
      <c r="BA165" s="369"/>
      <c r="BB165" s="159"/>
      <c r="BC165" s="323"/>
      <c r="BD165" s="293"/>
      <c r="BE165" s="293"/>
      <c r="BF165" s="293"/>
      <c r="BG165" s="324"/>
      <c r="BH165" s="334"/>
      <c r="BI165" s="293"/>
      <c r="BJ165" s="293"/>
      <c r="BK165" s="293"/>
      <c r="BL165" s="324"/>
      <c r="BM165" s="334"/>
      <c r="BN165" s="293"/>
      <c r="BO165" s="293"/>
      <c r="BP165" s="293"/>
      <c r="BQ165" s="324"/>
    </row>
    <row r="166" s="135" customFormat="true" ht="15" customHeight="true" x14ac:dyDescent="0.2">
      <c r="A166" s="694"/>
      <c r="B166" s="922"/>
      <c r="C166" s="823"/>
      <c r="D166" s="824"/>
      <c r="E166" s="824"/>
      <c r="F166" s="824"/>
      <c r="G166" s="825"/>
      <c r="H166" s="826"/>
      <c r="I166" s="824"/>
      <c r="J166" s="824"/>
      <c r="K166" s="824"/>
      <c r="L166" s="827"/>
      <c r="M166" s="828"/>
      <c r="N166" s="824"/>
      <c r="O166" s="824"/>
      <c r="P166" s="824"/>
      <c r="Q166" s="827"/>
      <c r="R166" s="296"/>
      <c r="S166" s="296"/>
      <c r="T166" s="296"/>
      <c r="U166" s="296"/>
      <c r="V166" s="296"/>
      <c r="W166" s="296"/>
      <c r="X166" s="296"/>
      <c r="Y166" s="296"/>
      <c r="Z166" s="296"/>
      <c r="AA166" s="296"/>
      <c r="AB166" s="296"/>
      <c r="AC166" s="296"/>
      <c r="AD166" s="296"/>
      <c r="AE166" s="296"/>
      <c r="AF166" s="296"/>
      <c r="AG166" s="296"/>
      <c r="AH166" s="296"/>
      <c r="AI166" s="296"/>
      <c r="AJ166" s="296"/>
      <c r="AK166" s="296"/>
      <c r="AL166" s="296"/>
      <c r="AM166" s="296"/>
      <c r="AN166" s="296"/>
      <c r="AO166" s="296"/>
      <c r="AP166" s="296"/>
      <c r="AQ166" s="296"/>
      <c r="AR166" s="296"/>
      <c r="AS166" s="296"/>
      <c r="AT166" s="296"/>
      <c r="AU166" s="296"/>
      <c r="AV166" s="296"/>
      <c r="AW166" s="296"/>
      <c r="AX166" s="296"/>
      <c r="AY166" s="296"/>
      <c r="BA166" s="369"/>
      <c r="BB166" s="159"/>
      <c r="BC166" s="323"/>
      <c r="BD166" s="293"/>
      <c r="BE166" s="293"/>
      <c r="BF166" s="293"/>
      <c r="BG166" s="324"/>
      <c r="BH166" s="334"/>
      <c r="BI166" s="293"/>
      <c r="BJ166" s="293"/>
      <c r="BK166" s="293"/>
      <c r="BL166" s="324"/>
      <c r="BM166" s="334"/>
      <c r="BN166" s="293"/>
      <c r="BO166" s="293"/>
      <c r="BP166" s="293"/>
      <c r="BQ166" s="324"/>
    </row>
    <row r="167" s="135" customFormat="true" ht="15" customHeight="true" x14ac:dyDescent="0.2">
      <c r="A167" s="694"/>
      <c r="B167" s="922"/>
      <c r="C167" s="823"/>
      <c r="D167" s="824"/>
      <c r="E167" s="824"/>
      <c r="F167" s="824"/>
      <c r="G167" s="825"/>
      <c r="H167" s="826"/>
      <c r="I167" s="824"/>
      <c r="J167" s="824"/>
      <c r="K167" s="824"/>
      <c r="L167" s="827"/>
      <c r="M167" s="828"/>
      <c r="N167" s="824"/>
      <c r="O167" s="824"/>
      <c r="P167" s="824"/>
      <c r="Q167" s="827"/>
      <c r="R167" s="296"/>
      <c r="S167" s="296"/>
      <c r="T167" s="296"/>
      <c r="U167" s="296"/>
      <c r="V167" s="296"/>
      <c r="W167" s="296"/>
      <c r="X167" s="296"/>
      <c r="Y167" s="296"/>
      <c r="Z167" s="296"/>
      <c r="AA167" s="296"/>
      <c r="AB167" s="296"/>
      <c r="AC167" s="296"/>
      <c r="AD167" s="296"/>
      <c r="AE167" s="296"/>
      <c r="AF167" s="296"/>
      <c r="AG167" s="296"/>
      <c r="AH167" s="296"/>
      <c r="AI167" s="296"/>
      <c r="AJ167" s="296"/>
      <c r="AK167" s="296"/>
      <c r="AL167" s="296"/>
      <c r="AM167" s="296"/>
      <c r="AN167" s="296"/>
      <c r="AO167" s="296"/>
      <c r="AP167" s="296"/>
      <c r="AQ167" s="296"/>
      <c r="AR167" s="296"/>
      <c r="AS167" s="296"/>
      <c r="AT167" s="296"/>
      <c r="AU167" s="296"/>
      <c r="AV167" s="296"/>
      <c r="AW167" s="296"/>
      <c r="AX167" s="296"/>
      <c r="AY167" s="296"/>
      <c r="BA167" s="369"/>
      <c r="BB167" s="159"/>
      <c r="BC167" s="323"/>
      <c r="BD167" s="293"/>
      <c r="BE167" s="293"/>
      <c r="BF167" s="293"/>
      <c r="BG167" s="324"/>
      <c r="BH167" s="334"/>
      <c r="BI167" s="293"/>
      <c r="BJ167" s="293"/>
      <c r="BK167" s="293"/>
      <c r="BL167" s="324"/>
      <c r="BM167" s="334"/>
      <c r="BN167" s="293"/>
      <c r="BO167" s="293"/>
      <c r="BP167" s="293"/>
      <c r="BQ167" s="324"/>
    </row>
    <row r="168" s="135" customFormat="true" ht="15" customHeight="true" x14ac:dyDescent="0.2">
      <c r="A168" s="694"/>
      <c r="B168" s="922"/>
      <c r="C168" s="823"/>
      <c r="D168" s="824"/>
      <c r="E168" s="824"/>
      <c r="F168" s="824"/>
      <c r="G168" s="825"/>
      <c r="H168" s="826"/>
      <c r="I168" s="824"/>
      <c r="J168" s="824"/>
      <c r="K168" s="824"/>
      <c r="L168" s="827"/>
      <c r="M168" s="828"/>
      <c r="N168" s="824"/>
      <c r="O168" s="824"/>
      <c r="P168" s="824"/>
      <c r="Q168" s="827"/>
      <c r="R168" s="296"/>
      <c r="S168" s="296"/>
      <c r="T168" s="296"/>
      <c r="U168" s="296"/>
      <c r="V168" s="296"/>
      <c r="W168" s="296"/>
      <c r="X168" s="296"/>
      <c r="Y168" s="296"/>
      <c r="Z168" s="296"/>
      <c r="AA168" s="296"/>
      <c r="AB168" s="296"/>
      <c r="AC168" s="296"/>
      <c r="AD168" s="296"/>
      <c r="AE168" s="296"/>
      <c r="AF168" s="296"/>
      <c r="AG168" s="296"/>
      <c r="AH168" s="296"/>
      <c r="AI168" s="296"/>
      <c r="AJ168" s="296"/>
      <c r="AK168" s="296"/>
      <c r="AL168" s="296"/>
      <c r="AM168" s="296"/>
      <c r="AN168" s="296"/>
      <c r="AO168" s="296"/>
      <c r="AP168" s="296"/>
      <c r="AQ168" s="296"/>
      <c r="AR168" s="296"/>
      <c r="AS168" s="296"/>
      <c r="AT168" s="296"/>
      <c r="AU168" s="296"/>
      <c r="AV168" s="296"/>
      <c r="AW168" s="296"/>
      <c r="AX168" s="296"/>
      <c r="AY168" s="296"/>
      <c r="BA168" s="369"/>
      <c r="BB168" s="159"/>
      <c r="BC168" s="323"/>
      <c r="BD168" s="293"/>
      <c r="BE168" s="293"/>
      <c r="BF168" s="293"/>
      <c r="BG168" s="324"/>
      <c r="BH168" s="334"/>
      <c r="BI168" s="293"/>
      <c r="BJ168" s="293"/>
      <c r="BK168" s="293"/>
      <c r="BL168" s="324"/>
      <c r="BM168" s="334"/>
      <c r="BN168" s="293"/>
      <c r="BO168" s="293"/>
      <c r="BP168" s="293"/>
      <c r="BQ168" s="324"/>
    </row>
    <row r="169" s="135" customFormat="true" ht="15" customHeight="true" x14ac:dyDescent="0.2">
      <c r="A169" s="694"/>
      <c r="B169" s="922"/>
      <c r="C169" s="823"/>
      <c r="D169" s="824"/>
      <c r="E169" s="824"/>
      <c r="F169" s="824"/>
      <c r="G169" s="825"/>
      <c r="H169" s="826"/>
      <c r="I169" s="824"/>
      <c r="J169" s="824"/>
      <c r="K169" s="824"/>
      <c r="L169" s="827"/>
      <c r="M169" s="828"/>
      <c r="N169" s="824"/>
      <c r="O169" s="824"/>
      <c r="P169" s="824"/>
      <c r="Q169" s="827"/>
      <c r="R169" s="296"/>
      <c r="S169" s="296"/>
      <c r="T169" s="296"/>
      <c r="U169" s="296"/>
      <c r="V169" s="296"/>
      <c r="W169" s="296"/>
      <c r="X169" s="296"/>
      <c r="Y169" s="296"/>
      <c r="Z169" s="296"/>
      <c r="AA169" s="296"/>
      <c r="AB169" s="296"/>
      <c r="AC169" s="296"/>
      <c r="AD169" s="296"/>
      <c r="AE169" s="296"/>
      <c r="AF169" s="296"/>
      <c r="AG169" s="296"/>
      <c r="AH169" s="296"/>
      <c r="AI169" s="296"/>
      <c r="AJ169" s="296"/>
      <c r="AK169" s="296"/>
      <c r="AL169" s="296"/>
      <c r="AM169" s="296"/>
      <c r="AN169" s="296"/>
      <c r="AO169" s="296"/>
      <c r="AP169" s="296"/>
      <c r="AQ169" s="296"/>
      <c r="AR169" s="296"/>
      <c r="AS169" s="296"/>
      <c r="AT169" s="296"/>
      <c r="AU169" s="296"/>
      <c r="AV169" s="296"/>
      <c r="AW169" s="296"/>
      <c r="AX169" s="296"/>
      <c r="AY169" s="296"/>
      <c r="BA169" s="369"/>
      <c r="BB169" s="159"/>
      <c r="BC169" s="323"/>
      <c r="BD169" s="293"/>
      <c r="BE169" s="293"/>
      <c r="BF169" s="293"/>
      <c r="BG169" s="324"/>
      <c r="BH169" s="334"/>
      <c r="BI169" s="293"/>
      <c r="BJ169" s="293"/>
      <c r="BK169" s="293"/>
      <c r="BL169" s="324"/>
      <c r="BM169" s="334"/>
      <c r="BN169" s="293"/>
      <c r="BO169" s="293"/>
      <c r="BP169" s="293"/>
      <c r="BQ169" s="324"/>
    </row>
    <row r="170" s="135" customFormat="true" ht="15" customHeight="true" x14ac:dyDescent="0.2">
      <c r="A170" s="695"/>
      <c r="B170" s="923"/>
      <c r="C170" s="829"/>
      <c r="D170" s="830"/>
      <c r="E170" s="830"/>
      <c r="F170" s="830"/>
      <c r="G170" s="831"/>
      <c r="H170" s="832"/>
      <c r="I170" s="830"/>
      <c r="J170" s="830"/>
      <c r="K170" s="830"/>
      <c r="L170" s="833"/>
      <c r="M170" s="834"/>
      <c r="N170" s="830"/>
      <c r="O170" s="830"/>
      <c r="P170" s="830"/>
      <c r="Q170" s="833"/>
      <c r="R170" s="296"/>
      <c r="S170" s="296"/>
      <c r="T170" s="296"/>
      <c r="U170" s="296"/>
      <c r="V170" s="296"/>
      <c r="W170" s="296"/>
      <c r="X170" s="296"/>
      <c r="Y170" s="296"/>
      <c r="Z170" s="296"/>
      <c r="AA170" s="296"/>
      <c r="AB170" s="296"/>
      <c r="AC170" s="296"/>
      <c r="AD170" s="296"/>
      <c r="AE170" s="296"/>
      <c r="AF170" s="296"/>
      <c r="AG170" s="296"/>
      <c r="AH170" s="296"/>
      <c r="AI170" s="296"/>
      <c r="AJ170" s="296"/>
      <c r="AK170" s="296"/>
      <c r="AL170" s="296"/>
      <c r="AM170" s="296"/>
      <c r="AN170" s="296"/>
      <c r="AO170" s="296"/>
      <c r="AP170" s="296"/>
      <c r="AQ170" s="296"/>
      <c r="AR170" s="296"/>
      <c r="AS170" s="296"/>
      <c r="AT170" s="296"/>
      <c r="AU170" s="296"/>
      <c r="AV170" s="296"/>
      <c r="AW170" s="296"/>
      <c r="AX170" s="296"/>
      <c r="AY170" s="296"/>
      <c r="BA170" s="369"/>
      <c r="BB170" s="159"/>
      <c r="BC170" s="323"/>
      <c r="BD170" s="293"/>
      <c r="BE170" s="293"/>
      <c r="BF170" s="293"/>
      <c r="BG170" s="324"/>
      <c r="BH170" s="334"/>
      <c r="BI170" s="293"/>
      <c r="BJ170" s="293"/>
      <c r="BK170" s="293"/>
      <c r="BL170" s="324"/>
      <c r="BM170" s="334"/>
      <c r="BN170" s="293"/>
      <c r="BO170" s="293"/>
      <c r="BP170" s="293"/>
      <c r="BQ170" s="324"/>
    </row>
    <row r="171" s="376" customFormat="true" ht="15" customHeight="true" x14ac:dyDescent="0.2">
      <c r="A171" s="696"/>
      <c r="B171" s="719"/>
      <c r="C171" s="835"/>
      <c r="D171" s="836"/>
      <c r="E171" s="836"/>
      <c r="F171" s="836"/>
      <c r="G171" s="837"/>
      <c r="H171" s="838"/>
      <c r="I171" s="836"/>
      <c r="J171" s="836"/>
      <c r="K171" s="836"/>
      <c r="L171" s="839"/>
      <c r="M171" s="840"/>
      <c r="N171" s="836"/>
      <c r="O171" s="836"/>
      <c r="P171" s="836"/>
      <c r="Q171" s="839"/>
      <c r="R171" s="534"/>
      <c r="S171" s="534"/>
      <c r="T171" s="534"/>
      <c r="U171" s="534"/>
      <c r="V171" s="534"/>
      <c r="W171" s="534"/>
      <c r="X171" s="534"/>
      <c r="Y171" s="534"/>
      <c r="Z171" s="534"/>
      <c r="AA171" s="534"/>
      <c r="AB171" s="534"/>
      <c r="AC171" s="534"/>
      <c r="AD171" s="534"/>
      <c r="AE171" s="534"/>
      <c r="AF171" s="534"/>
      <c r="AG171" s="534"/>
      <c r="AH171" s="534"/>
      <c r="AI171" s="534"/>
      <c r="AJ171" s="534"/>
      <c r="AK171" s="534"/>
      <c r="AL171" s="534"/>
      <c r="AM171" s="534"/>
      <c r="AN171" s="534"/>
      <c r="AO171" s="534"/>
      <c r="AP171" s="534"/>
      <c r="AQ171" s="534"/>
      <c r="AR171" s="534"/>
      <c r="AS171" s="534"/>
      <c r="AT171" s="534"/>
      <c r="AU171" s="534"/>
      <c r="AV171" s="534"/>
      <c r="AW171" s="534"/>
      <c r="AX171" s="534"/>
      <c r="AY171" s="534"/>
      <c r="BA171" s="369"/>
      <c r="BB171" s="159"/>
      <c r="BC171" s="323"/>
      <c r="BD171" s="293"/>
      <c r="BE171" s="293"/>
      <c r="BF171" s="293"/>
      <c r="BG171" s="324"/>
      <c r="BH171" s="334"/>
      <c r="BI171" s="293"/>
      <c r="BJ171" s="293"/>
      <c r="BK171" s="293"/>
      <c r="BL171" s="324"/>
      <c r="BM171" s="334"/>
      <c r="BN171" s="293"/>
      <c r="BO171" s="293"/>
      <c r="BP171" s="293"/>
      <c r="BQ171" s="324"/>
    </row>
    <row r="172" s="376" customFormat="true" ht="15" customHeight="true" x14ac:dyDescent="0.2">
      <c r="A172" s="697"/>
      <c r="B172" s="720"/>
      <c r="C172" s="841"/>
      <c r="D172" s="842"/>
      <c r="E172" s="842"/>
      <c r="F172" s="842"/>
      <c r="G172" s="843"/>
      <c r="H172" s="844"/>
      <c r="I172" s="842"/>
      <c r="J172" s="842"/>
      <c r="K172" s="842"/>
      <c r="L172" s="845"/>
      <c r="M172" s="846"/>
      <c r="N172" s="842"/>
      <c r="O172" s="842"/>
      <c r="P172" s="842"/>
      <c r="Q172" s="845"/>
      <c r="R172" s="534"/>
      <c r="S172" s="534"/>
      <c r="T172" s="534"/>
      <c r="U172" s="534"/>
      <c r="V172" s="534"/>
      <c r="W172" s="534"/>
      <c r="X172" s="534"/>
      <c r="Y172" s="534"/>
      <c r="Z172" s="534"/>
      <c r="AA172" s="534"/>
      <c r="AB172" s="534"/>
      <c r="AC172" s="534"/>
      <c r="AD172" s="534"/>
      <c r="AE172" s="534"/>
      <c r="AF172" s="534"/>
      <c r="AG172" s="534"/>
      <c r="AH172" s="534"/>
      <c r="AI172" s="534"/>
      <c r="AJ172" s="534"/>
      <c r="AK172" s="534"/>
      <c r="AL172" s="534"/>
      <c r="AM172" s="534"/>
      <c r="AN172" s="534"/>
      <c r="AO172" s="534"/>
      <c r="AP172" s="534"/>
      <c r="AQ172" s="534"/>
      <c r="AR172" s="534"/>
      <c r="AS172" s="534"/>
      <c r="AT172" s="534"/>
      <c r="AU172" s="534"/>
      <c r="AV172" s="534"/>
      <c r="AW172" s="534"/>
      <c r="AX172" s="534"/>
      <c r="AY172" s="534"/>
      <c r="BA172" s="369"/>
      <c r="BB172" s="159"/>
      <c r="BC172" s="323"/>
      <c r="BD172" s="293"/>
      <c r="BE172" s="293"/>
      <c r="BF172" s="293"/>
      <c r="BG172" s="324"/>
      <c r="BH172" s="334"/>
      <c r="BI172" s="293"/>
      <c r="BJ172" s="293"/>
      <c r="BK172" s="293"/>
      <c r="BL172" s="324"/>
      <c r="BM172" s="334"/>
      <c r="BN172" s="293"/>
      <c r="BO172" s="293"/>
      <c r="BP172" s="293"/>
      <c r="BQ172" s="324"/>
    </row>
    <row r="173" s="376" customFormat="true" ht="15" customHeight="true" x14ac:dyDescent="0.2">
      <c r="A173" s="698"/>
      <c r="B173" s="721"/>
      <c r="C173" s="841"/>
      <c r="D173" s="842"/>
      <c r="E173" s="842"/>
      <c r="F173" s="842"/>
      <c r="G173" s="843"/>
      <c r="H173" s="844"/>
      <c r="I173" s="842"/>
      <c r="J173" s="842"/>
      <c r="K173" s="842"/>
      <c r="L173" s="845"/>
      <c r="M173" s="846"/>
      <c r="N173" s="842"/>
      <c r="O173" s="842"/>
      <c r="P173" s="842"/>
      <c r="Q173" s="845"/>
      <c r="R173" s="534"/>
      <c r="S173" s="534"/>
      <c r="T173" s="534"/>
      <c r="U173" s="534"/>
      <c r="V173" s="534"/>
      <c r="W173" s="534"/>
      <c r="X173" s="534"/>
      <c r="Y173" s="534"/>
      <c r="Z173" s="534"/>
      <c r="AA173" s="534"/>
      <c r="AB173" s="534"/>
      <c r="AC173" s="534"/>
      <c r="AD173" s="534"/>
      <c r="AE173" s="534"/>
      <c r="AF173" s="534"/>
      <c r="AG173" s="534"/>
      <c r="AH173" s="534"/>
      <c r="AI173" s="534"/>
      <c r="AJ173" s="534"/>
      <c r="AK173" s="534"/>
      <c r="AL173" s="534"/>
      <c r="AM173" s="534"/>
      <c r="AN173" s="534"/>
      <c r="AO173" s="534"/>
      <c r="AP173" s="534"/>
      <c r="AQ173" s="534"/>
      <c r="AR173" s="534"/>
      <c r="AS173" s="534"/>
      <c r="AT173" s="534"/>
      <c r="AU173" s="534"/>
      <c r="AV173" s="534"/>
      <c r="AW173" s="534"/>
      <c r="AX173" s="534"/>
      <c r="AY173" s="534"/>
      <c r="BA173" s="369"/>
      <c r="BB173" s="159"/>
      <c r="BC173" s="323"/>
      <c r="BD173" s="293"/>
      <c r="BE173" s="293"/>
      <c r="BF173" s="293"/>
      <c r="BG173" s="324"/>
      <c r="BH173" s="334"/>
      <c r="BI173" s="293"/>
      <c r="BJ173" s="293"/>
      <c r="BK173" s="293"/>
      <c r="BL173" s="324"/>
      <c r="BM173" s="334"/>
      <c r="BN173" s="293"/>
      <c r="BO173" s="293"/>
      <c r="BP173" s="293"/>
      <c r="BQ173" s="324"/>
    </row>
    <row r="174" s="376" customFormat="true" ht="15" customHeight="true" x14ac:dyDescent="0.2">
      <c r="A174" s="698"/>
      <c r="B174" s="721"/>
      <c r="C174" s="841"/>
      <c r="D174" s="842"/>
      <c r="E174" s="842"/>
      <c r="F174" s="842"/>
      <c r="G174" s="843"/>
      <c r="H174" s="844"/>
      <c r="I174" s="842"/>
      <c r="J174" s="842"/>
      <c r="K174" s="842"/>
      <c r="L174" s="845"/>
      <c r="M174" s="846"/>
      <c r="N174" s="842"/>
      <c r="O174" s="842"/>
      <c r="P174" s="842"/>
      <c r="Q174" s="845"/>
      <c r="R174" s="534"/>
      <c r="S174" s="534"/>
      <c r="T174" s="534"/>
      <c r="U174" s="534"/>
      <c r="V174" s="534"/>
      <c r="W174" s="534"/>
      <c r="X174" s="534"/>
      <c r="Y174" s="534"/>
      <c r="Z174" s="534"/>
      <c r="AA174" s="534"/>
      <c r="AB174" s="534"/>
      <c r="AC174" s="534"/>
      <c r="AD174" s="534"/>
      <c r="AE174" s="534"/>
      <c r="AF174" s="534"/>
      <c r="AG174" s="534"/>
      <c r="AH174" s="534"/>
      <c r="AI174" s="534"/>
      <c r="AJ174" s="534"/>
      <c r="AK174" s="534"/>
      <c r="AL174" s="534"/>
      <c r="AM174" s="534"/>
      <c r="AN174" s="534"/>
      <c r="AO174" s="534"/>
      <c r="AP174" s="534"/>
      <c r="AQ174" s="534"/>
      <c r="AR174" s="534"/>
      <c r="AS174" s="534"/>
      <c r="AT174" s="534"/>
      <c r="AU174" s="534"/>
      <c r="AV174" s="534"/>
      <c r="AW174" s="534"/>
      <c r="AX174" s="534"/>
      <c r="AY174" s="534"/>
      <c r="BA174" s="369"/>
      <c r="BB174" s="159"/>
      <c r="BC174" s="323"/>
      <c r="BD174" s="293"/>
      <c r="BE174" s="293"/>
      <c r="BF174" s="293"/>
      <c r="BG174" s="324"/>
      <c r="BH174" s="334"/>
      <c r="BI174" s="293"/>
      <c r="BJ174" s="293"/>
      <c r="BK174" s="293"/>
      <c r="BL174" s="324"/>
      <c r="BM174" s="334"/>
      <c r="BN174" s="293"/>
      <c r="BO174" s="293"/>
      <c r="BP174" s="293"/>
      <c r="BQ174" s="324"/>
    </row>
    <row r="175" s="376" customFormat="true" ht="15" customHeight="true" x14ac:dyDescent="0.2">
      <c r="A175" s="698"/>
      <c r="B175" s="721"/>
      <c r="C175" s="841"/>
      <c r="D175" s="842"/>
      <c r="E175" s="842"/>
      <c r="F175" s="842"/>
      <c r="G175" s="843"/>
      <c r="H175" s="844"/>
      <c r="I175" s="842"/>
      <c r="J175" s="842"/>
      <c r="K175" s="842"/>
      <c r="L175" s="845"/>
      <c r="M175" s="846"/>
      <c r="N175" s="842"/>
      <c r="O175" s="842"/>
      <c r="P175" s="842"/>
      <c r="Q175" s="845"/>
      <c r="R175" s="534"/>
      <c r="S175" s="534"/>
      <c r="T175" s="534"/>
      <c r="U175" s="534"/>
      <c r="V175" s="534"/>
      <c r="W175" s="534"/>
      <c r="X175" s="534"/>
      <c r="Y175" s="534"/>
      <c r="Z175" s="534"/>
      <c r="AA175" s="534"/>
      <c r="AB175" s="534"/>
      <c r="AC175" s="534"/>
      <c r="AD175" s="534"/>
      <c r="AE175" s="534"/>
      <c r="AF175" s="534"/>
      <c r="AG175" s="534"/>
      <c r="AH175" s="534"/>
      <c r="AI175" s="534"/>
      <c r="AJ175" s="534"/>
      <c r="AK175" s="534"/>
      <c r="AL175" s="534"/>
      <c r="AM175" s="534"/>
      <c r="AN175" s="534"/>
      <c r="AO175" s="534"/>
      <c r="AP175" s="534"/>
      <c r="AQ175" s="534"/>
      <c r="AR175" s="534"/>
      <c r="AS175" s="534"/>
      <c r="AT175" s="534"/>
      <c r="AU175" s="534"/>
      <c r="AV175" s="534"/>
      <c r="AW175" s="534"/>
      <c r="AX175" s="534"/>
      <c r="AY175" s="534"/>
      <c r="BA175" s="369"/>
      <c r="BB175" s="159"/>
      <c r="BC175" s="323"/>
      <c r="BD175" s="293"/>
      <c r="BE175" s="293"/>
      <c r="BF175" s="293"/>
      <c r="BG175" s="324"/>
      <c r="BH175" s="334"/>
      <c r="BI175" s="293"/>
      <c r="BJ175" s="293"/>
      <c r="BK175" s="293"/>
      <c r="BL175" s="324"/>
      <c r="BM175" s="334"/>
      <c r="BN175" s="293"/>
      <c r="BO175" s="293"/>
      <c r="BP175" s="293"/>
      <c r="BQ175" s="324"/>
    </row>
    <row r="176" s="376" customFormat="true" ht="15" customHeight="true" x14ac:dyDescent="0.2">
      <c r="A176" s="698"/>
      <c r="B176" s="721"/>
      <c r="C176" s="841"/>
      <c r="D176" s="842"/>
      <c r="E176" s="842"/>
      <c r="F176" s="842"/>
      <c r="G176" s="843"/>
      <c r="H176" s="844"/>
      <c r="I176" s="842"/>
      <c r="J176" s="842"/>
      <c r="K176" s="842"/>
      <c r="L176" s="845"/>
      <c r="M176" s="846"/>
      <c r="N176" s="842"/>
      <c r="O176" s="842"/>
      <c r="P176" s="842"/>
      <c r="Q176" s="845"/>
      <c r="R176" s="534"/>
      <c r="S176" s="534"/>
      <c r="T176" s="534"/>
      <c r="U176" s="534"/>
      <c r="V176" s="534"/>
      <c r="W176" s="534"/>
      <c r="X176" s="534"/>
      <c r="Y176" s="534"/>
      <c r="Z176" s="534"/>
      <c r="AA176" s="534"/>
      <c r="AB176" s="534"/>
      <c r="AC176" s="534"/>
      <c r="AD176" s="534"/>
      <c r="AE176" s="534"/>
      <c r="AF176" s="534"/>
      <c r="AG176" s="534"/>
      <c r="AH176" s="534"/>
      <c r="AI176" s="534"/>
      <c r="AJ176" s="534"/>
      <c r="AK176" s="534"/>
      <c r="AL176" s="534"/>
      <c r="AM176" s="534"/>
      <c r="AN176" s="534"/>
      <c r="AO176" s="534"/>
      <c r="AP176" s="534"/>
      <c r="AQ176" s="534"/>
      <c r="AR176" s="534"/>
      <c r="AS176" s="534"/>
      <c r="AT176" s="534"/>
      <c r="AU176" s="534"/>
      <c r="AV176" s="534"/>
      <c r="AW176" s="534"/>
      <c r="AX176" s="534"/>
      <c r="AY176" s="534"/>
      <c r="BA176" s="369"/>
      <c r="BB176" s="159"/>
      <c r="BC176" s="323"/>
      <c r="BD176" s="293"/>
      <c r="BE176" s="293"/>
      <c r="BF176" s="293"/>
      <c r="BG176" s="324"/>
      <c r="BH176" s="334"/>
      <c r="BI176" s="293"/>
      <c r="BJ176" s="293"/>
      <c r="BK176" s="293"/>
      <c r="BL176" s="324"/>
      <c r="BM176" s="334"/>
      <c r="BN176" s="293"/>
      <c r="BO176" s="293"/>
      <c r="BP176" s="293"/>
      <c r="BQ176" s="324"/>
    </row>
    <row r="177" s="376" customFormat="true" ht="15" customHeight="true" x14ac:dyDescent="0.2">
      <c r="A177" s="698"/>
      <c r="B177" s="721"/>
      <c r="C177" s="841"/>
      <c r="D177" s="842"/>
      <c r="E177" s="842"/>
      <c r="F177" s="842"/>
      <c r="G177" s="843"/>
      <c r="H177" s="844"/>
      <c r="I177" s="842"/>
      <c r="J177" s="842"/>
      <c r="K177" s="842"/>
      <c r="L177" s="845"/>
      <c r="M177" s="846"/>
      <c r="N177" s="842"/>
      <c r="O177" s="842"/>
      <c r="P177" s="842"/>
      <c r="Q177" s="845"/>
      <c r="R177" s="534"/>
      <c r="S177" s="534"/>
      <c r="T177" s="534"/>
      <c r="U177" s="534"/>
      <c r="V177" s="534"/>
      <c r="W177" s="534"/>
      <c r="X177" s="534"/>
      <c r="Y177" s="534"/>
      <c r="Z177" s="534"/>
      <c r="AA177" s="534"/>
      <c r="AB177" s="534"/>
      <c r="AC177" s="534"/>
      <c r="AD177" s="534"/>
      <c r="AE177" s="534"/>
      <c r="AF177" s="534"/>
      <c r="AG177" s="534"/>
      <c r="AH177" s="534"/>
      <c r="AI177" s="534"/>
      <c r="AJ177" s="534"/>
      <c r="AK177" s="534"/>
      <c r="AL177" s="534"/>
      <c r="AM177" s="534"/>
      <c r="AN177" s="534"/>
      <c r="AO177" s="534"/>
      <c r="AP177" s="534"/>
      <c r="AQ177" s="534"/>
      <c r="AR177" s="534"/>
      <c r="AS177" s="534"/>
      <c r="AT177" s="534"/>
      <c r="AU177" s="534"/>
      <c r="AV177" s="534"/>
      <c r="AW177" s="534"/>
      <c r="AX177" s="534"/>
      <c r="AY177" s="534"/>
      <c r="BA177" s="369"/>
      <c r="BB177" s="159"/>
      <c r="BC177" s="323"/>
      <c r="BD177" s="293"/>
      <c r="BE177" s="293"/>
      <c r="BF177" s="293"/>
      <c r="BG177" s="324"/>
      <c r="BH177" s="334"/>
      <c r="BI177" s="293"/>
      <c r="BJ177" s="293"/>
      <c r="BK177" s="293"/>
      <c r="BL177" s="324"/>
      <c r="BM177" s="334"/>
      <c r="BN177" s="293"/>
      <c r="BO177" s="293"/>
      <c r="BP177" s="293"/>
      <c r="BQ177" s="324"/>
    </row>
    <row r="178" s="376" customFormat="true" ht="15" customHeight="true" x14ac:dyDescent="0.2">
      <c r="A178" s="698"/>
      <c r="B178" s="721"/>
      <c r="C178" s="841"/>
      <c r="D178" s="842"/>
      <c r="E178" s="842"/>
      <c r="F178" s="842"/>
      <c r="G178" s="843"/>
      <c r="H178" s="844"/>
      <c r="I178" s="842"/>
      <c r="J178" s="842"/>
      <c r="K178" s="842"/>
      <c r="L178" s="845"/>
      <c r="M178" s="846"/>
      <c r="N178" s="842"/>
      <c r="O178" s="842"/>
      <c r="P178" s="842"/>
      <c r="Q178" s="845"/>
      <c r="R178" s="534"/>
      <c r="S178" s="534"/>
      <c r="T178" s="534"/>
      <c r="U178" s="534"/>
      <c r="V178" s="534"/>
      <c r="W178" s="534"/>
      <c r="X178" s="534"/>
      <c r="Y178" s="534"/>
      <c r="Z178" s="534"/>
      <c r="AA178" s="534"/>
      <c r="AB178" s="534"/>
      <c r="AC178" s="534"/>
      <c r="AD178" s="534"/>
      <c r="AE178" s="534"/>
      <c r="AF178" s="534"/>
      <c r="AG178" s="534"/>
      <c r="AH178" s="534"/>
      <c r="AI178" s="534"/>
      <c r="AJ178" s="534"/>
      <c r="AK178" s="534"/>
      <c r="AL178" s="534"/>
      <c r="AM178" s="534"/>
      <c r="AN178" s="534"/>
      <c r="AO178" s="534"/>
      <c r="AP178" s="534"/>
      <c r="AQ178" s="534"/>
      <c r="AR178" s="534"/>
      <c r="AS178" s="534"/>
      <c r="AT178" s="534"/>
      <c r="AU178" s="534"/>
      <c r="AV178" s="534"/>
      <c r="AW178" s="534"/>
      <c r="AX178" s="534"/>
      <c r="AY178" s="534"/>
      <c r="BA178" s="369"/>
      <c r="BB178" s="159"/>
      <c r="BC178" s="323"/>
      <c r="BD178" s="293"/>
      <c r="BE178" s="293"/>
      <c r="BF178" s="293"/>
      <c r="BG178" s="324"/>
      <c r="BH178" s="334"/>
      <c r="BI178" s="293"/>
      <c r="BJ178" s="293"/>
      <c r="BK178" s="293"/>
      <c r="BL178" s="324"/>
      <c r="BM178" s="334"/>
      <c r="BN178" s="293"/>
      <c r="BO178" s="293"/>
      <c r="BP178" s="293"/>
      <c r="BQ178" s="324"/>
    </row>
    <row r="179" s="376" customFormat="true" ht="15" customHeight="true" x14ac:dyDescent="0.2">
      <c r="A179" s="698"/>
      <c r="B179" s="721"/>
      <c r="C179" s="841"/>
      <c r="D179" s="842"/>
      <c r="E179" s="842"/>
      <c r="F179" s="842"/>
      <c r="G179" s="843"/>
      <c r="H179" s="844"/>
      <c r="I179" s="842"/>
      <c r="J179" s="842"/>
      <c r="K179" s="842"/>
      <c r="L179" s="845"/>
      <c r="M179" s="846"/>
      <c r="N179" s="842"/>
      <c r="O179" s="842"/>
      <c r="P179" s="842"/>
      <c r="Q179" s="845"/>
      <c r="R179" s="534"/>
      <c r="S179" s="534"/>
      <c r="T179" s="534"/>
      <c r="U179" s="534"/>
      <c r="V179" s="534"/>
      <c r="W179" s="534"/>
      <c r="X179" s="534"/>
      <c r="Y179" s="534"/>
      <c r="Z179" s="534"/>
      <c r="AA179" s="534"/>
      <c r="AB179" s="534"/>
      <c r="AC179" s="534"/>
      <c r="AD179" s="534"/>
      <c r="AE179" s="534"/>
      <c r="AF179" s="534"/>
      <c r="AG179" s="534"/>
      <c r="AH179" s="534"/>
      <c r="AI179" s="534"/>
      <c r="AJ179" s="534"/>
      <c r="AK179" s="534"/>
      <c r="AL179" s="534"/>
      <c r="AM179" s="534"/>
      <c r="AN179" s="534"/>
      <c r="AO179" s="534"/>
      <c r="AP179" s="534"/>
      <c r="AQ179" s="534"/>
      <c r="AR179" s="534"/>
      <c r="AS179" s="534"/>
      <c r="AT179" s="534"/>
      <c r="AU179" s="534"/>
      <c r="AV179" s="534"/>
      <c r="AW179" s="534"/>
      <c r="AX179" s="534"/>
      <c r="AY179" s="534"/>
      <c r="BA179" s="369"/>
      <c r="BB179" s="159"/>
      <c r="BC179" s="323"/>
      <c r="BD179" s="293"/>
      <c r="BE179" s="293"/>
      <c r="BF179" s="293"/>
      <c r="BG179" s="324"/>
      <c r="BH179" s="334"/>
      <c r="BI179" s="293"/>
      <c r="BJ179" s="293"/>
      <c r="BK179" s="293"/>
      <c r="BL179" s="324"/>
      <c r="BM179" s="334"/>
      <c r="BN179" s="293"/>
      <c r="BO179" s="293"/>
      <c r="BP179" s="293"/>
      <c r="BQ179" s="324"/>
    </row>
    <row r="180" s="376" customFormat="true" ht="15" customHeight="true" x14ac:dyDescent="0.2">
      <c r="A180" s="698"/>
      <c r="B180" s="721"/>
      <c r="C180" s="841"/>
      <c r="D180" s="842"/>
      <c r="E180" s="842"/>
      <c r="F180" s="842"/>
      <c r="G180" s="843"/>
      <c r="H180" s="844"/>
      <c r="I180" s="842"/>
      <c r="J180" s="842"/>
      <c r="K180" s="842"/>
      <c r="L180" s="845"/>
      <c r="M180" s="846"/>
      <c r="N180" s="842"/>
      <c r="O180" s="842"/>
      <c r="P180" s="842"/>
      <c r="Q180" s="845"/>
      <c r="R180" s="534"/>
      <c r="S180" s="534"/>
      <c r="T180" s="534"/>
      <c r="U180" s="534"/>
      <c r="V180" s="534"/>
      <c r="W180" s="534"/>
      <c r="X180" s="534"/>
      <c r="Y180" s="534"/>
      <c r="Z180" s="534"/>
      <c r="AA180" s="534"/>
      <c r="AB180" s="534"/>
      <c r="AC180" s="534"/>
      <c r="AD180" s="534"/>
      <c r="AE180" s="534"/>
      <c r="AF180" s="534"/>
      <c r="AG180" s="534"/>
      <c r="AH180" s="534"/>
      <c r="AI180" s="534"/>
      <c r="AJ180" s="534"/>
      <c r="AK180" s="534"/>
      <c r="AL180" s="534"/>
      <c r="AM180" s="534"/>
      <c r="AN180" s="534"/>
      <c r="AO180" s="534"/>
      <c r="AP180" s="534"/>
      <c r="AQ180" s="534"/>
      <c r="AR180" s="534"/>
      <c r="AS180" s="534"/>
      <c r="AT180" s="534"/>
      <c r="AU180" s="534"/>
      <c r="AV180" s="534"/>
      <c r="AW180" s="534"/>
      <c r="AX180" s="534"/>
      <c r="AY180" s="534"/>
      <c r="BA180" s="369"/>
      <c r="BB180" s="159"/>
      <c r="BC180" s="323"/>
      <c r="BD180" s="293"/>
      <c r="BE180" s="293"/>
      <c r="BF180" s="293"/>
      <c r="BG180" s="324"/>
      <c r="BH180" s="334"/>
      <c r="BI180" s="293"/>
      <c r="BJ180" s="293"/>
      <c r="BK180" s="293"/>
      <c r="BL180" s="324"/>
      <c r="BM180" s="334"/>
      <c r="BN180" s="293"/>
      <c r="BO180" s="293"/>
      <c r="BP180" s="293"/>
      <c r="BQ180" s="324"/>
    </row>
    <row r="181" s="376" customFormat="true" ht="15" customHeight="true" x14ac:dyDescent="0.2">
      <c r="A181" s="698"/>
      <c r="B181" s="721"/>
      <c r="C181" s="841"/>
      <c r="D181" s="842"/>
      <c r="E181" s="842"/>
      <c r="F181" s="842"/>
      <c r="G181" s="843"/>
      <c r="H181" s="844"/>
      <c r="I181" s="842"/>
      <c r="J181" s="842"/>
      <c r="K181" s="842"/>
      <c r="L181" s="845"/>
      <c r="M181" s="846"/>
      <c r="N181" s="842"/>
      <c r="O181" s="842"/>
      <c r="P181" s="842"/>
      <c r="Q181" s="845"/>
      <c r="R181" s="534"/>
      <c r="S181" s="534"/>
      <c r="T181" s="534"/>
      <c r="U181" s="534"/>
      <c r="V181" s="534"/>
      <c r="W181" s="534"/>
      <c r="X181" s="534"/>
      <c r="Y181" s="534"/>
      <c r="Z181" s="534"/>
      <c r="AA181" s="534"/>
      <c r="AB181" s="534"/>
      <c r="AC181" s="534"/>
      <c r="AD181" s="534"/>
      <c r="AE181" s="534"/>
      <c r="AF181" s="534"/>
      <c r="AG181" s="534"/>
      <c r="AH181" s="534"/>
      <c r="AI181" s="534"/>
      <c r="AJ181" s="534"/>
      <c r="AK181" s="534"/>
      <c r="AL181" s="534"/>
      <c r="AM181" s="534"/>
      <c r="AN181" s="534"/>
      <c r="AO181" s="534"/>
      <c r="AP181" s="534"/>
      <c r="AQ181" s="534"/>
      <c r="AR181" s="534"/>
      <c r="AS181" s="534"/>
      <c r="AT181" s="534"/>
      <c r="AU181" s="534"/>
      <c r="AV181" s="534"/>
      <c r="AW181" s="534"/>
      <c r="AX181" s="534"/>
      <c r="AY181" s="534"/>
      <c r="BA181" s="369"/>
      <c r="BB181" s="159"/>
      <c r="BC181" s="323"/>
      <c r="BD181" s="293"/>
      <c r="BE181" s="293"/>
      <c r="BF181" s="293"/>
      <c r="BG181" s="324"/>
      <c r="BH181" s="334"/>
      <c r="BI181" s="293"/>
      <c r="BJ181" s="293"/>
      <c r="BK181" s="293"/>
      <c r="BL181" s="324"/>
      <c r="BM181" s="334"/>
      <c r="BN181" s="293"/>
      <c r="BO181" s="293"/>
      <c r="BP181" s="293"/>
      <c r="BQ181" s="324"/>
    </row>
    <row r="182" s="376" customFormat="true" ht="15" customHeight="true" x14ac:dyDescent="0.2">
      <c r="A182" s="698"/>
      <c r="B182" s="721"/>
      <c r="C182" s="841"/>
      <c r="D182" s="842"/>
      <c r="E182" s="842"/>
      <c r="F182" s="842"/>
      <c r="G182" s="843"/>
      <c r="H182" s="844"/>
      <c r="I182" s="842"/>
      <c r="J182" s="842"/>
      <c r="K182" s="842"/>
      <c r="L182" s="845"/>
      <c r="M182" s="846"/>
      <c r="N182" s="842"/>
      <c r="O182" s="842"/>
      <c r="P182" s="842"/>
      <c r="Q182" s="845"/>
      <c r="R182" s="534"/>
      <c r="S182" s="534"/>
      <c r="T182" s="534"/>
      <c r="U182" s="534"/>
      <c r="V182" s="534"/>
      <c r="W182" s="534"/>
      <c r="X182" s="534"/>
      <c r="Y182" s="534"/>
      <c r="Z182" s="534"/>
      <c r="AA182" s="534"/>
      <c r="AB182" s="534"/>
      <c r="AC182" s="534"/>
      <c r="AD182" s="534"/>
      <c r="AE182" s="534"/>
      <c r="AF182" s="534"/>
      <c r="AG182" s="534"/>
      <c r="AH182" s="534"/>
      <c r="AI182" s="534"/>
      <c r="AJ182" s="534"/>
      <c r="AK182" s="534"/>
      <c r="AL182" s="534"/>
      <c r="AM182" s="534"/>
      <c r="AN182" s="534"/>
      <c r="AO182" s="534"/>
      <c r="AP182" s="534"/>
      <c r="AQ182" s="534"/>
      <c r="AR182" s="534"/>
      <c r="AS182" s="534"/>
      <c r="AT182" s="534"/>
      <c r="AU182" s="534"/>
      <c r="AV182" s="534"/>
      <c r="AW182" s="534"/>
      <c r="AX182" s="534"/>
      <c r="AY182" s="534"/>
      <c r="BA182" s="369"/>
      <c r="BB182" s="159"/>
      <c r="BC182" s="323"/>
      <c r="BD182" s="293"/>
      <c r="BE182" s="293"/>
      <c r="BF182" s="293"/>
      <c r="BG182" s="324"/>
      <c r="BH182" s="334"/>
      <c r="BI182" s="293"/>
      <c r="BJ182" s="293"/>
      <c r="BK182" s="293"/>
      <c r="BL182" s="324"/>
      <c r="BM182" s="334"/>
      <c r="BN182" s="293"/>
      <c r="BO182" s="293"/>
      <c r="BP182" s="293"/>
      <c r="BQ182" s="324"/>
    </row>
    <row r="183" s="376" customFormat="true" ht="15" customHeight="true" x14ac:dyDescent="0.2">
      <c r="A183" s="698"/>
      <c r="B183" s="721"/>
      <c r="C183" s="841"/>
      <c r="D183" s="842"/>
      <c r="E183" s="842"/>
      <c r="F183" s="842"/>
      <c r="G183" s="843"/>
      <c r="H183" s="844"/>
      <c r="I183" s="842"/>
      <c r="J183" s="842"/>
      <c r="K183" s="842"/>
      <c r="L183" s="845"/>
      <c r="M183" s="846"/>
      <c r="N183" s="842"/>
      <c r="O183" s="842"/>
      <c r="P183" s="842"/>
      <c r="Q183" s="845"/>
      <c r="R183" s="534"/>
      <c r="S183" s="534"/>
      <c r="T183" s="534"/>
      <c r="U183" s="534"/>
      <c r="V183" s="534"/>
      <c r="W183" s="534"/>
      <c r="X183" s="534"/>
      <c r="Y183" s="534"/>
      <c r="Z183" s="534"/>
      <c r="AA183" s="534"/>
      <c r="AB183" s="534"/>
      <c r="AC183" s="534"/>
      <c r="AD183" s="534"/>
      <c r="AE183" s="534"/>
      <c r="AF183" s="534"/>
      <c r="AG183" s="534"/>
      <c r="AH183" s="534"/>
      <c r="AI183" s="534"/>
      <c r="AJ183" s="534"/>
      <c r="AK183" s="534"/>
      <c r="AL183" s="534"/>
      <c r="AM183" s="534"/>
      <c r="AN183" s="534"/>
      <c r="AO183" s="534"/>
      <c r="AP183" s="534"/>
      <c r="AQ183" s="534"/>
      <c r="AR183" s="534"/>
      <c r="AS183" s="534"/>
      <c r="AT183" s="534"/>
      <c r="AU183" s="534"/>
      <c r="AV183" s="534"/>
      <c r="AW183" s="534"/>
      <c r="AX183" s="534"/>
      <c r="AY183" s="534"/>
      <c r="BA183" s="369"/>
      <c r="BB183" s="159"/>
      <c r="BC183" s="323"/>
      <c r="BD183" s="293"/>
      <c r="BE183" s="293"/>
      <c r="BF183" s="293"/>
      <c r="BG183" s="324"/>
      <c r="BH183" s="334"/>
      <c r="BI183" s="293"/>
      <c r="BJ183" s="293"/>
      <c r="BK183" s="293"/>
      <c r="BL183" s="324"/>
      <c r="BM183" s="334"/>
      <c r="BN183" s="293"/>
      <c r="BO183" s="293"/>
      <c r="BP183" s="293"/>
      <c r="BQ183" s="324"/>
    </row>
    <row r="184" s="376" customFormat="true" ht="15" customHeight="true" x14ac:dyDescent="0.2">
      <c r="A184" s="698"/>
      <c r="B184" s="721"/>
      <c r="C184" s="841"/>
      <c r="D184" s="842"/>
      <c r="E184" s="842"/>
      <c r="F184" s="842"/>
      <c r="G184" s="843"/>
      <c r="H184" s="844"/>
      <c r="I184" s="842"/>
      <c r="J184" s="842"/>
      <c r="K184" s="842"/>
      <c r="L184" s="845"/>
      <c r="M184" s="846"/>
      <c r="N184" s="842"/>
      <c r="O184" s="842"/>
      <c r="P184" s="842"/>
      <c r="Q184" s="845"/>
      <c r="R184" s="534"/>
      <c r="S184" s="534"/>
      <c r="T184" s="534"/>
      <c r="U184" s="534"/>
      <c r="V184" s="534"/>
      <c r="W184" s="534"/>
      <c r="X184" s="534"/>
      <c r="Y184" s="534"/>
      <c r="Z184" s="534"/>
      <c r="AA184" s="534"/>
      <c r="AB184" s="534"/>
      <c r="AC184" s="534"/>
      <c r="AD184" s="534"/>
      <c r="AE184" s="534"/>
      <c r="AF184" s="534"/>
      <c r="AG184" s="534"/>
      <c r="AH184" s="534"/>
      <c r="AI184" s="534"/>
      <c r="AJ184" s="534"/>
      <c r="AK184" s="534"/>
      <c r="AL184" s="534"/>
      <c r="AM184" s="534"/>
      <c r="AN184" s="534"/>
      <c r="AO184" s="534"/>
      <c r="AP184" s="534"/>
      <c r="AQ184" s="534"/>
      <c r="AR184" s="534"/>
      <c r="AS184" s="534"/>
      <c r="AT184" s="534"/>
      <c r="AU184" s="534"/>
      <c r="AV184" s="534"/>
      <c r="AW184" s="534"/>
      <c r="AX184" s="534"/>
      <c r="AY184" s="534"/>
      <c r="BA184" s="369"/>
      <c r="BB184" s="159"/>
      <c r="BC184" s="323"/>
      <c r="BD184" s="293"/>
      <c r="BE184" s="293"/>
      <c r="BF184" s="293"/>
      <c r="BG184" s="324"/>
      <c r="BH184" s="334"/>
      <c r="BI184" s="293"/>
      <c r="BJ184" s="293"/>
      <c r="BK184" s="293"/>
      <c r="BL184" s="324"/>
      <c r="BM184" s="334"/>
      <c r="BN184" s="293"/>
      <c r="BO184" s="293"/>
      <c r="BP184" s="293"/>
      <c r="BQ184" s="324"/>
    </row>
    <row r="185" s="376" customFormat="true" ht="15" customHeight="true" x14ac:dyDescent="0.2">
      <c r="A185" s="698"/>
      <c r="B185" s="721"/>
      <c r="C185" s="841"/>
      <c r="D185" s="842"/>
      <c r="E185" s="842"/>
      <c r="F185" s="842"/>
      <c r="G185" s="843"/>
      <c r="H185" s="844"/>
      <c r="I185" s="842"/>
      <c r="J185" s="842"/>
      <c r="K185" s="842"/>
      <c r="L185" s="845"/>
      <c r="M185" s="846"/>
      <c r="N185" s="842"/>
      <c r="O185" s="842"/>
      <c r="P185" s="842"/>
      <c r="Q185" s="845"/>
      <c r="R185" s="534"/>
      <c r="S185" s="534"/>
      <c r="T185" s="534"/>
      <c r="U185" s="534"/>
      <c r="V185" s="534"/>
      <c r="W185" s="534"/>
      <c r="X185" s="534"/>
      <c r="Y185" s="534"/>
      <c r="Z185" s="534"/>
      <c r="AA185" s="534"/>
      <c r="AB185" s="534"/>
      <c r="AC185" s="534"/>
      <c r="AD185" s="534"/>
      <c r="AE185" s="534"/>
      <c r="AF185" s="534"/>
      <c r="AG185" s="534"/>
      <c r="AH185" s="534"/>
      <c r="AI185" s="534"/>
      <c r="AJ185" s="534"/>
      <c r="AK185" s="534"/>
      <c r="AL185" s="534"/>
      <c r="AM185" s="534"/>
      <c r="AN185" s="534"/>
      <c r="AO185" s="534"/>
      <c r="AP185" s="534"/>
      <c r="AQ185" s="534"/>
      <c r="AR185" s="534"/>
      <c r="AS185" s="534"/>
      <c r="AT185" s="534"/>
      <c r="AU185" s="534"/>
      <c r="AV185" s="534"/>
      <c r="AW185" s="534"/>
      <c r="AX185" s="534"/>
      <c r="AY185" s="534"/>
      <c r="BA185" s="369"/>
      <c r="BB185" s="159"/>
      <c r="BC185" s="323"/>
      <c r="BD185" s="293"/>
      <c r="BE185" s="293"/>
      <c r="BF185" s="293"/>
      <c r="BG185" s="324"/>
      <c r="BH185" s="334"/>
      <c r="BI185" s="293"/>
      <c r="BJ185" s="293"/>
      <c r="BK185" s="293"/>
      <c r="BL185" s="324"/>
      <c r="BM185" s="334"/>
      <c r="BN185" s="293"/>
      <c r="BO185" s="293"/>
      <c r="BP185" s="293"/>
      <c r="BQ185" s="324"/>
    </row>
    <row r="186" s="376" customFormat="true" ht="15" customHeight="true" x14ac:dyDescent="0.2">
      <c r="A186" s="698"/>
      <c r="B186" s="721"/>
      <c r="C186" s="841"/>
      <c r="D186" s="842"/>
      <c r="E186" s="842"/>
      <c r="F186" s="842"/>
      <c r="G186" s="843"/>
      <c r="H186" s="844"/>
      <c r="I186" s="842"/>
      <c r="J186" s="842"/>
      <c r="K186" s="842"/>
      <c r="L186" s="845"/>
      <c r="M186" s="846"/>
      <c r="N186" s="842"/>
      <c r="O186" s="842"/>
      <c r="P186" s="842"/>
      <c r="Q186" s="845"/>
      <c r="R186" s="534"/>
      <c r="S186" s="534"/>
      <c r="T186" s="534"/>
      <c r="U186" s="534"/>
      <c r="V186" s="534"/>
      <c r="W186" s="534"/>
      <c r="X186" s="534"/>
      <c r="Y186" s="534"/>
      <c r="Z186" s="534"/>
      <c r="AA186" s="534"/>
      <c r="AB186" s="534"/>
      <c r="AC186" s="534"/>
      <c r="AD186" s="534"/>
      <c r="AE186" s="534"/>
      <c r="AF186" s="534"/>
      <c r="AG186" s="534"/>
      <c r="AH186" s="534"/>
      <c r="AI186" s="534"/>
      <c r="AJ186" s="534"/>
      <c r="AK186" s="534"/>
      <c r="AL186" s="534"/>
      <c r="AM186" s="534"/>
      <c r="AN186" s="534"/>
      <c r="AO186" s="534"/>
      <c r="AP186" s="534"/>
      <c r="AQ186" s="534"/>
      <c r="AR186" s="534"/>
      <c r="AS186" s="534"/>
      <c r="AT186" s="534"/>
      <c r="AU186" s="534"/>
      <c r="AV186" s="534"/>
      <c r="AW186" s="534"/>
      <c r="AX186" s="534"/>
      <c r="AY186" s="534"/>
      <c r="BA186" s="369"/>
      <c r="BB186" s="159"/>
      <c r="BC186" s="323"/>
      <c r="BD186" s="293"/>
      <c r="BE186" s="293"/>
      <c r="BF186" s="293"/>
      <c r="BG186" s="324"/>
      <c r="BH186" s="334"/>
      <c r="BI186" s="293"/>
      <c r="BJ186" s="293"/>
      <c r="BK186" s="293"/>
      <c r="BL186" s="324"/>
      <c r="BM186" s="334"/>
      <c r="BN186" s="293"/>
      <c r="BO186" s="293"/>
      <c r="BP186" s="293"/>
      <c r="BQ186" s="324"/>
    </row>
    <row r="187" s="376" customFormat="true" ht="15" customHeight="true" x14ac:dyDescent="0.2">
      <c r="A187" s="698"/>
      <c r="B187" s="721"/>
      <c r="C187" s="841"/>
      <c r="D187" s="842"/>
      <c r="E187" s="842"/>
      <c r="F187" s="842"/>
      <c r="G187" s="843"/>
      <c r="H187" s="844"/>
      <c r="I187" s="842"/>
      <c r="J187" s="842"/>
      <c r="K187" s="842"/>
      <c r="L187" s="845"/>
      <c r="M187" s="846"/>
      <c r="N187" s="842"/>
      <c r="O187" s="842"/>
      <c r="P187" s="842"/>
      <c r="Q187" s="845"/>
      <c r="R187" s="534"/>
      <c r="S187" s="534"/>
      <c r="T187" s="534"/>
      <c r="U187" s="534"/>
      <c r="V187" s="534"/>
      <c r="W187" s="534"/>
      <c r="X187" s="534"/>
      <c r="Y187" s="534"/>
      <c r="Z187" s="534"/>
      <c r="AA187" s="534"/>
      <c r="AB187" s="534"/>
      <c r="AC187" s="534"/>
      <c r="AD187" s="534"/>
      <c r="AE187" s="534"/>
      <c r="AF187" s="534"/>
      <c r="AG187" s="534"/>
      <c r="AH187" s="534"/>
      <c r="AI187" s="534"/>
      <c r="AJ187" s="534"/>
      <c r="AK187" s="534"/>
      <c r="AL187" s="534"/>
      <c r="AM187" s="534"/>
      <c r="AN187" s="534"/>
      <c r="AO187" s="534"/>
      <c r="AP187" s="534"/>
      <c r="AQ187" s="534"/>
      <c r="AR187" s="534"/>
      <c r="AS187" s="534"/>
      <c r="AT187" s="534"/>
      <c r="AU187" s="534"/>
      <c r="AV187" s="534"/>
      <c r="AW187" s="534"/>
      <c r="AX187" s="534"/>
      <c r="AY187" s="534"/>
      <c r="BA187" s="369"/>
      <c r="BB187" s="159"/>
      <c r="BC187" s="323"/>
      <c r="BD187" s="293"/>
      <c r="BE187" s="293"/>
      <c r="BF187" s="293"/>
      <c r="BG187" s="324"/>
      <c r="BH187" s="334"/>
      <c r="BI187" s="293"/>
      <c r="BJ187" s="293"/>
      <c r="BK187" s="293"/>
      <c r="BL187" s="324"/>
      <c r="BM187" s="334"/>
      <c r="BN187" s="293"/>
      <c r="BO187" s="293"/>
      <c r="BP187" s="293"/>
      <c r="BQ187" s="324"/>
    </row>
    <row r="188" s="376" customFormat="true" ht="15" customHeight="true" x14ac:dyDescent="0.2">
      <c r="A188" s="698"/>
      <c r="B188" s="721"/>
      <c r="C188" s="841"/>
      <c r="D188" s="842"/>
      <c r="E188" s="842"/>
      <c r="F188" s="842"/>
      <c r="G188" s="843"/>
      <c r="H188" s="844"/>
      <c r="I188" s="842"/>
      <c r="J188" s="842"/>
      <c r="K188" s="842"/>
      <c r="L188" s="845"/>
      <c r="M188" s="846"/>
      <c r="N188" s="842"/>
      <c r="O188" s="842"/>
      <c r="P188" s="842"/>
      <c r="Q188" s="845"/>
      <c r="R188" s="534"/>
      <c r="S188" s="534"/>
      <c r="T188" s="534"/>
      <c r="U188" s="534"/>
      <c r="V188" s="534"/>
      <c r="W188" s="534"/>
      <c r="X188" s="534"/>
      <c r="Y188" s="534"/>
      <c r="Z188" s="534"/>
      <c r="AA188" s="534"/>
      <c r="AB188" s="534"/>
      <c r="AC188" s="534"/>
      <c r="AD188" s="534"/>
      <c r="AE188" s="534"/>
      <c r="AF188" s="534"/>
      <c r="AG188" s="534"/>
      <c r="AH188" s="534"/>
      <c r="AI188" s="534"/>
      <c r="AJ188" s="534"/>
      <c r="AK188" s="534"/>
      <c r="AL188" s="534"/>
      <c r="AM188" s="534"/>
      <c r="AN188" s="534"/>
      <c r="AO188" s="534"/>
      <c r="AP188" s="534"/>
      <c r="AQ188" s="534"/>
      <c r="AR188" s="534"/>
      <c r="AS188" s="534"/>
      <c r="AT188" s="534"/>
      <c r="AU188" s="534"/>
      <c r="AV188" s="534"/>
      <c r="AW188" s="534"/>
      <c r="AX188" s="534"/>
      <c r="AY188" s="534"/>
      <c r="BA188" s="369"/>
      <c r="BB188" s="159"/>
      <c r="BC188" s="323"/>
      <c r="BD188" s="293"/>
      <c r="BE188" s="293"/>
      <c r="BF188" s="293"/>
      <c r="BG188" s="324"/>
      <c r="BH188" s="334"/>
      <c r="BI188" s="293"/>
      <c r="BJ188" s="293"/>
      <c r="BK188" s="293"/>
      <c r="BL188" s="324"/>
      <c r="BM188" s="334"/>
      <c r="BN188" s="293"/>
      <c r="BO188" s="293"/>
      <c r="BP188" s="293"/>
      <c r="BQ188" s="324"/>
    </row>
    <row r="189" s="376" customFormat="true" ht="15" customHeight="true" x14ac:dyDescent="0.2">
      <c r="A189" s="698"/>
      <c r="B189" s="721"/>
      <c r="C189" s="841"/>
      <c r="D189" s="842"/>
      <c r="E189" s="842"/>
      <c r="F189" s="842"/>
      <c r="G189" s="843"/>
      <c r="H189" s="844"/>
      <c r="I189" s="842"/>
      <c r="J189" s="842"/>
      <c r="K189" s="842"/>
      <c r="L189" s="845"/>
      <c r="M189" s="846"/>
      <c r="N189" s="842"/>
      <c r="O189" s="842"/>
      <c r="P189" s="842"/>
      <c r="Q189" s="845"/>
      <c r="R189" s="534"/>
      <c r="S189" s="534"/>
      <c r="T189" s="534"/>
      <c r="U189" s="534"/>
      <c r="V189" s="534"/>
      <c r="W189" s="534"/>
      <c r="X189" s="534"/>
      <c r="Y189" s="534"/>
      <c r="Z189" s="534"/>
      <c r="AA189" s="534"/>
      <c r="AB189" s="534"/>
      <c r="AC189" s="534"/>
      <c r="AD189" s="534"/>
      <c r="AE189" s="534"/>
      <c r="AF189" s="534"/>
      <c r="AG189" s="534"/>
      <c r="AH189" s="534"/>
      <c r="AI189" s="534"/>
      <c r="AJ189" s="534"/>
      <c r="AK189" s="534"/>
      <c r="AL189" s="534"/>
      <c r="AM189" s="534"/>
      <c r="AN189" s="534"/>
      <c r="AO189" s="534"/>
      <c r="AP189" s="534"/>
      <c r="AQ189" s="534"/>
      <c r="AR189" s="534"/>
      <c r="AS189" s="534"/>
      <c r="AT189" s="534"/>
      <c r="AU189" s="534"/>
      <c r="AV189" s="534"/>
      <c r="AW189" s="534"/>
      <c r="AX189" s="534"/>
      <c r="AY189" s="534"/>
      <c r="BA189" s="369"/>
      <c r="BB189" s="159"/>
      <c r="BC189" s="323"/>
      <c r="BD189" s="293"/>
      <c r="BE189" s="293"/>
      <c r="BF189" s="293"/>
      <c r="BG189" s="324"/>
      <c r="BH189" s="334"/>
      <c r="BI189" s="293"/>
      <c r="BJ189" s="293"/>
      <c r="BK189" s="293"/>
      <c r="BL189" s="324"/>
      <c r="BM189" s="334"/>
      <c r="BN189" s="293"/>
      <c r="BO189" s="293"/>
      <c r="BP189" s="293"/>
      <c r="BQ189" s="324"/>
    </row>
    <row r="190" s="376" customFormat="true" ht="15" customHeight="true" x14ac:dyDescent="0.2">
      <c r="A190" s="698"/>
      <c r="B190" s="721"/>
      <c r="C190" s="841"/>
      <c r="D190" s="842"/>
      <c r="E190" s="842"/>
      <c r="F190" s="842"/>
      <c r="G190" s="843"/>
      <c r="H190" s="844"/>
      <c r="I190" s="842"/>
      <c r="J190" s="842"/>
      <c r="K190" s="842"/>
      <c r="L190" s="845"/>
      <c r="M190" s="846"/>
      <c r="N190" s="842"/>
      <c r="O190" s="842"/>
      <c r="P190" s="842"/>
      <c r="Q190" s="845"/>
      <c r="R190" s="534"/>
      <c r="S190" s="534"/>
      <c r="T190" s="534"/>
      <c r="U190" s="534"/>
      <c r="V190" s="534"/>
      <c r="W190" s="534"/>
      <c r="X190" s="534"/>
      <c r="Y190" s="534"/>
      <c r="Z190" s="534"/>
      <c r="AA190" s="534"/>
      <c r="AB190" s="534"/>
      <c r="AC190" s="534"/>
      <c r="AD190" s="534"/>
      <c r="AE190" s="534"/>
      <c r="AF190" s="534"/>
      <c r="AG190" s="534"/>
      <c r="AH190" s="534"/>
      <c r="AI190" s="534"/>
      <c r="AJ190" s="534"/>
      <c r="AK190" s="534"/>
      <c r="AL190" s="534"/>
      <c r="AM190" s="534"/>
      <c r="AN190" s="534"/>
      <c r="AO190" s="534"/>
      <c r="AP190" s="534"/>
      <c r="AQ190" s="534"/>
      <c r="AR190" s="534"/>
      <c r="AS190" s="534"/>
      <c r="AT190" s="534"/>
      <c r="AU190" s="534"/>
      <c r="AV190" s="534"/>
      <c r="AW190" s="534"/>
      <c r="AX190" s="534"/>
      <c r="AY190" s="534"/>
      <c r="BA190" s="369"/>
      <c r="BB190" s="159"/>
      <c r="BC190" s="323"/>
      <c r="BD190" s="293"/>
      <c r="BE190" s="293"/>
      <c r="BF190" s="293"/>
      <c r="BG190" s="324"/>
      <c r="BH190" s="334"/>
      <c r="BI190" s="293"/>
      <c r="BJ190" s="293"/>
      <c r="BK190" s="293"/>
      <c r="BL190" s="324"/>
      <c r="BM190" s="334"/>
      <c r="BN190" s="293"/>
      <c r="BO190" s="293"/>
      <c r="BP190" s="293"/>
      <c r="BQ190" s="324"/>
    </row>
    <row r="191" s="376" customFormat="true" ht="15" customHeight="true" x14ac:dyDescent="0.2">
      <c r="A191" s="698"/>
      <c r="B191" s="721"/>
      <c r="C191" s="841"/>
      <c r="D191" s="842"/>
      <c r="E191" s="842"/>
      <c r="F191" s="842"/>
      <c r="G191" s="843"/>
      <c r="H191" s="844"/>
      <c r="I191" s="842"/>
      <c r="J191" s="842"/>
      <c r="K191" s="842"/>
      <c r="L191" s="845"/>
      <c r="M191" s="846"/>
      <c r="N191" s="842"/>
      <c r="O191" s="842"/>
      <c r="P191" s="842"/>
      <c r="Q191" s="845"/>
      <c r="R191" s="534"/>
      <c r="S191" s="534"/>
      <c r="T191" s="534"/>
      <c r="U191" s="534"/>
      <c r="V191" s="534"/>
      <c r="W191" s="534"/>
      <c r="X191" s="534"/>
      <c r="Y191" s="534"/>
      <c r="Z191" s="534"/>
      <c r="AA191" s="534"/>
      <c r="AB191" s="534"/>
      <c r="AC191" s="534"/>
      <c r="AD191" s="534"/>
      <c r="AE191" s="534"/>
      <c r="AF191" s="534"/>
      <c r="AG191" s="534"/>
      <c r="AH191" s="534"/>
      <c r="AI191" s="534"/>
      <c r="AJ191" s="534"/>
      <c r="AK191" s="534"/>
      <c r="AL191" s="534"/>
      <c r="AM191" s="534"/>
      <c r="AN191" s="534"/>
      <c r="AO191" s="534"/>
      <c r="AP191" s="534"/>
      <c r="AQ191" s="534"/>
      <c r="AR191" s="534"/>
      <c r="AS191" s="534"/>
      <c r="AT191" s="534"/>
      <c r="AU191" s="534"/>
      <c r="AV191" s="534"/>
      <c r="AW191" s="534"/>
      <c r="AX191" s="534"/>
      <c r="AY191" s="534"/>
      <c r="BA191" s="369"/>
      <c r="BB191" s="159"/>
      <c r="BC191" s="323"/>
      <c r="BD191" s="293"/>
      <c r="BE191" s="293"/>
      <c r="BF191" s="293"/>
      <c r="BG191" s="324"/>
      <c r="BH191" s="334"/>
      <c r="BI191" s="293"/>
      <c r="BJ191" s="293"/>
      <c r="BK191" s="293"/>
      <c r="BL191" s="324"/>
      <c r="BM191" s="334"/>
      <c r="BN191" s="293"/>
      <c r="BO191" s="293"/>
      <c r="BP191" s="293"/>
      <c r="BQ191" s="324"/>
    </row>
    <row r="192" s="376" customFormat="true" ht="15" customHeight="true" x14ac:dyDescent="0.2">
      <c r="A192" s="699"/>
      <c r="B192" s="722"/>
      <c r="C192" s="847"/>
      <c r="D192" s="848"/>
      <c r="E192" s="848"/>
      <c r="F192" s="848"/>
      <c r="G192" s="849"/>
      <c r="H192" s="850"/>
      <c r="I192" s="848"/>
      <c r="J192" s="848"/>
      <c r="K192" s="848"/>
      <c r="L192" s="851"/>
      <c r="M192" s="852"/>
      <c r="N192" s="848"/>
      <c r="O192" s="848"/>
      <c r="P192" s="848"/>
      <c r="Q192" s="851"/>
      <c r="R192" s="534"/>
      <c r="S192" s="534"/>
      <c r="T192" s="534"/>
      <c r="U192" s="534"/>
      <c r="V192" s="534"/>
      <c r="W192" s="534"/>
      <c r="X192" s="534"/>
      <c r="Y192" s="534"/>
      <c r="Z192" s="534"/>
      <c r="AA192" s="534"/>
      <c r="AB192" s="534"/>
      <c r="AC192" s="534"/>
      <c r="AD192" s="534"/>
      <c r="AE192" s="534"/>
      <c r="AF192" s="534"/>
      <c r="AG192" s="534"/>
      <c r="AH192" s="534"/>
      <c r="AI192" s="534"/>
      <c r="AJ192" s="534"/>
      <c r="AK192" s="534"/>
      <c r="AL192" s="534"/>
      <c r="AM192" s="534"/>
      <c r="AN192" s="534"/>
      <c r="AO192" s="534"/>
      <c r="AP192" s="534"/>
      <c r="AQ192" s="534"/>
      <c r="AR192" s="534"/>
      <c r="AS192" s="534"/>
      <c r="AT192" s="534"/>
      <c r="AU192" s="534"/>
      <c r="AV192" s="534"/>
      <c r="AW192" s="534"/>
      <c r="AX192" s="534"/>
      <c r="AY192" s="534"/>
      <c r="BA192" s="369"/>
      <c r="BB192" s="159"/>
      <c r="BC192" s="323"/>
      <c r="BD192" s="293"/>
      <c r="BE192" s="293"/>
      <c r="BF192" s="293"/>
      <c r="BG192" s="324"/>
      <c r="BH192" s="334"/>
      <c r="BI192" s="293"/>
      <c r="BJ192" s="293"/>
      <c r="BK192" s="293"/>
      <c r="BL192" s="324"/>
      <c r="BM192" s="334"/>
      <c r="BN192" s="293"/>
      <c r="BO192" s="293"/>
      <c r="BP192" s="293"/>
      <c r="BQ192" s="324"/>
    </row>
    <row r="193" s="376" customFormat="true" ht="15" customHeight="true" x14ac:dyDescent="0.2">
      <c r="A193" s="615"/>
      <c r="B193" s="723"/>
      <c r="C193" s="779"/>
      <c r="D193" s="771"/>
      <c r="E193" s="771"/>
      <c r="F193" s="771"/>
      <c r="G193" s="772"/>
      <c r="H193" s="770"/>
      <c r="I193" s="771"/>
      <c r="J193" s="771"/>
      <c r="K193" s="771"/>
      <c r="L193" s="780"/>
      <c r="M193" s="779"/>
      <c r="N193" s="771"/>
      <c r="O193" s="771"/>
      <c r="P193" s="771"/>
      <c r="Q193" s="780"/>
      <c r="R193" s="534"/>
      <c r="S193" s="534"/>
      <c r="T193" s="534"/>
      <c r="U193" s="534"/>
      <c r="V193" s="534"/>
      <c r="W193" s="534"/>
      <c r="X193" s="534"/>
      <c r="Y193" s="534"/>
      <c r="Z193" s="534"/>
      <c r="AA193" s="534"/>
      <c r="AB193" s="534"/>
      <c r="AC193" s="534"/>
      <c r="AD193" s="534"/>
      <c r="AE193" s="534"/>
      <c r="AF193" s="534"/>
      <c r="AG193" s="534"/>
      <c r="AH193" s="534"/>
      <c r="AI193" s="534"/>
      <c r="AJ193" s="534"/>
      <c r="AK193" s="534"/>
      <c r="AL193" s="534"/>
      <c r="AM193" s="534"/>
      <c r="AN193" s="534"/>
      <c r="AO193" s="534"/>
      <c r="AP193" s="534"/>
      <c r="AQ193" s="534"/>
      <c r="AR193" s="534"/>
      <c r="AS193" s="534"/>
      <c r="AT193" s="534"/>
      <c r="AU193" s="534"/>
      <c r="AV193" s="534"/>
      <c r="AW193" s="534"/>
      <c r="AX193" s="534"/>
      <c r="AY193" s="534"/>
      <c r="BA193" s="369"/>
      <c r="BB193" s="159"/>
      <c r="BC193" s="323"/>
      <c r="BD193" s="293"/>
      <c r="BE193" s="293"/>
      <c r="BF193" s="293"/>
      <c r="BG193" s="324"/>
      <c r="BH193" s="334"/>
      <c r="BI193" s="293"/>
      <c r="BJ193" s="293"/>
      <c r="BK193" s="293"/>
      <c r="BL193" s="324"/>
      <c r="BM193" s="334"/>
      <c r="BN193" s="293"/>
      <c r="BO193" s="293"/>
      <c r="BP193" s="293"/>
      <c r="BQ193" s="324"/>
    </row>
    <row r="194" s="131" customFormat="true" ht="15" customHeight="true" x14ac:dyDescent="0.2">
      <c r="A194" s="616"/>
      <c r="B194" s="724"/>
      <c r="C194" s="779"/>
      <c r="D194" s="771"/>
      <c r="E194" s="771"/>
      <c r="F194" s="771"/>
      <c r="G194" s="772"/>
      <c r="H194" s="770"/>
      <c r="I194" s="771"/>
      <c r="J194" s="771"/>
      <c r="K194" s="771"/>
      <c r="L194" s="780"/>
      <c r="M194" s="779"/>
      <c r="N194" s="771"/>
      <c r="O194" s="771"/>
      <c r="P194" s="771"/>
      <c r="Q194" s="780"/>
      <c r="R194" s="534"/>
      <c r="S194" s="534"/>
      <c r="T194" s="534"/>
      <c r="U194" s="534"/>
      <c r="V194" s="534"/>
      <c r="W194" s="534"/>
      <c r="X194" s="534"/>
      <c r="Y194" s="534"/>
      <c r="Z194" s="534"/>
      <c r="AA194" s="534"/>
      <c r="AB194" s="534"/>
      <c r="AC194" s="534"/>
      <c r="AD194" s="534"/>
      <c r="AE194" s="534"/>
      <c r="AF194" s="534"/>
      <c r="AG194" s="534"/>
      <c r="AH194" s="534"/>
      <c r="AI194" s="534"/>
      <c r="AJ194" s="534"/>
      <c r="AK194" s="534"/>
      <c r="AL194" s="534"/>
      <c r="AM194" s="534"/>
      <c r="AN194" s="534"/>
      <c r="AO194" s="534"/>
      <c r="AP194" s="534"/>
      <c r="AQ194" s="534"/>
      <c r="AR194" s="534"/>
      <c r="AS194" s="534"/>
      <c r="AT194" s="534"/>
      <c r="AU194" s="534"/>
      <c r="AV194" s="534"/>
      <c r="AW194" s="534"/>
      <c r="AX194" s="534"/>
      <c r="AY194" s="534"/>
      <c r="BA194" s="369"/>
      <c r="BB194" s="159"/>
      <c r="BC194" s="323"/>
      <c r="BD194" s="293"/>
      <c r="BE194" s="293"/>
      <c r="BF194" s="293"/>
      <c r="BG194" s="324"/>
      <c r="BH194" s="334"/>
      <c r="BI194" s="293"/>
      <c r="BJ194" s="293"/>
      <c r="BK194" s="293"/>
      <c r="BL194" s="324"/>
      <c r="BM194" s="334"/>
      <c r="BN194" s="293"/>
      <c r="BO194" s="293"/>
      <c r="BP194" s="293"/>
      <c r="BQ194" s="324"/>
    </row>
    <row r="195" s="131" customFormat="true" ht="15" customHeight="true" x14ac:dyDescent="0.2">
      <c r="A195" s="616"/>
      <c r="B195" s="724"/>
      <c r="C195" s="779"/>
      <c r="D195" s="771"/>
      <c r="E195" s="771"/>
      <c r="F195" s="771"/>
      <c r="G195" s="772"/>
      <c r="H195" s="770"/>
      <c r="I195" s="771"/>
      <c r="J195" s="771"/>
      <c r="K195" s="771"/>
      <c r="L195" s="780"/>
      <c r="M195" s="779"/>
      <c r="N195" s="771"/>
      <c r="O195" s="771"/>
      <c r="P195" s="771"/>
      <c r="Q195" s="780"/>
      <c r="R195" s="534"/>
      <c r="S195" s="534"/>
      <c r="T195" s="534"/>
      <c r="U195" s="534"/>
      <c r="V195" s="534"/>
      <c r="W195" s="534"/>
      <c r="X195" s="534"/>
      <c r="Y195" s="534"/>
      <c r="Z195" s="534"/>
      <c r="AA195" s="534"/>
      <c r="AB195" s="534"/>
      <c r="AC195" s="534"/>
      <c r="AD195" s="534"/>
      <c r="AE195" s="534"/>
      <c r="AF195" s="534"/>
      <c r="AG195" s="534"/>
      <c r="AH195" s="534"/>
      <c r="AI195" s="534"/>
      <c r="AJ195" s="534"/>
      <c r="AK195" s="534"/>
      <c r="AL195" s="534"/>
      <c r="AM195" s="534"/>
      <c r="AN195" s="534"/>
      <c r="AO195" s="534"/>
      <c r="AP195" s="534"/>
      <c r="AQ195" s="534"/>
      <c r="AR195" s="534"/>
      <c r="AS195" s="534"/>
      <c r="AT195" s="534"/>
      <c r="AU195" s="534"/>
      <c r="AV195" s="534"/>
      <c r="AW195" s="534"/>
      <c r="AX195" s="534"/>
      <c r="AY195" s="534"/>
      <c r="BA195" s="369"/>
      <c r="BB195" s="159"/>
      <c r="BC195" s="323"/>
      <c r="BD195" s="293"/>
      <c r="BE195" s="293"/>
      <c r="BF195" s="293"/>
      <c r="BG195" s="324"/>
      <c r="BH195" s="334"/>
      <c r="BI195" s="293"/>
      <c r="BJ195" s="293"/>
      <c r="BK195" s="293"/>
      <c r="BL195" s="324"/>
      <c r="BM195" s="334"/>
      <c r="BN195" s="293"/>
      <c r="BO195" s="293"/>
      <c r="BP195" s="293"/>
      <c r="BQ195" s="324"/>
    </row>
    <row r="196" s="131" customFormat="true" ht="15" customHeight="true" x14ac:dyDescent="0.2">
      <c r="A196" s="616"/>
      <c r="B196" s="724"/>
      <c r="C196" s="779"/>
      <c r="D196" s="771"/>
      <c r="E196" s="771"/>
      <c r="F196" s="771"/>
      <c r="G196" s="772"/>
      <c r="H196" s="770"/>
      <c r="I196" s="771"/>
      <c r="J196" s="771"/>
      <c r="K196" s="771"/>
      <c r="L196" s="780"/>
      <c r="M196" s="779"/>
      <c r="N196" s="771"/>
      <c r="O196" s="771"/>
      <c r="P196" s="771"/>
      <c r="Q196" s="780"/>
      <c r="R196" s="534"/>
      <c r="S196" s="534"/>
      <c r="T196" s="534"/>
      <c r="U196" s="534"/>
      <c r="V196" s="534"/>
      <c r="W196" s="534"/>
      <c r="X196" s="534"/>
      <c r="Y196" s="534"/>
      <c r="Z196" s="534"/>
      <c r="AA196" s="534"/>
      <c r="AB196" s="534"/>
      <c r="AC196" s="534"/>
      <c r="AD196" s="534"/>
      <c r="AE196" s="534"/>
      <c r="AF196" s="534"/>
      <c r="AG196" s="534"/>
      <c r="AH196" s="534"/>
      <c r="AI196" s="534"/>
      <c r="AJ196" s="534"/>
      <c r="AK196" s="534"/>
      <c r="AL196" s="534"/>
      <c r="AM196" s="534"/>
      <c r="AN196" s="534"/>
      <c r="AO196" s="534"/>
      <c r="AP196" s="534"/>
      <c r="AQ196" s="534"/>
      <c r="AR196" s="534"/>
      <c r="AS196" s="534"/>
      <c r="AT196" s="534"/>
      <c r="AU196" s="534"/>
      <c r="AV196" s="534"/>
      <c r="AW196" s="534"/>
      <c r="AX196" s="534"/>
      <c r="AY196" s="534"/>
      <c r="BA196" s="369"/>
      <c r="BB196" s="159"/>
      <c r="BC196" s="323"/>
      <c r="BD196" s="293"/>
      <c r="BE196" s="293"/>
      <c r="BF196" s="293"/>
      <c r="BG196" s="324"/>
      <c r="BH196" s="334"/>
      <c r="BI196" s="293"/>
      <c r="BJ196" s="293"/>
      <c r="BK196" s="293"/>
      <c r="BL196" s="324"/>
      <c r="BM196" s="334"/>
      <c r="BN196" s="293"/>
      <c r="BO196" s="293"/>
      <c r="BP196" s="293"/>
      <c r="BQ196" s="324"/>
    </row>
    <row r="197" s="131" customFormat="true" ht="15" customHeight="true" x14ac:dyDescent="0.2">
      <c r="A197" s="616"/>
      <c r="B197" s="724"/>
      <c r="C197" s="779"/>
      <c r="D197" s="771"/>
      <c r="E197" s="771"/>
      <c r="F197" s="771"/>
      <c r="G197" s="772"/>
      <c r="H197" s="770"/>
      <c r="I197" s="771"/>
      <c r="J197" s="771"/>
      <c r="K197" s="771"/>
      <c r="L197" s="780"/>
      <c r="M197" s="779"/>
      <c r="N197" s="771"/>
      <c r="O197" s="771"/>
      <c r="P197" s="771"/>
      <c r="Q197" s="780"/>
      <c r="R197" s="534"/>
      <c r="S197" s="534"/>
      <c r="T197" s="534"/>
      <c r="U197" s="534"/>
      <c r="V197" s="534"/>
      <c r="W197" s="534"/>
      <c r="X197" s="534"/>
      <c r="Y197" s="534"/>
      <c r="Z197" s="534"/>
      <c r="AA197" s="534"/>
      <c r="AB197" s="534"/>
      <c r="AC197" s="534"/>
      <c r="AD197" s="534"/>
      <c r="AE197" s="534"/>
      <c r="AF197" s="534"/>
      <c r="AG197" s="534"/>
      <c r="AH197" s="534"/>
      <c r="AI197" s="534"/>
      <c r="AJ197" s="534"/>
      <c r="AK197" s="534"/>
      <c r="AL197" s="534"/>
      <c r="AM197" s="534"/>
      <c r="AN197" s="534"/>
      <c r="AO197" s="534"/>
      <c r="AP197" s="534"/>
      <c r="AQ197" s="534"/>
      <c r="AR197" s="534"/>
      <c r="AS197" s="534"/>
      <c r="AT197" s="534"/>
      <c r="AU197" s="534"/>
      <c r="AV197" s="534"/>
      <c r="AW197" s="534"/>
      <c r="AX197" s="534"/>
      <c r="AY197" s="534"/>
      <c r="BA197" s="369"/>
      <c r="BB197" s="159"/>
      <c r="BC197" s="323"/>
      <c r="BD197" s="293"/>
      <c r="BE197" s="293"/>
      <c r="BF197" s="293"/>
      <c r="BG197" s="324"/>
      <c r="BH197" s="334"/>
      <c r="BI197" s="293"/>
      <c r="BJ197" s="293"/>
      <c r="BK197" s="293"/>
      <c r="BL197" s="324"/>
      <c r="BM197" s="334"/>
      <c r="BN197" s="293"/>
      <c r="BO197" s="293"/>
      <c r="BP197" s="293"/>
      <c r="BQ197" s="324"/>
    </row>
    <row r="198" s="131" customFormat="true" ht="15" customHeight="true" x14ac:dyDescent="0.2">
      <c r="A198" s="616"/>
      <c r="B198" s="724"/>
      <c r="C198" s="779"/>
      <c r="D198" s="771"/>
      <c r="E198" s="771"/>
      <c r="F198" s="771"/>
      <c r="G198" s="772"/>
      <c r="H198" s="770"/>
      <c r="I198" s="771"/>
      <c r="J198" s="771"/>
      <c r="K198" s="771"/>
      <c r="L198" s="780"/>
      <c r="M198" s="779"/>
      <c r="N198" s="771"/>
      <c r="O198" s="771"/>
      <c r="P198" s="771"/>
      <c r="Q198" s="780"/>
      <c r="R198" s="534"/>
      <c r="S198" s="534"/>
      <c r="T198" s="534"/>
      <c r="U198" s="534"/>
      <c r="V198" s="534"/>
      <c r="W198" s="534"/>
      <c r="X198" s="534"/>
      <c r="Y198" s="534"/>
      <c r="Z198" s="534"/>
      <c r="AA198" s="534"/>
      <c r="AB198" s="534"/>
      <c r="AC198" s="534"/>
      <c r="AD198" s="534"/>
      <c r="AE198" s="534"/>
      <c r="AF198" s="534"/>
      <c r="AG198" s="534"/>
      <c r="AH198" s="534"/>
      <c r="AI198" s="534"/>
      <c r="AJ198" s="534"/>
      <c r="AK198" s="534"/>
      <c r="AL198" s="534"/>
      <c r="AM198" s="534"/>
      <c r="AN198" s="534"/>
      <c r="AO198" s="534"/>
      <c r="AP198" s="534"/>
      <c r="AQ198" s="534"/>
      <c r="AR198" s="534"/>
      <c r="AS198" s="534"/>
      <c r="AT198" s="534"/>
      <c r="AU198" s="534"/>
      <c r="AV198" s="534"/>
      <c r="AW198" s="534"/>
      <c r="AX198" s="534"/>
      <c r="AY198" s="534"/>
      <c r="BA198" s="369"/>
      <c r="BB198" s="159"/>
      <c r="BC198" s="323"/>
      <c r="BD198" s="293"/>
      <c r="BE198" s="293"/>
      <c r="BF198" s="293"/>
      <c r="BG198" s="324"/>
      <c r="BH198" s="334"/>
      <c r="BI198" s="293"/>
      <c r="BJ198" s="293"/>
      <c r="BK198" s="293"/>
      <c r="BL198" s="324"/>
      <c r="BM198" s="334"/>
      <c r="BN198" s="293"/>
      <c r="BO198" s="293"/>
      <c r="BP198" s="293"/>
      <c r="BQ198" s="324"/>
    </row>
    <row r="199" s="131" customFormat="true" ht="15" customHeight="true" x14ac:dyDescent="0.2">
      <c r="A199" s="616"/>
      <c r="B199" s="724"/>
      <c r="C199" s="779"/>
      <c r="D199" s="771"/>
      <c r="E199" s="771"/>
      <c r="F199" s="771"/>
      <c r="G199" s="772"/>
      <c r="H199" s="770"/>
      <c r="I199" s="771"/>
      <c r="J199" s="771"/>
      <c r="K199" s="771"/>
      <c r="L199" s="780"/>
      <c r="M199" s="779"/>
      <c r="N199" s="771"/>
      <c r="O199" s="771"/>
      <c r="P199" s="771"/>
      <c r="Q199" s="780"/>
      <c r="R199" s="534"/>
      <c r="S199" s="534"/>
      <c r="T199" s="534"/>
      <c r="U199" s="534"/>
      <c r="V199" s="534"/>
      <c r="W199" s="534"/>
      <c r="X199" s="534"/>
      <c r="Y199" s="534"/>
      <c r="Z199" s="534"/>
      <c r="AA199" s="534"/>
      <c r="AB199" s="534"/>
      <c r="AC199" s="534"/>
      <c r="AD199" s="534"/>
      <c r="AE199" s="534"/>
      <c r="AF199" s="534"/>
      <c r="AG199" s="534"/>
      <c r="AH199" s="534"/>
      <c r="AI199" s="534"/>
      <c r="AJ199" s="534"/>
      <c r="AK199" s="534"/>
      <c r="AL199" s="534"/>
      <c r="AM199" s="534"/>
      <c r="AN199" s="534"/>
      <c r="AO199" s="534"/>
      <c r="AP199" s="534"/>
      <c r="AQ199" s="534"/>
      <c r="AR199" s="534"/>
      <c r="AS199" s="534"/>
      <c r="AT199" s="534"/>
      <c r="AU199" s="534"/>
      <c r="AV199" s="534"/>
      <c r="AW199" s="534"/>
      <c r="AX199" s="534"/>
      <c r="AY199" s="534"/>
      <c r="BA199" s="369"/>
      <c r="BB199" s="159"/>
      <c r="BC199" s="323"/>
      <c r="BD199" s="293"/>
      <c r="BE199" s="293"/>
      <c r="BF199" s="293"/>
      <c r="BG199" s="324"/>
      <c r="BH199" s="334"/>
      <c r="BI199" s="293"/>
      <c r="BJ199" s="293"/>
      <c r="BK199" s="293"/>
      <c r="BL199" s="324"/>
      <c r="BM199" s="334"/>
      <c r="BN199" s="293"/>
      <c r="BO199" s="293"/>
      <c r="BP199" s="293"/>
      <c r="BQ199" s="324"/>
    </row>
    <row r="200" s="131" customFormat="true" ht="15" customHeight="true" x14ac:dyDescent="0.2">
      <c r="A200" s="616"/>
      <c r="B200" s="724"/>
      <c r="C200" s="779"/>
      <c r="D200" s="771"/>
      <c r="E200" s="771"/>
      <c r="F200" s="771"/>
      <c r="G200" s="772"/>
      <c r="H200" s="770"/>
      <c r="I200" s="771"/>
      <c r="J200" s="771"/>
      <c r="K200" s="771"/>
      <c r="L200" s="780"/>
      <c r="M200" s="779"/>
      <c r="N200" s="771"/>
      <c r="O200" s="771"/>
      <c r="P200" s="771"/>
      <c r="Q200" s="780"/>
      <c r="R200" s="534"/>
      <c r="S200" s="534"/>
      <c r="T200" s="534"/>
      <c r="U200" s="534"/>
      <c r="V200" s="534"/>
      <c r="W200" s="534"/>
      <c r="X200" s="534"/>
      <c r="Y200" s="534"/>
      <c r="Z200" s="534"/>
      <c r="AA200" s="534"/>
      <c r="AB200" s="534"/>
      <c r="AC200" s="534"/>
      <c r="AD200" s="534"/>
      <c r="AE200" s="534"/>
      <c r="AF200" s="534"/>
      <c r="AG200" s="534"/>
      <c r="AH200" s="534"/>
      <c r="AI200" s="534"/>
      <c r="AJ200" s="534"/>
      <c r="AK200" s="534"/>
      <c r="AL200" s="534"/>
      <c r="AM200" s="534"/>
      <c r="AN200" s="534"/>
      <c r="AO200" s="534"/>
      <c r="AP200" s="534"/>
      <c r="AQ200" s="534"/>
      <c r="AR200" s="534"/>
      <c r="AS200" s="534"/>
      <c r="AT200" s="534"/>
      <c r="AU200" s="534"/>
      <c r="AV200" s="534"/>
      <c r="AW200" s="534"/>
      <c r="AX200" s="534"/>
      <c r="AY200" s="534"/>
      <c r="BA200" s="369"/>
      <c r="BB200" s="159"/>
      <c r="BC200" s="323"/>
      <c r="BD200" s="293"/>
      <c r="BE200" s="293"/>
      <c r="BF200" s="293"/>
      <c r="BG200" s="324"/>
      <c r="BH200" s="334"/>
      <c r="BI200" s="293"/>
      <c r="BJ200" s="293"/>
      <c r="BK200" s="293"/>
      <c r="BL200" s="324"/>
      <c r="BM200" s="334"/>
      <c r="BN200" s="293"/>
      <c r="BO200" s="293"/>
      <c r="BP200" s="293"/>
      <c r="BQ200" s="324"/>
    </row>
    <row r="201" s="131" customFormat="true" ht="15" customHeight="true" x14ac:dyDescent="0.2">
      <c r="A201" s="616"/>
      <c r="B201" s="724"/>
      <c r="C201" s="779"/>
      <c r="D201" s="771"/>
      <c r="E201" s="771"/>
      <c r="F201" s="771"/>
      <c r="G201" s="772"/>
      <c r="H201" s="770"/>
      <c r="I201" s="771"/>
      <c r="J201" s="771"/>
      <c r="K201" s="771"/>
      <c r="L201" s="780"/>
      <c r="M201" s="779"/>
      <c r="N201" s="771"/>
      <c r="O201" s="771"/>
      <c r="P201" s="771"/>
      <c r="Q201" s="780"/>
      <c r="R201" s="534"/>
      <c r="S201" s="534"/>
      <c r="T201" s="534"/>
      <c r="U201" s="534"/>
      <c r="V201" s="534"/>
      <c r="W201" s="534"/>
      <c r="X201" s="534"/>
      <c r="Y201" s="534"/>
      <c r="Z201" s="534"/>
      <c r="AA201" s="534"/>
      <c r="AB201" s="534"/>
      <c r="AC201" s="534"/>
      <c r="AD201" s="534"/>
      <c r="AE201" s="534"/>
      <c r="AF201" s="534"/>
      <c r="AG201" s="534"/>
      <c r="AH201" s="534"/>
      <c r="AI201" s="534"/>
      <c r="AJ201" s="534"/>
      <c r="AK201" s="534"/>
      <c r="AL201" s="534"/>
      <c r="AM201" s="534"/>
      <c r="AN201" s="534"/>
      <c r="AO201" s="534"/>
      <c r="AP201" s="534"/>
      <c r="AQ201" s="534"/>
      <c r="AR201" s="534"/>
      <c r="AS201" s="534"/>
      <c r="AT201" s="534"/>
      <c r="AU201" s="534"/>
      <c r="AV201" s="534"/>
      <c r="AW201" s="534"/>
      <c r="AX201" s="534"/>
      <c r="AY201" s="534"/>
      <c r="BA201" s="369"/>
      <c r="BB201" s="159"/>
      <c r="BC201" s="323"/>
      <c r="BD201" s="293"/>
      <c r="BE201" s="293"/>
      <c r="BF201" s="293"/>
      <c r="BG201" s="324"/>
      <c r="BH201" s="334"/>
      <c r="BI201" s="293"/>
      <c r="BJ201" s="293"/>
      <c r="BK201" s="293"/>
      <c r="BL201" s="324"/>
      <c r="BM201" s="334"/>
      <c r="BN201" s="293"/>
      <c r="BO201" s="293"/>
      <c r="BP201" s="293"/>
      <c r="BQ201" s="324"/>
    </row>
    <row r="202" s="557" customFormat="true" ht="15" customHeight="true" x14ac:dyDescent="0.2">
      <c r="A202" s="1494"/>
      <c r="B202" s="924"/>
      <c r="C202" s="810"/>
      <c r="D202" s="811"/>
      <c r="E202" s="811"/>
      <c r="F202" s="811"/>
      <c r="G202" s="812"/>
      <c r="H202" s="813"/>
      <c r="I202" s="811"/>
      <c r="J202" s="811"/>
      <c r="K202" s="811"/>
      <c r="L202" s="814"/>
      <c r="M202" s="815"/>
      <c r="N202" s="811"/>
      <c r="O202" s="811"/>
      <c r="P202" s="811"/>
      <c r="Q202" s="814"/>
      <c r="R202" s="296"/>
      <c r="S202" s="296"/>
      <c r="T202" s="296"/>
      <c r="U202" s="296"/>
      <c r="V202" s="296"/>
      <c r="W202" s="296"/>
      <c r="X202" s="296"/>
      <c r="Y202" s="296"/>
      <c r="Z202" s="296"/>
      <c r="AA202" s="296"/>
      <c r="AB202" s="296"/>
      <c r="AC202" s="296"/>
      <c r="AD202" s="296"/>
      <c r="AE202" s="296"/>
      <c r="AF202" s="296"/>
      <c r="AG202" s="296"/>
      <c r="AH202" s="296"/>
      <c r="AI202" s="296"/>
      <c r="AJ202" s="296"/>
      <c r="AK202" s="296"/>
      <c r="AL202" s="296"/>
      <c r="AM202" s="296"/>
      <c r="AN202" s="296"/>
      <c r="AO202" s="296"/>
      <c r="AP202" s="296"/>
      <c r="AQ202" s="296"/>
      <c r="AR202" s="296"/>
      <c r="AS202" s="296"/>
      <c r="AT202" s="296"/>
      <c r="AU202" s="296"/>
      <c r="AV202" s="296"/>
      <c r="AW202" s="296"/>
      <c r="AX202" s="296"/>
      <c r="AY202" s="296"/>
      <c r="BA202" s="369"/>
      <c r="BB202" s="159"/>
      <c r="BC202" s="323"/>
      <c r="BD202" s="293"/>
      <c r="BE202" s="293"/>
      <c r="BF202" s="293"/>
      <c r="BG202" s="324"/>
      <c r="BH202" s="334"/>
      <c r="BI202" s="293"/>
      <c r="BJ202" s="293"/>
      <c r="BK202" s="293"/>
      <c r="BL202" s="324"/>
      <c r="BM202" s="334"/>
      <c r="BN202" s="293"/>
      <c r="BO202" s="293"/>
      <c r="BP202" s="293"/>
      <c r="BQ202" s="324"/>
    </row>
    <row r="203" s="557" customFormat="true" ht="15" customHeight="true" x14ac:dyDescent="0.2">
      <c r="A203" s="1495"/>
      <c r="B203" s="925"/>
      <c r="C203" s="853"/>
      <c r="D203" s="854"/>
      <c r="E203" s="854"/>
      <c r="F203" s="854"/>
      <c r="G203" s="855"/>
      <c r="H203" s="856"/>
      <c r="I203" s="854"/>
      <c r="J203" s="854"/>
      <c r="K203" s="854"/>
      <c r="L203" s="857"/>
      <c r="M203" s="858"/>
      <c r="N203" s="854"/>
      <c r="O203" s="854"/>
      <c r="P203" s="854"/>
      <c r="Q203" s="857"/>
      <c r="R203" s="296"/>
      <c r="S203" s="296"/>
      <c r="T203" s="296"/>
      <c r="U203" s="296"/>
      <c r="V203" s="296"/>
      <c r="W203" s="296"/>
      <c r="X203" s="296"/>
      <c r="Y203" s="296"/>
      <c r="Z203" s="296"/>
      <c r="AA203" s="296"/>
      <c r="AB203" s="296"/>
      <c r="AC203" s="296"/>
      <c r="AD203" s="296"/>
      <c r="AE203" s="296"/>
      <c r="AF203" s="296"/>
      <c r="AG203" s="296"/>
      <c r="AH203" s="296"/>
      <c r="AI203" s="296"/>
      <c r="AJ203" s="296"/>
      <c r="AK203" s="296"/>
      <c r="AL203" s="296"/>
      <c r="AM203" s="296"/>
      <c r="AN203" s="296"/>
      <c r="AO203" s="296"/>
      <c r="AP203" s="296"/>
      <c r="AQ203" s="296"/>
      <c r="AR203" s="296"/>
      <c r="AS203" s="296"/>
      <c r="AT203" s="296"/>
      <c r="AU203" s="296"/>
      <c r="AV203" s="296"/>
      <c r="AW203" s="296"/>
      <c r="AX203" s="296"/>
      <c r="AY203" s="296"/>
      <c r="BA203" s="369"/>
      <c r="BB203" s="159"/>
      <c r="BC203" s="323"/>
      <c r="BD203" s="293"/>
      <c r="BE203" s="293"/>
      <c r="BF203" s="293"/>
      <c r="BG203" s="324"/>
      <c r="BH203" s="334"/>
      <c r="BI203" s="293"/>
      <c r="BJ203" s="293"/>
      <c r="BK203" s="293"/>
      <c r="BL203" s="324"/>
      <c r="BM203" s="334"/>
      <c r="BN203" s="293"/>
      <c r="BO203" s="293"/>
      <c r="BP203" s="293"/>
      <c r="BQ203" s="324"/>
    </row>
    <row r="204" s="547" customFormat="true" ht="15" customHeight="true" x14ac:dyDescent="0.2">
      <c r="A204" s="700"/>
      <c r="B204" s="725"/>
      <c r="C204" s="859"/>
      <c r="D204" s="860"/>
      <c r="E204" s="860"/>
      <c r="F204" s="860"/>
      <c r="G204" s="861"/>
      <c r="H204" s="862"/>
      <c r="I204" s="860"/>
      <c r="J204" s="860"/>
      <c r="K204" s="860"/>
      <c r="L204" s="863"/>
      <c r="M204" s="859"/>
      <c r="N204" s="860"/>
      <c r="O204" s="860"/>
      <c r="P204" s="860"/>
      <c r="Q204" s="863"/>
      <c r="R204" s="534"/>
      <c r="S204" s="534"/>
      <c r="T204" s="534"/>
      <c r="U204" s="534"/>
      <c r="V204" s="534"/>
      <c r="W204" s="534"/>
      <c r="X204" s="534"/>
      <c r="Y204" s="534"/>
      <c r="Z204" s="534"/>
      <c r="AA204" s="534"/>
      <c r="AB204" s="534"/>
      <c r="AC204" s="534"/>
      <c r="AD204" s="534"/>
      <c r="AE204" s="534"/>
      <c r="AF204" s="534"/>
      <c r="AG204" s="534"/>
      <c r="AH204" s="534"/>
      <c r="AI204" s="534"/>
      <c r="AJ204" s="534"/>
      <c r="AK204" s="534"/>
      <c r="AL204" s="534"/>
      <c r="AM204" s="534"/>
      <c r="AN204" s="534"/>
      <c r="AO204" s="534"/>
      <c r="AP204" s="534"/>
      <c r="AQ204" s="534"/>
      <c r="AR204" s="534"/>
      <c r="AS204" s="534"/>
      <c r="AT204" s="534"/>
      <c r="AU204" s="534"/>
      <c r="AV204" s="534"/>
      <c r="AW204" s="534"/>
      <c r="AX204" s="534"/>
      <c r="AY204" s="534"/>
      <c r="BA204" s="369"/>
      <c r="BB204" s="159"/>
      <c r="BC204" s="323"/>
      <c r="BD204" s="293"/>
      <c r="BE204" s="293"/>
      <c r="BF204" s="293"/>
      <c r="BG204" s="324"/>
      <c r="BH204" s="334"/>
      <c r="BI204" s="293"/>
      <c r="BJ204" s="293"/>
      <c r="BK204" s="293"/>
      <c r="BL204" s="324"/>
      <c r="BM204" s="334"/>
      <c r="BN204" s="293"/>
      <c r="BO204" s="293"/>
      <c r="BP204" s="293"/>
      <c r="BQ204" s="324"/>
    </row>
    <row r="205" s="131" customFormat="true" ht="15" customHeight="true" x14ac:dyDescent="0.2">
      <c r="A205" s="617"/>
      <c r="B205" s="726"/>
      <c r="C205" s="864"/>
      <c r="D205" s="792"/>
      <c r="E205" s="792"/>
      <c r="F205" s="792"/>
      <c r="G205" s="793"/>
      <c r="H205" s="791"/>
      <c r="I205" s="792"/>
      <c r="J205" s="792"/>
      <c r="K205" s="792"/>
      <c r="L205" s="865"/>
      <c r="M205" s="864"/>
      <c r="N205" s="792"/>
      <c r="O205" s="792"/>
      <c r="P205" s="792"/>
      <c r="Q205" s="865"/>
      <c r="R205" s="534"/>
      <c r="S205" s="534"/>
      <c r="T205" s="534"/>
      <c r="U205" s="534"/>
      <c r="V205" s="534"/>
      <c r="W205" s="534"/>
      <c r="X205" s="534"/>
      <c r="Y205" s="534"/>
      <c r="Z205" s="534"/>
      <c r="AA205" s="534"/>
      <c r="AB205" s="534"/>
      <c r="AC205" s="534"/>
      <c r="AD205" s="534"/>
      <c r="AE205" s="534"/>
      <c r="AF205" s="534"/>
      <c r="AG205" s="534"/>
      <c r="AH205" s="534"/>
      <c r="AI205" s="534"/>
      <c r="AJ205" s="534"/>
      <c r="AK205" s="534"/>
      <c r="AL205" s="534"/>
      <c r="AM205" s="534"/>
      <c r="AN205" s="534"/>
      <c r="AO205" s="534"/>
      <c r="AP205" s="534"/>
      <c r="AQ205" s="534"/>
      <c r="AR205" s="534"/>
      <c r="AS205" s="534"/>
      <c r="AT205" s="534"/>
      <c r="AU205" s="534"/>
      <c r="AV205" s="534"/>
      <c r="AW205" s="534"/>
      <c r="AX205" s="534"/>
      <c r="AY205" s="534"/>
      <c r="BA205" s="369"/>
      <c r="BB205" s="159"/>
      <c r="BC205" s="341"/>
      <c r="BD205" s="339"/>
      <c r="BE205" s="339"/>
      <c r="BF205" s="339"/>
      <c r="BG205" s="340"/>
      <c r="BH205" s="338"/>
      <c r="BI205" s="339"/>
      <c r="BJ205" s="339"/>
      <c r="BK205" s="339"/>
      <c r="BL205" s="340"/>
      <c r="BM205" s="338"/>
      <c r="BN205" s="339"/>
      <c r="BO205" s="339"/>
      <c r="BP205" s="339"/>
      <c r="BQ205" s="340"/>
    </row>
    <row r="206" s="131" customFormat="true" ht="250.15" customHeight="true" x14ac:dyDescent="0.2">
      <c r="B206" s="133"/>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1481" t="str">
        <f>A1026</f>
        <v>Saint Lucia</v>
      </c>
      <c r="B208" s="1482"/>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f>A1034</f>
        <v>2005</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370" t="s">
        <v>111</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96</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371" t="s">
        <v>97</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133</v>
      </c>
      <c r="B215" s="213">
        <f>A1025</f>
        <v>0</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552"/>
      <c r="B216" s="550"/>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552"/>
      <c r="B217" s="551"/>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552"/>
      <c r="B218" s="550"/>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553"/>
      <c r="B219" s="554"/>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135" customFormat="true" ht="15" customHeight="true" x14ac:dyDescent="0.2">
      <c r="A220" s="114" t="s">
        <v>86</v>
      </c>
      <c r="B220" s="198"/>
      <c r="C220" s="1483" t="s">
        <v>114</v>
      </c>
      <c r="D220" s="1484"/>
      <c r="E220" s="1484"/>
      <c r="F220" s="1484"/>
      <c r="G220" s="1485"/>
      <c r="H220" s="1472" t="s">
        <v>38</v>
      </c>
      <c r="I220" s="1473"/>
      <c r="J220" s="1473"/>
      <c r="K220" s="1473"/>
      <c r="L220" s="1474"/>
      <c r="M220" s="1475" t="s">
        <v>37</v>
      </c>
      <c r="N220" s="1476"/>
      <c r="O220" s="1476"/>
      <c r="P220" s="1476"/>
      <c r="Q220" s="1477"/>
      <c r="R220" s="296"/>
      <c r="S220" s="296"/>
      <c r="T220" s="296"/>
      <c r="U220" s="296"/>
      <c r="V220" s="296"/>
      <c r="W220" s="296"/>
      <c r="X220" s="296"/>
      <c r="Y220" s="296"/>
      <c r="Z220" s="296"/>
      <c r="AA220" s="296"/>
      <c r="AB220" s="296"/>
      <c r="AC220" s="296"/>
      <c r="AD220" s="296"/>
      <c r="AE220" s="296"/>
      <c r="AF220" s="296"/>
      <c r="AG220" s="296"/>
      <c r="AH220" s="296"/>
      <c r="AI220" s="296"/>
      <c r="AJ220" s="296"/>
      <c r="AK220" s="296"/>
      <c r="AL220" s="296"/>
      <c r="AM220" s="296"/>
      <c r="AN220" s="296"/>
      <c r="AO220" s="296"/>
      <c r="AP220" s="296"/>
      <c r="AQ220" s="296"/>
      <c r="AR220" s="296"/>
      <c r="AS220" s="296"/>
      <c r="AT220" s="296"/>
      <c r="AU220" s="296"/>
      <c r="AV220" s="296"/>
      <c r="AW220" s="296"/>
      <c r="AX220" s="296"/>
      <c r="AY220" s="296"/>
      <c r="BA220" s="209" t="s">
        <v>128</v>
      </c>
      <c r="BB220" s="114" t="s">
        <v>86</v>
      </c>
      <c r="BC220" s="1603" t="s">
        <v>114</v>
      </c>
      <c r="BD220" s="1604"/>
      <c r="BE220" s="1604"/>
      <c r="BF220" s="1604"/>
      <c r="BG220" s="1605"/>
      <c r="BH220" s="1606" t="s">
        <v>38</v>
      </c>
      <c r="BI220" s="1604"/>
      <c r="BJ220" s="1604"/>
      <c r="BK220" s="1604"/>
      <c r="BL220" s="1605"/>
      <c r="BM220" s="1606" t="s">
        <v>37</v>
      </c>
      <c r="BN220" s="1604"/>
      <c r="BO220" s="1604"/>
      <c r="BP220" s="1604"/>
      <c r="BQ220" s="1605"/>
    </row>
    <row r="221" s="135" customFormat="true" ht="12.75" x14ac:dyDescent="0.2">
      <c r="A221" s="182" t="s">
        <v>87</v>
      </c>
      <c r="B221" s="238"/>
      <c r="C221" s="276" t="s">
        <v>0</v>
      </c>
      <c r="D221" s="277" t="s">
        <v>1</v>
      </c>
      <c r="E221" s="277" t="s">
        <v>2</v>
      </c>
      <c r="F221" s="277" t="s">
        <v>3</v>
      </c>
      <c r="G221" s="278" t="s">
        <v>4</v>
      </c>
      <c r="H221" s="672" t="s">
        <v>0</v>
      </c>
      <c r="I221" s="611" t="s">
        <v>1</v>
      </c>
      <c r="J221" s="611" t="s">
        <v>2</v>
      </c>
      <c r="K221" s="611" t="s">
        <v>3</v>
      </c>
      <c r="L221" s="612" t="s">
        <v>4</v>
      </c>
      <c r="M221" s="657" t="s">
        <v>0</v>
      </c>
      <c r="N221" s="611" t="s">
        <v>1</v>
      </c>
      <c r="O221" s="611" t="s">
        <v>2</v>
      </c>
      <c r="P221" s="611" t="s">
        <v>3</v>
      </c>
      <c r="Q221" s="612" t="s">
        <v>4</v>
      </c>
      <c r="R221" s="296"/>
      <c r="S221" s="296"/>
      <c r="T221" s="296"/>
      <c r="U221" s="296"/>
      <c r="V221" s="296"/>
      <c r="W221" s="296"/>
      <c r="X221" s="296"/>
      <c r="Y221" s="296"/>
      <c r="Z221" s="296"/>
      <c r="AA221" s="296"/>
      <c r="AB221" s="296"/>
      <c r="AC221" s="296"/>
      <c r="AD221" s="296"/>
      <c r="AE221" s="296"/>
      <c r="AF221" s="296"/>
      <c r="AG221" s="296"/>
      <c r="AH221" s="296"/>
      <c r="AI221" s="296"/>
      <c r="AJ221" s="296"/>
      <c r="AK221" s="296"/>
      <c r="AL221" s="296"/>
      <c r="AM221" s="296"/>
      <c r="AN221" s="296"/>
      <c r="AO221" s="296"/>
      <c r="AP221" s="296"/>
      <c r="AQ221" s="296"/>
      <c r="AR221" s="296"/>
      <c r="AS221" s="296"/>
      <c r="AT221" s="296"/>
      <c r="AU221" s="296"/>
      <c r="AV221" s="296"/>
      <c r="AW221" s="296"/>
      <c r="AX221" s="296"/>
      <c r="AY221" s="296"/>
      <c r="BA221" s="194" t="s">
        <v>117</v>
      </c>
      <c r="BB221" s="193"/>
      <c r="BC221" s="325" t="s">
        <v>0</v>
      </c>
      <c r="BD221" s="171" t="s">
        <v>1</v>
      </c>
      <c r="BE221" s="171" t="s">
        <v>2</v>
      </c>
      <c r="BF221" s="171" t="s">
        <v>3</v>
      </c>
      <c r="BG221" s="326" t="s">
        <v>4</v>
      </c>
      <c r="BH221" s="335" t="s">
        <v>0</v>
      </c>
      <c r="BI221" s="171" t="s">
        <v>1</v>
      </c>
      <c r="BJ221" s="171" t="s">
        <v>2</v>
      </c>
      <c r="BK221" s="171" t="s">
        <v>3</v>
      </c>
      <c r="BL221" s="326" t="s">
        <v>4</v>
      </c>
      <c r="BM221" s="335" t="s">
        <v>0</v>
      </c>
      <c r="BN221" s="171" t="s">
        <v>1</v>
      </c>
      <c r="BO221" s="171" t="s">
        <v>2</v>
      </c>
      <c r="BP221" s="171" t="s">
        <v>3</v>
      </c>
      <c r="BQ221" s="326" t="s">
        <v>4</v>
      </c>
    </row>
    <row r="222" s="135" customFormat="true" ht="15" customHeight="true" x14ac:dyDescent="0.2">
      <c r="A222" s="1478" t="s">
        <v>36</v>
      </c>
      <c r="B222" s="926" t="s">
        <v>15</v>
      </c>
      <c r="C222" s="948" t="s">
        <v>35</v>
      </c>
      <c r="D222" s="962" t="s">
        <v>35</v>
      </c>
      <c r="E222" s="962" t="s">
        <v>35</v>
      </c>
      <c r="F222" s="962" t="s">
        <v>35</v>
      </c>
      <c r="G222" s="976" t="s">
        <v>35</v>
      </c>
      <c r="H222" s="990" t="s">
        <v>35</v>
      </c>
      <c r="I222" s="962" t="s">
        <v>35</v>
      </c>
      <c r="J222" s="962" t="s">
        <v>35</v>
      </c>
      <c r="K222" s="962" t="s">
        <v>35</v>
      </c>
      <c r="L222" s="1004" t="s">
        <v>35</v>
      </c>
      <c r="M222" s="1014" t="s">
        <v>35</v>
      </c>
      <c r="N222" s="962" t="s">
        <v>35</v>
      </c>
      <c r="O222" s="962" t="s">
        <v>35</v>
      </c>
      <c r="P222" s="962" t="s">
        <v>35</v>
      </c>
      <c r="Q222" s="1004" t="s">
        <v>35</v>
      </c>
      <c r="R222" s="296"/>
      <c r="S222" s="296"/>
      <c r="T222" s="296"/>
      <c r="U222" s="296"/>
      <c r="V222" s="296"/>
      <c r="W222" s="296"/>
      <c r="X222" s="296"/>
      <c r="Y222" s="296"/>
      <c r="Z222" s="296"/>
      <c r="AA222" s="296"/>
      <c r="AB222" s="296"/>
      <c r="AC222" s="296"/>
      <c r="AD222" s="296"/>
      <c r="AE222" s="296"/>
      <c r="AF222" s="296"/>
      <c r="AG222" s="296"/>
      <c r="AH222" s="296"/>
      <c r="AI222" s="296"/>
      <c r="AJ222" s="296"/>
      <c r="AK222" s="296"/>
      <c r="AL222" s="296"/>
      <c r="AM222" s="296"/>
      <c r="AN222" s="296"/>
      <c r="AO222" s="296"/>
      <c r="AP222" s="296"/>
      <c r="AQ222" s="296"/>
      <c r="AR222" s="296"/>
      <c r="AS222" s="296"/>
      <c r="AT222" s="296"/>
      <c r="AU222" s="296"/>
      <c r="AV222" s="296"/>
      <c r="AW222" s="296"/>
      <c r="AX222" s="296"/>
      <c r="AY222" s="296"/>
      <c r="BA222" s="1607" t="s">
        <v>36</v>
      </c>
      <c r="BB222" s="160" t="s">
        <v>15</v>
      </c>
      <c r="BC222" s="1029" t="s">
        <v>35</v>
      </c>
      <c r="BD222" s="1049" t="s">
        <v>35</v>
      </c>
      <c r="BE222" s="1049" t="s">
        <v>35</v>
      </c>
      <c r="BF222" s="1049" t="s">
        <v>35</v>
      </c>
      <c r="BG222" s="1070" t="s">
        <v>35</v>
      </c>
      <c r="BH222" s="1091" t="s">
        <v>35</v>
      </c>
      <c r="BI222" s="1049" t="s">
        <v>35</v>
      </c>
      <c r="BJ222" s="1049" t="s">
        <v>35</v>
      </c>
      <c r="BK222" s="1049" t="s">
        <v>35</v>
      </c>
      <c r="BL222" s="1070" t="s">
        <v>35</v>
      </c>
      <c r="BM222" s="1091" t="s">
        <v>35</v>
      </c>
      <c r="BN222" s="1049" t="s">
        <v>35</v>
      </c>
      <c r="BO222" s="1049" t="s">
        <v>35</v>
      </c>
      <c r="BP222" s="1049" t="s">
        <v>35</v>
      </c>
      <c r="BQ222" s="1070" t="s">
        <v>35</v>
      </c>
    </row>
    <row r="223" s="135" customFormat="true" ht="15" customHeight="true" x14ac:dyDescent="0.2">
      <c r="A223" s="1479"/>
      <c r="B223" s="927" t="s">
        <v>16</v>
      </c>
      <c r="C223" s="949" t="s">
        <v>35</v>
      </c>
      <c r="D223" s="963" t="s">
        <v>35</v>
      </c>
      <c r="E223" s="963" t="s">
        <v>35</v>
      </c>
      <c r="F223" s="963" t="s">
        <v>35</v>
      </c>
      <c r="G223" s="977" t="s">
        <v>35</v>
      </c>
      <c r="H223" s="991" t="s">
        <v>35</v>
      </c>
      <c r="I223" s="963" t="s">
        <v>35</v>
      </c>
      <c r="J223" s="963" t="s">
        <v>35</v>
      </c>
      <c r="K223" s="963" t="s">
        <v>35</v>
      </c>
      <c r="L223" s="1005" t="s">
        <v>35</v>
      </c>
      <c r="M223" s="1015" t="s">
        <v>35</v>
      </c>
      <c r="N223" s="963" t="s">
        <v>35</v>
      </c>
      <c r="O223" s="963" t="s">
        <v>35</v>
      </c>
      <c r="P223" s="963" t="s">
        <v>35</v>
      </c>
      <c r="Q223" s="1005" t="s">
        <v>35</v>
      </c>
      <c r="R223" s="296"/>
      <c r="S223" s="296"/>
      <c r="T223" s="296"/>
      <c r="U223" s="296"/>
      <c r="V223" s="296"/>
      <c r="W223" s="296"/>
      <c r="X223" s="296"/>
      <c r="Y223" s="296"/>
      <c r="Z223" s="296"/>
      <c r="AA223" s="296"/>
      <c r="AB223" s="296"/>
      <c r="AC223" s="296"/>
      <c r="AD223" s="296"/>
      <c r="AE223" s="296"/>
      <c r="AF223" s="296"/>
      <c r="AG223" s="296"/>
      <c r="AH223" s="296"/>
      <c r="AI223" s="296"/>
      <c r="AJ223" s="296"/>
      <c r="AK223" s="296"/>
      <c r="AL223" s="296"/>
      <c r="AM223" s="296"/>
      <c r="AN223" s="296"/>
      <c r="AO223" s="296"/>
      <c r="AP223" s="296"/>
      <c r="AQ223" s="296"/>
      <c r="AR223" s="296"/>
      <c r="AS223" s="296"/>
      <c r="AT223" s="296"/>
      <c r="AU223" s="296"/>
      <c r="AV223" s="296"/>
      <c r="AW223" s="296"/>
      <c r="AX223" s="296"/>
      <c r="AY223" s="296"/>
      <c r="BA223" s="1608"/>
      <c r="BB223" s="161" t="s">
        <v>16</v>
      </c>
      <c r="BC223" s="1030" t="s">
        <v>35</v>
      </c>
      <c r="BD223" s="1050" t="s">
        <v>35</v>
      </c>
      <c r="BE223" s="1050" t="s">
        <v>35</v>
      </c>
      <c r="BF223" s="1050" t="s">
        <v>35</v>
      </c>
      <c r="BG223" s="1071" t="s">
        <v>35</v>
      </c>
      <c r="BH223" s="1092" t="s">
        <v>35</v>
      </c>
      <c r="BI223" s="1050" t="s">
        <v>35</v>
      </c>
      <c r="BJ223" s="1050" t="s">
        <v>35</v>
      </c>
      <c r="BK223" s="1050" t="s">
        <v>35</v>
      </c>
      <c r="BL223" s="1071" t="s">
        <v>35</v>
      </c>
      <c r="BM223" s="1092" t="s">
        <v>35</v>
      </c>
      <c r="BN223" s="1050" t="s">
        <v>35</v>
      </c>
      <c r="BO223" s="1050" t="s">
        <v>35</v>
      </c>
      <c r="BP223" s="1050" t="s">
        <v>35</v>
      </c>
      <c r="BQ223" s="1071" t="s">
        <v>35</v>
      </c>
    </row>
    <row r="224" s="135" customFormat="true" ht="15" customHeight="true" x14ac:dyDescent="0.2">
      <c r="A224" s="1480"/>
      <c r="B224" s="928" t="s">
        <v>20</v>
      </c>
      <c r="C224" s="950" t="s">
        <v>35</v>
      </c>
      <c r="D224" s="964" t="s">
        <v>35</v>
      </c>
      <c r="E224" s="964" t="s">
        <v>35</v>
      </c>
      <c r="F224" s="964" t="s">
        <v>35</v>
      </c>
      <c r="G224" s="978" t="s">
        <v>35</v>
      </c>
      <c r="H224" s="992" t="s">
        <v>35</v>
      </c>
      <c r="I224" s="964" t="s">
        <v>35</v>
      </c>
      <c r="J224" s="964" t="s">
        <v>35</v>
      </c>
      <c r="K224" s="964" t="s">
        <v>35</v>
      </c>
      <c r="L224" s="1006" t="s">
        <v>35</v>
      </c>
      <c r="M224" s="1016" t="s">
        <v>35</v>
      </c>
      <c r="N224" s="964" t="s">
        <v>35</v>
      </c>
      <c r="O224" s="964" t="s">
        <v>35</v>
      </c>
      <c r="P224" s="964" t="s">
        <v>35</v>
      </c>
      <c r="Q224" s="1006" t="s">
        <v>35</v>
      </c>
      <c r="R224" s="296"/>
      <c r="S224" s="296"/>
      <c r="T224" s="296"/>
      <c r="U224" s="296"/>
      <c r="V224" s="296"/>
      <c r="W224" s="296"/>
      <c r="X224" s="296"/>
      <c r="Y224" s="296"/>
      <c r="Z224" s="296"/>
      <c r="AA224" s="296"/>
      <c r="AB224" s="296"/>
      <c r="AC224" s="296"/>
      <c r="AD224" s="296"/>
      <c r="AE224" s="296"/>
      <c r="AF224" s="296"/>
      <c r="AG224" s="296"/>
      <c r="AH224" s="296"/>
      <c r="AI224" s="296"/>
      <c r="AJ224" s="296"/>
      <c r="AK224" s="296"/>
      <c r="AL224" s="296"/>
      <c r="AM224" s="296"/>
      <c r="AN224" s="296"/>
      <c r="AO224" s="296"/>
      <c r="AP224" s="296"/>
      <c r="AQ224" s="296"/>
      <c r="AR224" s="296"/>
      <c r="AS224" s="296"/>
      <c r="AT224" s="296"/>
      <c r="AU224" s="296"/>
      <c r="AV224" s="296"/>
      <c r="AW224" s="296"/>
      <c r="AX224" s="296"/>
      <c r="AY224" s="296"/>
      <c r="BA224" s="1608"/>
      <c r="BB224" s="161" t="s">
        <v>20</v>
      </c>
      <c r="BC224" s="1030" t="s">
        <v>35</v>
      </c>
      <c r="BD224" s="1050" t="s">
        <v>35</v>
      </c>
      <c r="BE224" s="1050" t="s">
        <v>35</v>
      </c>
      <c r="BF224" s="1050" t="s">
        <v>35</v>
      </c>
      <c r="BG224" s="1071" t="s">
        <v>35</v>
      </c>
      <c r="BH224" s="1092" t="s">
        <v>35</v>
      </c>
      <c r="BI224" s="1050" t="s">
        <v>35</v>
      </c>
      <c r="BJ224" s="1050" t="s">
        <v>35</v>
      </c>
      <c r="BK224" s="1050" t="s">
        <v>35</v>
      </c>
      <c r="BL224" s="1071" t="s">
        <v>35</v>
      </c>
      <c r="BM224" s="1092" t="s">
        <v>35</v>
      </c>
      <c r="BN224" s="1050" t="s">
        <v>35</v>
      </c>
      <c r="BO224" s="1050" t="s">
        <v>35</v>
      </c>
      <c r="BP224" s="1050" t="s">
        <v>35</v>
      </c>
      <c r="BQ224" s="1071" t="s">
        <v>35</v>
      </c>
    </row>
    <row r="225" s="135" customFormat="true" ht="15" customHeight="true" x14ac:dyDescent="0.2">
      <c r="A225" s="902"/>
      <c r="B225" s="727"/>
      <c r="C225" s="816"/>
      <c r="D225" s="620"/>
      <c r="E225" s="620"/>
      <c r="F225" s="620"/>
      <c r="G225" s="677"/>
      <c r="H225" s="745"/>
      <c r="I225" s="620"/>
      <c r="J225" s="620"/>
      <c r="K225" s="620"/>
      <c r="L225" s="638"/>
      <c r="M225" s="816"/>
      <c r="N225" s="620"/>
      <c r="O225" s="620"/>
      <c r="P225" s="620"/>
      <c r="Q225" s="638"/>
      <c r="R225" s="296"/>
      <c r="S225" s="296"/>
      <c r="T225" s="296"/>
      <c r="U225" s="296"/>
      <c r="V225" s="296"/>
      <c r="W225" s="296"/>
      <c r="X225" s="296"/>
      <c r="Y225" s="296"/>
      <c r="Z225" s="296"/>
      <c r="AA225" s="296"/>
      <c r="AB225" s="296"/>
      <c r="AC225" s="296"/>
      <c r="AD225" s="296"/>
      <c r="AE225" s="296"/>
      <c r="AF225" s="296"/>
      <c r="AG225" s="296"/>
      <c r="AH225" s="296"/>
      <c r="AI225" s="296"/>
      <c r="AJ225" s="296"/>
      <c r="AK225" s="296"/>
      <c r="AL225" s="296"/>
      <c r="AM225" s="296"/>
      <c r="AN225" s="296"/>
      <c r="AO225" s="296"/>
      <c r="AP225" s="296"/>
      <c r="AQ225" s="296"/>
      <c r="AR225" s="296"/>
      <c r="AS225" s="296"/>
      <c r="AT225" s="296"/>
      <c r="AU225" s="296"/>
      <c r="AV225" s="296"/>
      <c r="AW225" s="296"/>
      <c r="AX225" s="296"/>
      <c r="AY225" s="296"/>
      <c r="BA225" s="1608" t="s">
        <v>70</v>
      </c>
      <c r="BB225" s="161" t="s">
        <v>71</v>
      </c>
      <c r="BC225" s="1030" t="s">
        <v>35</v>
      </c>
      <c r="BD225" s="1050" t="s">
        <v>35</v>
      </c>
      <c r="BE225" s="1050" t="s">
        <v>35</v>
      </c>
      <c r="BF225" s="1050" t="s">
        <v>35</v>
      </c>
      <c r="BG225" s="1071" t="s">
        <v>35</v>
      </c>
      <c r="BH225" s="1092" t="s">
        <v>35</v>
      </c>
      <c r="BI225" s="1050" t="s">
        <v>35</v>
      </c>
      <c r="BJ225" s="1050" t="s">
        <v>35</v>
      </c>
      <c r="BK225" s="1050" t="s">
        <v>35</v>
      </c>
      <c r="BL225" s="1071" t="s">
        <v>35</v>
      </c>
      <c r="BM225" s="1092" t="s">
        <v>35</v>
      </c>
      <c r="BN225" s="1050" t="s">
        <v>35</v>
      </c>
      <c r="BO225" s="1050" t="s">
        <v>35</v>
      </c>
      <c r="BP225" s="1050" t="s">
        <v>35</v>
      </c>
      <c r="BQ225" s="1071" t="s">
        <v>35</v>
      </c>
    </row>
    <row r="226" s="135" customFormat="true" ht="15" customHeight="true" x14ac:dyDescent="0.2">
      <c r="A226" s="701"/>
      <c r="B226" s="929"/>
      <c r="C226" s="630"/>
      <c r="D226" s="631"/>
      <c r="E226" s="631"/>
      <c r="F226" s="631"/>
      <c r="G226" s="683"/>
      <c r="H226" s="673"/>
      <c r="I226" s="631"/>
      <c r="J226" s="631"/>
      <c r="K226" s="631"/>
      <c r="L226" s="644"/>
      <c r="M226" s="658"/>
      <c r="N226" s="631"/>
      <c r="O226" s="631"/>
      <c r="P226" s="631"/>
      <c r="Q226" s="644"/>
      <c r="R226" s="296"/>
      <c r="S226" s="296"/>
      <c r="T226" s="296"/>
      <c r="U226" s="296"/>
      <c r="V226" s="296"/>
      <c r="W226" s="296"/>
      <c r="X226" s="296"/>
      <c r="Y226" s="296"/>
      <c r="Z226" s="296"/>
      <c r="AA226" s="296"/>
      <c r="AB226" s="296"/>
      <c r="AC226" s="296"/>
      <c r="AD226" s="296"/>
      <c r="AE226" s="296"/>
      <c r="AF226" s="296"/>
      <c r="AG226" s="296"/>
      <c r="AH226" s="296"/>
      <c r="AI226" s="296"/>
      <c r="AJ226" s="296"/>
      <c r="AK226" s="296"/>
      <c r="AL226" s="296"/>
      <c r="AM226" s="296"/>
      <c r="AN226" s="296"/>
      <c r="AO226" s="296"/>
      <c r="AP226" s="296"/>
      <c r="AQ226" s="296"/>
      <c r="AR226" s="296"/>
      <c r="AS226" s="296"/>
      <c r="AT226" s="296"/>
      <c r="AU226" s="296"/>
      <c r="AV226" s="296"/>
      <c r="AW226" s="296"/>
      <c r="AX226" s="296"/>
      <c r="AY226" s="296"/>
      <c r="BA226" s="1608"/>
      <c r="BB226" s="161" t="s">
        <v>72</v>
      </c>
      <c r="BC226" s="1030" t="s">
        <v>35</v>
      </c>
      <c r="BD226" s="1050" t="s">
        <v>35</v>
      </c>
      <c r="BE226" s="1050" t="s">
        <v>35</v>
      </c>
      <c r="BF226" s="1050" t="s">
        <v>35</v>
      </c>
      <c r="BG226" s="1071" t="s">
        <v>35</v>
      </c>
      <c r="BH226" s="1092" t="s">
        <v>35</v>
      </c>
      <c r="BI226" s="1050" t="s">
        <v>35</v>
      </c>
      <c r="BJ226" s="1050" t="s">
        <v>35</v>
      </c>
      <c r="BK226" s="1050" t="s">
        <v>35</v>
      </c>
      <c r="BL226" s="1071" t="s">
        <v>35</v>
      </c>
      <c r="BM226" s="1092" t="s">
        <v>35</v>
      </c>
      <c r="BN226" s="1050" t="s">
        <v>35</v>
      </c>
      <c r="BO226" s="1050" t="s">
        <v>35</v>
      </c>
      <c r="BP226" s="1050" t="s">
        <v>35</v>
      </c>
      <c r="BQ226" s="1071" t="s">
        <v>35</v>
      </c>
    </row>
    <row r="227" s="135" customFormat="true" ht="15" customHeight="true" x14ac:dyDescent="0.2">
      <c r="A227" s="702"/>
      <c r="B227" s="930"/>
      <c r="C227" s="632"/>
      <c r="D227" s="633"/>
      <c r="E227" s="633"/>
      <c r="F227" s="633"/>
      <c r="G227" s="684"/>
      <c r="H227" s="674"/>
      <c r="I227" s="633"/>
      <c r="J227" s="633"/>
      <c r="K227" s="633"/>
      <c r="L227" s="645"/>
      <c r="M227" s="659"/>
      <c r="N227" s="633"/>
      <c r="O227" s="633"/>
      <c r="P227" s="633"/>
      <c r="Q227" s="645"/>
      <c r="R227" s="296"/>
      <c r="S227" s="296"/>
      <c r="T227" s="296"/>
      <c r="U227" s="296"/>
      <c r="V227" s="296"/>
      <c r="W227" s="296"/>
      <c r="X227" s="296"/>
      <c r="Y227" s="296"/>
      <c r="Z227" s="296"/>
      <c r="AA227" s="296"/>
      <c r="AB227" s="296"/>
      <c r="AC227" s="296"/>
      <c r="AD227" s="296"/>
      <c r="AE227" s="296"/>
      <c r="AF227" s="296"/>
      <c r="AG227" s="296"/>
      <c r="AH227" s="296"/>
      <c r="AI227" s="296"/>
      <c r="AJ227" s="296"/>
      <c r="AK227" s="296"/>
      <c r="AL227" s="296"/>
      <c r="AM227" s="296"/>
      <c r="AN227" s="296"/>
      <c r="AO227" s="296"/>
      <c r="AP227" s="296"/>
      <c r="AQ227" s="296"/>
      <c r="AR227" s="296"/>
      <c r="AS227" s="296"/>
      <c r="AT227" s="296"/>
      <c r="AU227" s="296"/>
      <c r="AV227" s="296"/>
      <c r="AW227" s="296"/>
      <c r="AX227" s="296"/>
      <c r="AY227" s="296"/>
      <c r="BA227" s="1608" t="s">
        <v>94</v>
      </c>
      <c r="BB227" s="161" t="s">
        <v>61</v>
      </c>
      <c r="BC227" s="1030" t="s">
        <v>35</v>
      </c>
      <c r="BD227" s="1050" t="s">
        <v>35</v>
      </c>
      <c r="BE227" s="1050" t="s">
        <v>35</v>
      </c>
      <c r="BF227" s="1050" t="s">
        <v>35</v>
      </c>
      <c r="BG227" s="1071" t="s">
        <v>35</v>
      </c>
      <c r="BH227" s="1092" t="s">
        <v>35</v>
      </c>
      <c r="BI227" s="1050" t="s">
        <v>35</v>
      </c>
      <c r="BJ227" s="1050" t="s">
        <v>35</v>
      </c>
      <c r="BK227" s="1050" t="s">
        <v>35</v>
      </c>
      <c r="BL227" s="1071" t="s">
        <v>35</v>
      </c>
      <c r="BM227" s="1092" t="s">
        <v>35</v>
      </c>
      <c r="BN227" s="1050" t="s">
        <v>35</v>
      </c>
      <c r="BO227" s="1050" t="s">
        <v>35</v>
      </c>
      <c r="BP227" s="1050" t="s">
        <v>35</v>
      </c>
      <c r="BQ227" s="1071" t="s">
        <v>35</v>
      </c>
    </row>
    <row r="228" s="135" customFormat="true" ht="15" customHeight="true" x14ac:dyDescent="0.2">
      <c r="A228" s="703"/>
      <c r="B228" s="931"/>
      <c r="C228" s="866"/>
      <c r="D228" s="867"/>
      <c r="E228" s="867"/>
      <c r="F228" s="867"/>
      <c r="G228" s="868"/>
      <c r="H228" s="869"/>
      <c r="I228" s="867"/>
      <c r="J228" s="867"/>
      <c r="K228" s="867"/>
      <c r="L228" s="870"/>
      <c r="M228" s="871"/>
      <c r="N228" s="867"/>
      <c r="O228" s="867"/>
      <c r="P228" s="867"/>
      <c r="Q228" s="870"/>
      <c r="R228" s="296"/>
      <c r="S228" s="296"/>
      <c r="T228" s="296"/>
      <c r="U228" s="296"/>
      <c r="V228" s="296"/>
      <c r="W228" s="296"/>
      <c r="X228" s="296"/>
      <c r="Y228" s="296"/>
      <c r="Z228" s="296"/>
      <c r="AA228" s="296"/>
      <c r="AB228" s="296"/>
      <c r="AC228" s="296"/>
      <c r="AD228" s="296"/>
      <c r="AE228" s="296"/>
      <c r="AF228" s="296"/>
      <c r="AG228" s="296"/>
      <c r="AH228" s="296"/>
      <c r="AI228" s="296"/>
      <c r="AJ228" s="296"/>
      <c r="AK228" s="296"/>
      <c r="AL228" s="296"/>
      <c r="AM228" s="296"/>
      <c r="AN228" s="296"/>
      <c r="AO228" s="296"/>
      <c r="AP228" s="296"/>
      <c r="AQ228" s="296"/>
      <c r="AR228" s="296"/>
      <c r="AS228" s="296"/>
      <c r="AT228" s="296"/>
      <c r="AU228" s="296"/>
      <c r="AV228" s="296"/>
      <c r="AW228" s="296"/>
      <c r="AX228" s="296"/>
      <c r="AY228" s="296"/>
      <c r="BA228" s="1608"/>
      <c r="BB228" s="161" t="s">
        <v>91</v>
      </c>
      <c r="BC228" s="1030" t="s">
        <v>35</v>
      </c>
      <c r="BD228" s="1050" t="s">
        <v>35</v>
      </c>
      <c r="BE228" s="1050" t="s">
        <v>35</v>
      </c>
      <c r="BF228" s="1050" t="s">
        <v>35</v>
      </c>
      <c r="BG228" s="1071" t="s">
        <v>35</v>
      </c>
      <c r="BH228" s="1092" t="s">
        <v>35</v>
      </c>
      <c r="BI228" s="1050" t="s">
        <v>35</v>
      </c>
      <c r="BJ228" s="1050" t="s">
        <v>35</v>
      </c>
      <c r="BK228" s="1050" t="s">
        <v>35</v>
      </c>
      <c r="BL228" s="1071" t="s">
        <v>35</v>
      </c>
      <c r="BM228" s="1092" t="s">
        <v>35</v>
      </c>
      <c r="BN228" s="1050" t="s">
        <v>35</v>
      </c>
      <c r="BO228" s="1050" t="s">
        <v>35</v>
      </c>
      <c r="BP228" s="1050" t="s">
        <v>35</v>
      </c>
      <c r="BQ228" s="1071" t="s">
        <v>35</v>
      </c>
    </row>
    <row r="229" s="135" customFormat="true" ht="15" customHeight="true" x14ac:dyDescent="0.2">
      <c r="A229" s="704"/>
      <c r="B229" s="932"/>
      <c r="C229" s="872"/>
      <c r="D229" s="873"/>
      <c r="E229" s="873"/>
      <c r="F229" s="873"/>
      <c r="G229" s="874"/>
      <c r="H229" s="875"/>
      <c r="I229" s="873"/>
      <c r="J229" s="873"/>
      <c r="K229" s="873"/>
      <c r="L229" s="876"/>
      <c r="M229" s="877"/>
      <c r="N229" s="873"/>
      <c r="O229" s="873"/>
      <c r="P229" s="873"/>
      <c r="Q229" s="876"/>
      <c r="R229" s="296"/>
      <c r="S229" s="296"/>
      <c r="T229" s="296"/>
      <c r="U229" s="296"/>
      <c r="V229" s="296"/>
      <c r="W229" s="296"/>
      <c r="X229" s="296"/>
      <c r="Y229" s="296"/>
      <c r="Z229" s="296"/>
      <c r="AA229" s="296"/>
      <c r="AB229" s="296"/>
      <c r="AC229" s="296"/>
      <c r="AD229" s="296"/>
      <c r="AE229" s="296"/>
      <c r="AF229" s="296"/>
      <c r="AG229" s="296"/>
      <c r="AH229" s="296"/>
      <c r="AI229" s="296"/>
      <c r="AJ229" s="296"/>
      <c r="AK229" s="296"/>
      <c r="AL229" s="296"/>
      <c r="AM229" s="296"/>
      <c r="AN229" s="296"/>
      <c r="AO229" s="296"/>
      <c r="AP229" s="296"/>
      <c r="AQ229" s="296"/>
      <c r="AR229" s="296"/>
      <c r="AS229" s="296"/>
      <c r="AT229" s="296"/>
      <c r="AU229" s="296"/>
      <c r="AV229" s="296"/>
      <c r="AW229" s="296"/>
      <c r="AX229" s="296"/>
      <c r="AY229" s="296"/>
      <c r="BA229" s="1608"/>
      <c r="BB229" s="161" t="s">
        <v>92</v>
      </c>
      <c r="BC229" s="1030" t="s">
        <v>35</v>
      </c>
      <c r="BD229" s="1050" t="s">
        <v>35</v>
      </c>
      <c r="BE229" s="1050" t="s">
        <v>35</v>
      </c>
      <c r="BF229" s="1050" t="s">
        <v>35</v>
      </c>
      <c r="BG229" s="1071" t="s">
        <v>35</v>
      </c>
      <c r="BH229" s="1092" t="s">
        <v>35</v>
      </c>
      <c r="BI229" s="1050" t="s">
        <v>35</v>
      </c>
      <c r="BJ229" s="1050" t="s">
        <v>35</v>
      </c>
      <c r="BK229" s="1050" t="s">
        <v>35</v>
      </c>
      <c r="BL229" s="1071" t="s">
        <v>35</v>
      </c>
      <c r="BM229" s="1092" t="s">
        <v>35</v>
      </c>
      <c r="BN229" s="1050" t="s">
        <v>35</v>
      </c>
      <c r="BO229" s="1050" t="s">
        <v>35</v>
      </c>
      <c r="BP229" s="1050" t="s">
        <v>35</v>
      </c>
      <c r="BQ229" s="1071" t="s">
        <v>35</v>
      </c>
    </row>
    <row r="230" s="135" customFormat="true" ht="15" customHeight="true" x14ac:dyDescent="0.2">
      <c r="A230" s="705"/>
      <c r="B230" s="933"/>
      <c r="C230" s="878"/>
      <c r="D230" s="879"/>
      <c r="E230" s="879"/>
      <c r="F230" s="879"/>
      <c r="G230" s="880"/>
      <c r="H230" s="881"/>
      <c r="I230" s="879"/>
      <c r="J230" s="879"/>
      <c r="K230" s="879"/>
      <c r="L230" s="882"/>
      <c r="M230" s="883"/>
      <c r="N230" s="879"/>
      <c r="O230" s="879"/>
      <c r="P230" s="879"/>
      <c r="Q230" s="882"/>
      <c r="R230" s="296"/>
      <c r="S230" s="296"/>
      <c r="T230" s="296"/>
      <c r="U230" s="296"/>
      <c r="V230" s="296"/>
      <c r="W230" s="296"/>
      <c r="X230" s="296"/>
      <c r="Y230" s="296"/>
      <c r="Z230" s="296"/>
      <c r="AA230" s="296"/>
      <c r="AB230" s="296"/>
      <c r="AC230" s="296"/>
      <c r="AD230" s="296"/>
      <c r="AE230" s="296"/>
      <c r="AF230" s="296"/>
      <c r="AG230" s="296"/>
      <c r="AH230" s="296"/>
      <c r="AI230" s="296"/>
      <c r="AJ230" s="296"/>
      <c r="AK230" s="296"/>
      <c r="AL230" s="296"/>
      <c r="AM230" s="296"/>
      <c r="AN230" s="296"/>
      <c r="AO230" s="296"/>
      <c r="AP230" s="296"/>
      <c r="AQ230" s="296"/>
      <c r="AR230" s="296"/>
      <c r="AS230" s="296"/>
      <c r="AT230" s="296"/>
      <c r="AU230" s="296"/>
      <c r="AV230" s="296"/>
      <c r="AW230" s="296"/>
      <c r="AX230" s="296"/>
      <c r="AY230" s="296"/>
      <c r="BA230" s="1608"/>
      <c r="BB230" s="161" t="s">
        <v>93</v>
      </c>
      <c r="BC230" s="1030" t="s">
        <v>35</v>
      </c>
      <c r="BD230" s="1050" t="s">
        <v>35</v>
      </c>
      <c r="BE230" s="1050" t="s">
        <v>35</v>
      </c>
      <c r="BF230" s="1050" t="s">
        <v>35</v>
      </c>
      <c r="BG230" s="1071" t="s">
        <v>35</v>
      </c>
      <c r="BH230" s="1092" t="s">
        <v>35</v>
      </c>
      <c r="BI230" s="1050" t="s">
        <v>35</v>
      </c>
      <c r="BJ230" s="1050" t="s">
        <v>35</v>
      </c>
      <c r="BK230" s="1050" t="s">
        <v>35</v>
      </c>
      <c r="BL230" s="1071" t="s">
        <v>35</v>
      </c>
      <c r="BM230" s="1092" t="s">
        <v>35</v>
      </c>
      <c r="BN230" s="1050" t="s">
        <v>35</v>
      </c>
      <c r="BO230" s="1050" t="s">
        <v>35</v>
      </c>
      <c r="BP230" s="1050" t="s">
        <v>35</v>
      </c>
      <c r="BQ230" s="1071" t="s">
        <v>35</v>
      </c>
    </row>
    <row r="231" s="376" customFormat="true" ht="15" customHeight="true" x14ac:dyDescent="0.2">
      <c r="A231" s="706"/>
      <c r="B231" s="728"/>
      <c r="C231" s="634"/>
      <c r="D231" s="635"/>
      <c r="E231" s="635"/>
      <c r="F231" s="635"/>
      <c r="G231" s="685"/>
      <c r="H231" s="675"/>
      <c r="I231" s="635"/>
      <c r="J231" s="635"/>
      <c r="K231" s="635"/>
      <c r="L231" s="646"/>
      <c r="M231" s="660"/>
      <c r="N231" s="635"/>
      <c r="O231" s="635"/>
      <c r="P231" s="635"/>
      <c r="Q231" s="646"/>
      <c r="R231" s="534"/>
      <c r="S231" s="534"/>
      <c r="T231" s="534"/>
      <c r="U231" s="534"/>
      <c r="V231" s="534"/>
      <c r="W231" s="534"/>
      <c r="X231" s="534"/>
      <c r="Y231" s="534"/>
      <c r="Z231" s="534"/>
      <c r="AA231" s="534"/>
      <c r="AB231" s="534"/>
      <c r="AC231" s="534"/>
      <c r="AD231" s="534"/>
      <c r="AE231" s="534"/>
      <c r="AF231" s="534"/>
      <c r="AG231" s="534"/>
      <c r="AH231" s="534"/>
      <c r="AI231" s="534"/>
      <c r="AJ231" s="534"/>
      <c r="AK231" s="534"/>
      <c r="AL231" s="534"/>
      <c r="AM231" s="534"/>
      <c r="AN231" s="534"/>
      <c r="AO231" s="534"/>
      <c r="AP231" s="534"/>
      <c r="AQ231" s="534"/>
      <c r="AR231" s="534"/>
      <c r="AS231" s="534"/>
      <c r="AT231" s="534"/>
      <c r="AU231" s="534"/>
      <c r="AV231" s="534"/>
      <c r="AW231" s="534"/>
      <c r="AX231" s="534"/>
      <c r="AY231" s="534"/>
      <c r="BA231" s="377"/>
      <c r="BB231" s="161"/>
      <c r="BC231" s="327"/>
      <c r="BD231" s="294"/>
      <c r="BE231" s="294"/>
      <c r="BF231" s="294"/>
      <c r="BG231" s="328"/>
      <c r="BH231" s="336"/>
      <c r="BI231" s="294"/>
      <c r="BJ231" s="294"/>
      <c r="BK231" s="294"/>
      <c r="BL231" s="328"/>
      <c r="BM231" s="336"/>
      <c r="BN231" s="294"/>
      <c r="BO231" s="294"/>
      <c r="BP231" s="294"/>
      <c r="BQ231" s="328"/>
    </row>
    <row r="232" s="376" customFormat="true" ht="15" customHeight="true" x14ac:dyDescent="0.2">
      <c r="A232" s="707"/>
      <c r="B232" s="729"/>
      <c r="C232" s="636"/>
      <c r="D232" s="637"/>
      <c r="E232" s="637"/>
      <c r="F232" s="637"/>
      <c r="G232" s="686"/>
      <c r="H232" s="676"/>
      <c r="I232" s="637"/>
      <c r="J232" s="637"/>
      <c r="K232" s="637"/>
      <c r="L232" s="647"/>
      <c r="M232" s="661"/>
      <c r="N232" s="637"/>
      <c r="O232" s="637"/>
      <c r="P232" s="637"/>
      <c r="Q232" s="647"/>
      <c r="R232" s="534"/>
      <c r="S232" s="534"/>
      <c r="T232" s="534"/>
      <c r="U232" s="534"/>
      <c r="V232" s="534"/>
      <c r="W232" s="534"/>
      <c r="X232" s="534"/>
      <c r="Y232" s="534"/>
      <c r="Z232" s="534"/>
      <c r="AA232" s="534"/>
      <c r="AB232" s="534"/>
      <c r="AC232" s="534"/>
      <c r="AD232" s="534"/>
      <c r="AE232" s="534"/>
      <c r="AF232" s="534"/>
      <c r="AG232" s="534"/>
      <c r="AH232" s="534"/>
      <c r="AI232" s="534"/>
      <c r="AJ232" s="534"/>
      <c r="AK232" s="534"/>
      <c r="AL232" s="534"/>
      <c r="AM232" s="534"/>
      <c r="AN232" s="534"/>
      <c r="AO232" s="534"/>
      <c r="AP232" s="534"/>
      <c r="AQ232" s="534"/>
      <c r="AR232" s="534"/>
      <c r="AS232" s="534"/>
      <c r="AT232" s="534"/>
      <c r="AU232" s="534"/>
      <c r="AV232" s="534"/>
      <c r="AW232" s="534"/>
      <c r="AX232" s="534"/>
      <c r="AY232" s="534"/>
      <c r="BA232" s="372"/>
      <c r="BB232" s="161"/>
      <c r="BC232" s="327"/>
      <c r="BD232" s="294"/>
      <c r="BE232" s="294"/>
      <c r="BF232" s="294"/>
      <c r="BG232" s="328"/>
      <c r="BH232" s="336"/>
      <c r="BI232" s="294"/>
      <c r="BJ232" s="294"/>
      <c r="BK232" s="294"/>
      <c r="BL232" s="328"/>
      <c r="BM232" s="336"/>
      <c r="BN232" s="294"/>
      <c r="BO232" s="294"/>
      <c r="BP232" s="294"/>
      <c r="BQ232" s="328"/>
    </row>
    <row r="233" s="376" customFormat="true" ht="15" customHeight="true" x14ac:dyDescent="0.2">
      <c r="A233" s="708"/>
      <c r="B233" s="730"/>
      <c r="C233" s="884"/>
      <c r="D233" s="885"/>
      <c r="E233" s="885"/>
      <c r="F233" s="885"/>
      <c r="G233" s="886"/>
      <c r="H233" s="887"/>
      <c r="I233" s="885"/>
      <c r="J233" s="885"/>
      <c r="K233" s="885"/>
      <c r="L233" s="888"/>
      <c r="M233" s="889"/>
      <c r="N233" s="885"/>
      <c r="O233" s="885"/>
      <c r="P233" s="885"/>
      <c r="Q233" s="888"/>
      <c r="R233" s="534"/>
      <c r="S233" s="534"/>
      <c r="T233" s="534"/>
      <c r="U233" s="534"/>
      <c r="V233" s="534"/>
      <c r="W233" s="534"/>
      <c r="X233" s="534"/>
      <c r="Y233" s="534"/>
      <c r="Z233" s="534"/>
      <c r="AA233" s="534"/>
      <c r="AB233" s="534"/>
      <c r="AC233" s="534"/>
      <c r="AD233" s="534"/>
      <c r="AE233" s="534"/>
      <c r="AF233" s="534"/>
      <c r="AG233" s="534"/>
      <c r="AH233" s="534"/>
      <c r="AI233" s="534"/>
      <c r="AJ233" s="534"/>
      <c r="AK233" s="534"/>
      <c r="AL233" s="534"/>
      <c r="AM233" s="534"/>
      <c r="AN233" s="534"/>
      <c r="AO233" s="534"/>
      <c r="AP233" s="534"/>
      <c r="AQ233" s="534"/>
      <c r="AR233" s="534"/>
      <c r="AS233" s="534"/>
      <c r="AT233" s="534"/>
      <c r="AU233" s="534"/>
      <c r="AV233" s="534"/>
      <c r="AW233" s="534"/>
      <c r="AX233" s="534"/>
      <c r="AY233" s="534"/>
      <c r="BA233" s="372"/>
      <c r="BB233" s="161"/>
      <c r="BC233" s="327"/>
      <c r="BD233" s="294"/>
      <c r="BE233" s="294"/>
      <c r="BF233" s="294"/>
      <c r="BG233" s="328"/>
      <c r="BH233" s="336"/>
      <c r="BI233" s="294"/>
      <c r="BJ233" s="294"/>
      <c r="BK233" s="294"/>
      <c r="BL233" s="328"/>
      <c r="BM233" s="336"/>
      <c r="BN233" s="294"/>
      <c r="BO233" s="294"/>
      <c r="BP233" s="294"/>
      <c r="BQ233" s="328"/>
    </row>
    <row r="234" s="376" customFormat="true" ht="15" customHeight="true" x14ac:dyDescent="0.2">
      <c r="A234" s="709"/>
      <c r="B234" s="731"/>
      <c r="C234" s="890"/>
      <c r="D234" s="891"/>
      <c r="E234" s="891"/>
      <c r="F234" s="891"/>
      <c r="G234" s="892"/>
      <c r="H234" s="893"/>
      <c r="I234" s="891"/>
      <c r="J234" s="891"/>
      <c r="K234" s="891"/>
      <c r="L234" s="894"/>
      <c r="M234" s="895"/>
      <c r="N234" s="891"/>
      <c r="O234" s="891"/>
      <c r="P234" s="891"/>
      <c r="Q234" s="894"/>
      <c r="R234" s="534"/>
      <c r="S234" s="534"/>
      <c r="T234" s="534"/>
      <c r="U234" s="534"/>
      <c r="V234" s="534"/>
      <c r="W234" s="534"/>
      <c r="X234" s="534"/>
      <c r="Y234" s="534"/>
      <c r="Z234" s="534"/>
      <c r="AA234" s="534"/>
      <c r="AB234" s="534"/>
      <c r="AC234" s="534"/>
      <c r="AD234" s="534"/>
      <c r="AE234" s="534"/>
      <c r="AF234" s="534"/>
      <c r="AG234" s="534"/>
      <c r="AH234" s="534"/>
      <c r="AI234" s="534"/>
      <c r="AJ234" s="534"/>
      <c r="AK234" s="534"/>
      <c r="AL234" s="534"/>
      <c r="AM234" s="534"/>
      <c r="AN234" s="534"/>
      <c r="AO234" s="534"/>
      <c r="AP234" s="534"/>
      <c r="AQ234" s="534"/>
      <c r="AR234" s="534"/>
      <c r="AS234" s="534"/>
      <c r="AT234" s="534"/>
      <c r="AU234" s="534"/>
      <c r="AV234" s="534"/>
      <c r="AW234" s="534"/>
      <c r="AX234" s="534"/>
      <c r="AY234" s="534"/>
      <c r="BA234" s="372"/>
      <c r="BB234" s="161"/>
      <c r="BC234" s="327"/>
      <c r="BD234" s="294"/>
      <c r="BE234" s="294"/>
      <c r="BF234" s="294"/>
      <c r="BG234" s="328"/>
      <c r="BH234" s="336"/>
      <c r="BI234" s="294"/>
      <c r="BJ234" s="294"/>
      <c r="BK234" s="294"/>
      <c r="BL234" s="328"/>
      <c r="BM234" s="336"/>
      <c r="BN234" s="294"/>
      <c r="BO234" s="294"/>
      <c r="BP234" s="294"/>
      <c r="BQ234" s="328"/>
    </row>
    <row r="235" s="376" customFormat="true" ht="15" customHeight="true" x14ac:dyDescent="0.2">
      <c r="A235" s="709"/>
      <c r="B235" s="731"/>
      <c r="C235" s="890"/>
      <c r="D235" s="891"/>
      <c r="E235" s="891"/>
      <c r="F235" s="891"/>
      <c r="G235" s="892"/>
      <c r="H235" s="893"/>
      <c r="I235" s="891"/>
      <c r="J235" s="891"/>
      <c r="K235" s="891"/>
      <c r="L235" s="894"/>
      <c r="M235" s="895"/>
      <c r="N235" s="891"/>
      <c r="O235" s="891"/>
      <c r="P235" s="891"/>
      <c r="Q235" s="894"/>
      <c r="R235" s="534"/>
      <c r="S235" s="534"/>
      <c r="T235" s="534"/>
      <c r="U235" s="534"/>
      <c r="V235" s="534"/>
      <c r="W235" s="534"/>
      <c r="X235" s="534"/>
      <c r="Y235" s="534"/>
      <c r="Z235" s="534"/>
      <c r="AA235" s="534"/>
      <c r="AB235" s="534"/>
      <c r="AC235" s="534"/>
      <c r="AD235" s="534"/>
      <c r="AE235" s="534"/>
      <c r="AF235" s="534"/>
      <c r="AG235" s="534"/>
      <c r="AH235" s="534"/>
      <c r="AI235" s="534"/>
      <c r="AJ235" s="534"/>
      <c r="AK235" s="534"/>
      <c r="AL235" s="534"/>
      <c r="AM235" s="534"/>
      <c r="AN235" s="534"/>
      <c r="AO235" s="534"/>
      <c r="AP235" s="534"/>
      <c r="AQ235" s="534"/>
      <c r="AR235" s="534"/>
      <c r="AS235" s="534"/>
      <c r="AT235" s="534"/>
      <c r="AU235" s="534"/>
      <c r="AV235" s="534"/>
      <c r="AW235" s="534"/>
      <c r="AX235" s="534"/>
      <c r="AY235" s="534"/>
      <c r="BA235" s="372"/>
      <c r="BB235" s="161"/>
      <c r="BC235" s="327"/>
      <c r="BD235" s="294"/>
      <c r="BE235" s="294"/>
      <c r="BF235" s="294"/>
      <c r="BG235" s="328"/>
      <c r="BH235" s="336"/>
      <c r="BI235" s="294"/>
      <c r="BJ235" s="294"/>
      <c r="BK235" s="294"/>
      <c r="BL235" s="328"/>
      <c r="BM235" s="336"/>
      <c r="BN235" s="294"/>
      <c r="BO235" s="294"/>
      <c r="BP235" s="294"/>
      <c r="BQ235" s="328"/>
    </row>
    <row r="236" s="376" customFormat="true" ht="15" customHeight="true" x14ac:dyDescent="0.2">
      <c r="A236" s="709"/>
      <c r="B236" s="731"/>
      <c r="C236" s="890"/>
      <c r="D236" s="891"/>
      <c r="E236" s="891"/>
      <c r="F236" s="891"/>
      <c r="G236" s="892"/>
      <c r="H236" s="893"/>
      <c r="I236" s="891"/>
      <c r="J236" s="891"/>
      <c r="K236" s="891"/>
      <c r="L236" s="894"/>
      <c r="M236" s="895"/>
      <c r="N236" s="891"/>
      <c r="O236" s="891"/>
      <c r="P236" s="891"/>
      <c r="Q236" s="894"/>
      <c r="R236" s="534"/>
      <c r="S236" s="534"/>
      <c r="T236" s="534"/>
      <c r="U236" s="534"/>
      <c r="V236" s="534"/>
      <c r="W236" s="534"/>
      <c r="X236" s="534"/>
      <c r="Y236" s="534"/>
      <c r="Z236" s="534"/>
      <c r="AA236" s="534"/>
      <c r="AB236" s="534"/>
      <c r="AC236" s="534"/>
      <c r="AD236" s="534"/>
      <c r="AE236" s="534"/>
      <c r="AF236" s="534"/>
      <c r="AG236" s="534"/>
      <c r="AH236" s="534"/>
      <c r="AI236" s="534"/>
      <c r="AJ236" s="534"/>
      <c r="AK236" s="534"/>
      <c r="AL236" s="534"/>
      <c r="AM236" s="534"/>
      <c r="AN236" s="534"/>
      <c r="AO236" s="534"/>
      <c r="AP236" s="534"/>
      <c r="AQ236" s="534"/>
      <c r="AR236" s="534"/>
      <c r="AS236" s="534"/>
      <c r="AT236" s="534"/>
      <c r="AU236" s="534"/>
      <c r="AV236" s="534"/>
      <c r="AW236" s="534"/>
      <c r="AX236" s="534"/>
      <c r="AY236" s="534"/>
      <c r="BA236" s="372"/>
      <c r="BB236" s="161"/>
      <c r="BC236" s="327"/>
      <c r="BD236" s="294"/>
      <c r="BE236" s="294"/>
      <c r="BF236" s="294"/>
      <c r="BG236" s="328"/>
      <c r="BH236" s="336"/>
      <c r="BI236" s="294"/>
      <c r="BJ236" s="294"/>
      <c r="BK236" s="294"/>
      <c r="BL236" s="328"/>
      <c r="BM236" s="336"/>
      <c r="BN236" s="294"/>
      <c r="BO236" s="294"/>
      <c r="BP236" s="294"/>
      <c r="BQ236" s="328"/>
    </row>
    <row r="237" s="376" customFormat="true" ht="15" customHeight="true" x14ac:dyDescent="0.2">
      <c r="A237" s="709"/>
      <c r="B237" s="731"/>
      <c r="C237" s="890"/>
      <c r="D237" s="891"/>
      <c r="E237" s="891"/>
      <c r="F237" s="891"/>
      <c r="G237" s="892"/>
      <c r="H237" s="893"/>
      <c r="I237" s="891"/>
      <c r="J237" s="891"/>
      <c r="K237" s="891"/>
      <c r="L237" s="894"/>
      <c r="M237" s="895"/>
      <c r="N237" s="891"/>
      <c r="O237" s="891"/>
      <c r="P237" s="891"/>
      <c r="Q237" s="894"/>
      <c r="R237" s="534"/>
      <c r="S237" s="534"/>
      <c r="T237" s="534"/>
      <c r="U237" s="534"/>
      <c r="V237" s="534"/>
      <c r="W237" s="534"/>
      <c r="X237" s="534"/>
      <c r="Y237" s="534"/>
      <c r="Z237" s="534"/>
      <c r="AA237" s="534"/>
      <c r="AB237" s="534"/>
      <c r="AC237" s="534"/>
      <c r="AD237" s="534"/>
      <c r="AE237" s="534"/>
      <c r="AF237" s="534"/>
      <c r="AG237" s="534"/>
      <c r="AH237" s="534"/>
      <c r="AI237" s="534"/>
      <c r="AJ237" s="534"/>
      <c r="AK237" s="534"/>
      <c r="AL237" s="534"/>
      <c r="AM237" s="534"/>
      <c r="AN237" s="534"/>
      <c r="AO237" s="534"/>
      <c r="AP237" s="534"/>
      <c r="AQ237" s="534"/>
      <c r="AR237" s="534"/>
      <c r="AS237" s="534"/>
      <c r="AT237" s="534"/>
      <c r="AU237" s="534"/>
      <c r="AV237" s="534"/>
      <c r="AW237" s="534"/>
      <c r="AX237" s="534"/>
      <c r="AY237" s="534"/>
      <c r="BA237" s="372"/>
      <c r="BB237" s="161"/>
      <c r="BC237" s="327"/>
      <c r="BD237" s="294"/>
      <c r="BE237" s="294"/>
      <c r="BF237" s="294"/>
      <c r="BG237" s="328"/>
      <c r="BH237" s="336"/>
      <c r="BI237" s="294"/>
      <c r="BJ237" s="294"/>
      <c r="BK237" s="294"/>
      <c r="BL237" s="328"/>
      <c r="BM237" s="336"/>
      <c r="BN237" s="294"/>
      <c r="BO237" s="294"/>
      <c r="BP237" s="294"/>
      <c r="BQ237" s="328"/>
    </row>
    <row r="238" s="376" customFormat="true" ht="15" customHeight="true" x14ac:dyDescent="0.2">
      <c r="A238" s="709"/>
      <c r="B238" s="731"/>
      <c r="C238" s="890"/>
      <c r="D238" s="891"/>
      <c r="E238" s="891"/>
      <c r="F238" s="891"/>
      <c r="G238" s="892"/>
      <c r="H238" s="893"/>
      <c r="I238" s="891"/>
      <c r="J238" s="891"/>
      <c r="K238" s="891"/>
      <c r="L238" s="894"/>
      <c r="M238" s="895"/>
      <c r="N238" s="891"/>
      <c r="O238" s="891"/>
      <c r="P238" s="891"/>
      <c r="Q238" s="894"/>
      <c r="R238" s="534"/>
      <c r="S238" s="534"/>
      <c r="T238" s="534"/>
      <c r="U238" s="534"/>
      <c r="V238" s="534"/>
      <c r="W238" s="534"/>
      <c r="X238" s="534"/>
      <c r="Y238" s="534"/>
      <c r="Z238" s="534"/>
      <c r="AA238" s="534"/>
      <c r="AB238" s="534"/>
      <c r="AC238" s="534"/>
      <c r="AD238" s="534"/>
      <c r="AE238" s="534"/>
      <c r="AF238" s="534"/>
      <c r="AG238" s="534"/>
      <c r="AH238" s="534"/>
      <c r="AI238" s="534"/>
      <c r="AJ238" s="534"/>
      <c r="AK238" s="534"/>
      <c r="AL238" s="534"/>
      <c r="AM238" s="534"/>
      <c r="AN238" s="534"/>
      <c r="AO238" s="534"/>
      <c r="AP238" s="534"/>
      <c r="AQ238" s="534"/>
      <c r="AR238" s="534"/>
      <c r="AS238" s="534"/>
      <c r="AT238" s="534"/>
      <c r="AU238" s="534"/>
      <c r="AV238" s="534"/>
      <c r="AW238" s="534"/>
      <c r="AX238" s="534"/>
      <c r="AY238" s="534"/>
      <c r="BA238" s="372"/>
      <c r="BB238" s="161"/>
      <c r="BC238" s="327"/>
      <c r="BD238" s="294"/>
      <c r="BE238" s="294"/>
      <c r="BF238" s="294"/>
      <c r="BG238" s="328"/>
      <c r="BH238" s="336"/>
      <c r="BI238" s="294"/>
      <c r="BJ238" s="294"/>
      <c r="BK238" s="294"/>
      <c r="BL238" s="328"/>
      <c r="BM238" s="336"/>
      <c r="BN238" s="294"/>
      <c r="BO238" s="294"/>
      <c r="BP238" s="294"/>
      <c r="BQ238" s="328"/>
    </row>
    <row r="239" s="376" customFormat="true" ht="15" customHeight="true" x14ac:dyDescent="0.2">
      <c r="A239" s="709"/>
      <c r="B239" s="731"/>
      <c r="C239" s="890"/>
      <c r="D239" s="891"/>
      <c r="E239" s="891"/>
      <c r="F239" s="891"/>
      <c r="G239" s="892"/>
      <c r="H239" s="893"/>
      <c r="I239" s="891"/>
      <c r="J239" s="891"/>
      <c r="K239" s="891"/>
      <c r="L239" s="894"/>
      <c r="M239" s="895"/>
      <c r="N239" s="891"/>
      <c r="O239" s="891"/>
      <c r="P239" s="891"/>
      <c r="Q239" s="894"/>
      <c r="R239" s="534"/>
      <c r="S239" s="534"/>
      <c r="T239" s="534"/>
      <c r="U239" s="534"/>
      <c r="V239" s="534"/>
      <c r="W239" s="534"/>
      <c r="X239" s="534"/>
      <c r="Y239" s="534"/>
      <c r="Z239" s="534"/>
      <c r="AA239" s="534"/>
      <c r="AB239" s="534"/>
      <c r="AC239" s="534"/>
      <c r="AD239" s="534"/>
      <c r="AE239" s="534"/>
      <c r="AF239" s="534"/>
      <c r="AG239" s="534"/>
      <c r="AH239" s="534"/>
      <c r="AI239" s="534"/>
      <c r="AJ239" s="534"/>
      <c r="AK239" s="534"/>
      <c r="AL239" s="534"/>
      <c r="AM239" s="534"/>
      <c r="AN239" s="534"/>
      <c r="AO239" s="534"/>
      <c r="AP239" s="534"/>
      <c r="AQ239" s="534"/>
      <c r="AR239" s="534"/>
      <c r="AS239" s="534"/>
      <c r="AT239" s="534"/>
      <c r="AU239" s="534"/>
      <c r="AV239" s="534"/>
      <c r="AW239" s="534"/>
      <c r="AX239" s="534"/>
      <c r="AY239" s="534"/>
      <c r="BA239" s="372"/>
      <c r="BB239" s="161"/>
      <c r="BC239" s="327"/>
      <c r="BD239" s="294"/>
      <c r="BE239" s="294"/>
      <c r="BF239" s="294"/>
      <c r="BG239" s="328"/>
      <c r="BH239" s="336"/>
      <c r="BI239" s="294"/>
      <c r="BJ239" s="294"/>
      <c r="BK239" s="294"/>
      <c r="BL239" s="328"/>
      <c r="BM239" s="336"/>
      <c r="BN239" s="294"/>
      <c r="BO239" s="294"/>
      <c r="BP239" s="294"/>
      <c r="BQ239" s="328"/>
    </row>
    <row r="240" s="376" customFormat="true" ht="15" customHeight="true" x14ac:dyDescent="0.2">
      <c r="A240" s="709"/>
      <c r="B240" s="732"/>
      <c r="C240" s="890"/>
      <c r="D240" s="891"/>
      <c r="E240" s="891"/>
      <c r="F240" s="891"/>
      <c r="G240" s="892"/>
      <c r="H240" s="893"/>
      <c r="I240" s="891"/>
      <c r="J240" s="891"/>
      <c r="K240" s="891"/>
      <c r="L240" s="894"/>
      <c r="M240" s="895"/>
      <c r="N240" s="891"/>
      <c r="O240" s="891"/>
      <c r="P240" s="891"/>
      <c r="Q240" s="894"/>
      <c r="R240" s="534"/>
      <c r="S240" s="534"/>
      <c r="T240" s="534"/>
      <c r="U240" s="534"/>
      <c r="V240" s="534"/>
      <c r="W240" s="534"/>
      <c r="X240" s="534"/>
      <c r="Y240" s="534"/>
      <c r="Z240" s="534"/>
      <c r="AA240" s="534"/>
      <c r="AB240" s="534"/>
      <c r="AC240" s="534"/>
      <c r="AD240" s="534"/>
      <c r="AE240" s="534"/>
      <c r="AF240" s="534"/>
      <c r="AG240" s="534"/>
      <c r="AH240" s="534"/>
      <c r="AI240" s="534"/>
      <c r="AJ240" s="534"/>
      <c r="AK240" s="534"/>
      <c r="AL240" s="534"/>
      <c r="AM240" s="534"/>
      <c r="AN240" s="534"/>
      <c r="AO240" s="534"/>
      <c r="AP240" s="534"/>
      <c r="AQ240" s="534"/>
      <c r="AR240" s="534"/>
      <c r="AS240" s="534"/>
      <c r="AT240" s="534"/>
      <c r="AU240" s="534"/>
      <c r="AV240" s="534"/>
      <c r="AW240" s="534"/>
      <c r="AX240" s="534"/>
      <c r="AY240" s="534"/>
      <c r="BA240" s="372"/>
      <c r="BB240" s="161"/>
      <c r="BC240" s="327"/>
      <c r="BD240" s="294"/>
      <c r="BE240" s="294"/>
      <c r="BF240" s="294"/>
      <c r="BG240" s="328"/>
      <c r="BH240" s="336"/>
      <c r="BI240" s="294"/>
      <c r="BJ240" s="294"/>
      <c r="BK240" s="294"/>
      <c r="BL240" s="328"/>
      <c r="BM240" s="336"/>
      <c r="BN240" s="294"/>
      <c r="BO240" s="294"/>
      <c r="BP240" s="294"/>
      <c r="BQ240" s="328"/>
    </row>
    <row r="241" s="376" customFormat="true" ht="15" customHeight="true" x14ac:dyDescent="0.2">
      <c r="A241" s="710"/>
      <c r="B241" s="733"/>
      <c r="C241" s="896"/>
      <c r="D241" s="897"/>
      <c r="E241" s="897"/>
      <c r="F241" s="897"/>
      <c r="G241" s="898"/>
      <c r="H241" s="899"/>
      <c r="I241" s="897"/>
      <c r="J241" s="897"/>
      <c r="K241" s="897"/>
      <c r="L241" s="900"/>
      <c r="M241" s="901"/>
      <c r="N241" s="897"/>
      <c r="O241" s="897"/>
      <c r="P241" s="897"/>
      <c r="Q241" s="900"/>
      <c r="R241" s="534"/>
      <c r="S241" s="534"/>
      <c r="T241" s="534"/>
      <c r="U241" s="534"/>
      <c r="V241" s="534"/>
      <c r="W241" s="534"/>
      <c r="X241" s="534"/>
      <c r="Y241" s="534"/>
      <c r="Z241" s="534"/>
      <c r="AA241" s="534"/>
      <c r="AB241" s="534"/>
      <c r="AC241" s="534"/>
      <c r="AD241" s="534"/>
      <c r="AE241" s="534"/>
      <c r="AF241" s="534"/>
      <c r="AG241" s="534"/>
      <c r="AH241" s="534"/>
      <c r="AI241" s="534"/>
      <c r="AJ241" s="534"/>
      <c r="AK241" s="534"/>
      <c r="AL241" s="534"/>
      <c r="AM241" s="534"/>
      <c r="AN241" s="534"/>
      <c r="AO241" s="534"/>
      <c r="AP241" s="534"/>
      <c r="AQ241" s="534"/>
      <c r="AR241" s="534"/>
      <c r="AS241" s="534"/>
      <c r="AT241" s="534"/>
      <c r="AU241" s="534"/>
      <c r="AV241" s="534"/>
      <c r="AW241" s="534"/>
      <c r="AX241" s="534"/>
      <c r="AY241" s="534"/>
      <c r="BA241" s="372"/>
      <c r="BB241" s="161"/>
      <c r="BC241" s="327"/>
      <c r="BD241" s="294"/>
      <c r="BE241" s="294"/>
      <c r="BF241" s="294"/>
      <c r="BG241" s="328"/>
      <c r="BH241" s="336"/>
      <c r="BI241" s="294"/>
      <c r="BJ241" s="294"/>
      <c r="BK241" s="294"/>
      <c r="BL241" s="328"/>
      <c r="BM241" s="336"/>
      <c r="BN241" s="294"/>
      <c r="BO241" s="294"/>
      <c r="BP241" s="294"/>
      <c r="BQ241" s="328"/>
    </row>
    <row r="242" s="376" customFormat="true" ht="15" customHeight="true" x14ac:dyDescent="0.2">
      <c r="A242" s="613"/>
      <c r="B242" s="715"/>
      <c r="C242" s="779"/>
      <c r="D242" s="771"/>
      <c r="E242" s="771"/>
      <c r="F242" s="771"/>
      <c r="G242" s="772"/>
      <c r="H242" s="770"/>
      <c r="I242" s="771"/>
      <c r="J242" s="771"/>
      <c r="K242" s="771"/>
      <c r="L242" s="780"/>
      <c r="M242" s="779"/>
      <c r="N242" s="771"/>
      <c r="O242" s="771"/>
      <c r="P242" s="771"/>
      <c r="Q242" s="780"/>
      <c r="R242" s="534"/>
      <c r="S242" s="534"/>
      <c r="T242" s="534"/>
      <c r="U242" s="534"/>
      <c r="V242" s="534"/>
      <c r="W242" s="534"/>
      <c r="X242" s="534"/>
      <c r="Y242" s="534"/>
      <c r="Z242" s="534"/>
      <c r="AA242" s="534"/>
      <c r="AB242" s="534"/>
      <c r="AC242" s="534"/>
      <c r="AD242" s="534"/>
      <c r="AE242" s="534"/>
      <c r="AF242" s="534"/>
      <c r="AG242" s="534"/>
      <c r="AH242" s="534"/>
      <c r="AI242" s="534"/>
      <c r="AJ242" s="534"/>
      <c r="AK242" s="534"/>
      <c r="AL242" s="534"/>
      <c r="AM242" s="534"/>
      <c r="AN242" s="534"/>
      <c r="AO242" s="534"/>
      <c r="AP242" s="534"/>
      <c r="AQ242" s="534"/>
      <c r="AR242" s="534"/>
      <c r="AS242" s="534"/>
      <c r="AT242" s="534"/>
      <c r="AU242" s="534"/>
      <c r="AV242" s="534"/>
      <c r="AW242" s="534"/>
      <c r="AX242" s="534"/>
      <c r="AY242" s="534"/>
      <c r="BA242" s="372"/>
      <c r="BB242" s="161"/>
      <c r="BC242" s="327"/>
      <c r="BD242" s="294"/>
      <c r="BE242" s="294"/>
      <c r="BF242" s="294"/>
      <c r="BG242" s="328"/>
      <c r="BH242" s="336"/>
      <c r="BI242" s="294"/>
      <c r="BJ242" s="294"/>
      <c r="BK242" s="294"/>
      <c r="BL242" s="328"/>
      <c r="BM242" s="336"/>
      <c r="BN242" s="294"/>
      <c r="BO242" s="294"/>
      <c r="BP242" s="294"/>
      <c r="BQ242" s="328"/>
    </row>
    <row r="243" s="376" customFormat="true" ht="15" customHeight="true" x14ac:dyDescent="0.2">
      <c r="A243" s="613"/>
      <c r="B243" s="715"/>
      <c r="C243" s="779"/>
      <c r="D243" s="771"/>
      <c r="E243" s="771"/>
      <c r="F243" s="771"/>
      <c r="G243" s="772"/>
      <c r="H243" s="770"/>
      <c r="I243" s="771"/>
      <c r="J243" s="771"/>
      <c r="K243" s="771"/>
      <c r="L243" s="780"/>
      <c r="M243" s="779"/>
      <c r="N243" s="771"/>
      <c r="O243" s="771"/>
      <c r="P243" s="771"/>
      <c r="Q243" s="780"/>
      <c r="R243" s="534"/>
      <c r="S243" s="534"/>
      <c r="T243" s="534"/>
      <c r="U243" s="534"/>
      <c r="V243" s="534"/>
      <c r="W243" s="534"/>
      <c r="X243" s="534"/>
      <c r="Y243" s="534"/>
      <c r="Z243" s="534"/>
      <c r="AA243" s="534"/>
      <c r="AB243" s="534"/>
      <c r="AC243" s="534"/>
      <c r="AD243" s="534"/>
      <c r="AE243" s="534"/>
      <c r="AF243" s="534"/>
      <c r="AG243" s="534"/>
      <c r="AH243" s="534"/>
      <c r="AI243" s="534"/>
      <c r="AJ243" s="534"/>
      <c r="AK243" s="534"/>
      <c r="AL243" s="534"/>
      <c r="AM243" s="534"/>
      <c r="AN243" s="534"/>
      <c r="AO243" s="534"/>
      <c r="AP243" s="534"/>
      <c r="AQ243" s="534"/>
      <c r="AR243" s="534"/>
      <c r="AS243" s="534"/>
      <c r="AT243" s="534"/>
      <c r="AU243" s="534"/>
      <c r="AV243" s="534"/>
      <c r="AW243" s="534"/>
      <c r="AX243" s="534"/>
      <c r="AY243" s="534"/>
      <c r="BA243" s="372"/>
      <c r="BB243" s="161"/>
      <c r="BC243" s="327"/>
      <c r="BD243" s="294"/>
      <c r="BE243" s="294"/>
      <c r="BF243" s="294"/>
      <c r="BG243" s="328"/>
      <c r="BH243" s="336"/>
      <c r="BI243" s="294"/>
      <c r="BJ243" s="294"/>
      <c r="BK243" s="294"/>
      <c r="BL243" s="328"/>
      <c r="BM243" s="336"/>
      <c r="BN243" s="294"/>
      <c r="BO243" s="294"/>
      <c r="BP243" s="294"/>
      <c r="BQ243" s="328"/>
    </row>
    <row r="244" s="376" customFormat="true" ht="15" customHeight="true" x14ac:dyDescent="0.2">
      <c r="A244" s="613"/>
      <c r="B244" s="715"/>
      <c r="C244" s="779"/>
      <c r="D244" s="771"/>
      <c r="E244" s="771"/>
      <c r="F244" s="771"/>
      <c r="G244" s="772"/>
      <c r="H244" s="770"/>
      <c r="I244" s="771"/>
      <c r="J244" s="771"/>
      <c r="K244" s="771"/>
      <c r="L244" s="780"/>
      <c r="M244" s="779"/>
      <c r="N244" s="771"/>
      <c r="O244" s="771"/>
      <c r="P244" s="771"/>
      <c r="Q244" s="780"/>
      <c r="R244" s="534"/>
      <c r="S244" s="534"/>
      <c r="T244" s="534"/>
      <c r="U244" s="534"/>
      <c r="V244" s="534"/>
      <c r="W244" s="534"/>
      <c r="X244" s="534"/>
      <c r="Y244" s="534"/>
      <c r="Z244" s="534"/>
      <c r="AA244" s="534"/>
      <c r="AB244" s="534"/>
      <c r="AC244" s="534"/>
      <c r="AD244" s="534"/>
      <c r="AE244" s="534"/>
      <c r="AF244" s="534"/>
      <c r="AG244" s="534"/>
      <c r="AH244" s="534"/>
      <c r="AI244" s="534"/>
      <c r="AJ244" s="534"/>
      <c r="AK244" s="534"/>
      <c r="AL244" s="534"/>
      <c r="AM244" s="534"/>
      <c r="AN244" s="534"/>
      <c r="AO244" s="534"/>
      <c r="AP244" s="534"/>
      <c r="AQ244" s="534"/>
      <c r="AR244" s="534"/>
      <c r="AS244" s="534"/>
      <c r="AT244" s="534"/>
      <c r="AU244" s="534"/>
      <c r="AV244" s="534"/>
      <c r="AW244" s="534"/>
      <c r="AX244" s="534"/>
      <c r="AY244" s="534"/>
      <c r="BA244" s="372"/>
      <c r="BB244" s="161"/>
      <c r="BC244" s="327"/>
      <c r="BD244" s="294"/>
      <c r="BE244" s="294"/>
      <c r="BF244" s="294"/>
      <c r="BG244" s="328"/>
      <c r="BH244" s="336"/>
      <c r="BI244" s="294"/>
      <c r="BJ244" s="294"/>
      <c r="BK244" s="294"/>
      <c r="BL244" s="328"/>
      <c r="BM244" s="336"/>
      <c r="BN244" s="294"/>
      <c r="BO244" s="294"/>
      <c r="BP244" s="294"/>
      <c r="BQ244" s="328"/>
    </row>
    <row r="245" s="376" customFormat="true" ht="15" customHeight="true" x14ac:dyDescent="0.2">
      <c r="A245" s="613"/>
      <c r="B245" s="715"/>
      <c r="C245" s="779"/>
      <c r="D245" s="771"/>
      <c r="E245" s="771"/>
      <c r="F245" s="771"/>
      <c r="G245" s="772"/>
      <c r="H245" s="770"/>
      <c r="I245" s="771"/>
      <c r="J245" s="771"/>
      <c r="K245" s="771"/>
      <c r="L245" s="780"/>
      <c r="M245" s="779"/>
      <c r="N245" s="771"/>
      <c r="O245" s="771"/>
      <c r="P245" s="771"/>
      <c r="Q245" s="780"/>
      <c r="R245" s="534"/>
      <c r="S245" s="534"/>
      <c r="T245" s="534"/>
      <c r="U245" s="534"/>
      <c r="V245" s="534"/>
      <c r="W245" s="534"/>
      <c r="X245" s="534"/>
      <c r="Y245" s="534"/>
      <c r="Z245" s="534"/>
      <c r="AA245" s="534"/>
      <c r="AB245" s="534"/>
      <c r="AC245" s="534"/>
      <c r="AD245" s="534"/>
      <c r="AE245" s="534"/>
      <c r="AF245" s="534"/>
      <c r="AG245" s="534"/>
      <c r="AH245" s="534"/>
      <c r="AI245" s="534"/>
      <c r="AJ245" s="534"/>
      <c r="AK245" s="534"/>
      <c r="AL245" s="534"/>
      <c r="AM245" s="534"/>
      <c r="AN245" s="534"/>
      <c r="AO245" s="534"/>
      <c r="AP245" s="534"/>
      <c r="AQ245" s="534"/>
      <c r="AR245" s="534"/>
      <c r="AS245" s="534"/>
      <c r="AT245" s="534"/>
      <c r="AU245" s="534"/>
      <c r="AV245" s="534"/>
      <c r="AW245" s="534"/>
      <c r="AX245" s="534"/>
      <c r="AY245" s="534"/>
      <c r="BA245" s="372"/>
      <c r="BB245" s="161"/>
      <c r="BC245" s="327"/>
      <c r="BD245" s="294"/>
      <c r="BE245" s="294"/>
      <c r="BF245" s="294"/>
      <c r="BG245" s="328"/>
      <c r="BH245" s="336"/>
      <c r="BI245" s="294"/>
      <c r="BJ245" s="294"/>
      <c r="BK245" s="294"/>
      <c r="BL245" s="328"/>
      <c r="BM245" s="336"/>
      <c r="BN245" s="294"/>
      <c r="BO245" s="294"/>
      <c r="BP245" s="294"/>
      <c r="BQ245" s="328"/>
    </row>
    <row r="246" s="376" customFormat="true" ht="15" customHeight="true" x14ac:dyDescent="0.2">
      <c r="A246" s="613"/>
      <c r="B246" s="715"/>
      <c r="C246" s="779"/>
      <c r="D246" s="771"/>
      <c r="E246" s="771"/>
      <c r="F246" s="771"/>
      <c r="G246" s="772"/>
      <c r="H246" s="770"/>
      <c r="I246" s="771"/>
      <c r="J246" s="771"/>
      <c r="K246" s="771"/>
      <c r="L246" s="780"/>
      <c r="M246" s="779"/>
      <c r="N246" s="771"/>
      <c r="O246" s="771"/>
      <c r="P246" s="771"/>
      <c r="Q246" s="780"/>
      <c r="R246" s="534"/>
      <c r="S246" s="534"/>
      <c r="T246" s="534"/>
      <c r="U246" s="534"/>
      <c r="V246" s="534"/>
      <c r="W246" s="534"/>
      <c r="X246" s="534"/>
      <c r="Y246" s="534"/>
      <c r="Z246" s="534"/>
      <c r="AA246" s="534"/>
      <c r="AB246" s="534"/>
      <c r="AC246" s="534"/>
      <c r="AD246" s="534"/>
      <c r="AE246" s="534"/>
      <c r="AF246" s="534"/>
      <c r="AG246" s="534"/>
      <c r="AH246" s="534"/>
      <c r="AI246" s="534"/>
      <c r="AJ246" s="534"/>
      <c r="AK246" s="534"/>
      <c r="AL246" s="534"/>
      <c r="AM246" s="534"/>
      <c r="AN246" s="534"/>
      <c r="AO246" s="534"/>
      <c r="AP246" s="534"/>
      <c r="AQ246" s="534"/>
      <c r="AR246" s="534"/>
      <c r="AS246" s="534"/>
      <c r="AT246" s="534"/>
      <c r="AU246" s="534"/>
      <c r="AV246" s="534"/>
      <c r="AW246" s="534"/>
      <c r="AX246" s="534"/>
      <c r="AY246" s="534"/>
      <c r="BA246" s="372"/>
      <c r="BB246" s="161"/>
      <c r="BC246" s="327"/>
      <c r="BD246" s="294"/>
      <c r="BE246" s="294"/>
      <c r="BF246" s="294"/>
      <c r="BG246" s="328"/>
      <c r="BH246" s="336"/>
      <c r="BI246" s="294"/>
      <c r="BJ246" s="294"/>
      <c r="BK246" s="294"/>
      <c r="BL246" s="328"/>
      <c r="BM246" s="336"/>
      <c r="BN246" s="294"/>
      <c r="BO246" s="294"/>
      <c r="BP246" s="294"/>
      <c r="BQ246" s="328"/>
    </row>
    <row r="247" s="376" customFormat="true" ht="15" customHeight="true" x14ac:dyDescent="0.2">
      <c r="A247" s="613"/>
      <c r="B247" s="715"/>
      <c r="C247" s="779"/>
      <c r="D247" s="771"/>
      <c r="E247" s="771"/>
      <c r="F247" s="771"/>
      <c r="G247" s="772"/>
      <c r="H247" s="770"/>
      <c r="I247" s="771"/>
      <c r="J247" s="771"/>
      <c r="K247" s="771"/>
      <c r="L247" s="780"/>
      <c r="M247" s="779"/>
      <c r="N247" s="771"/>
      <c r="O247" s="771"/>
      <c r="P247" s="771"/>
      <c r="Q247" s="780"/>
      <c r="R247" s="534"/>
      <c r="S247" s="534"/>
      <c r="T247" s="534"/>
      <c r="U247" s="534"/>
      <c r="V247" s="534"/>
      <c r="W247" s="534"/>
      <c r="X247" s="534"/>
      <c r="Y247" s="534"/>
      <c r="Z247" s="534"/>
      <c r="AA247" s="534"/>
      <c r="AB247" s="534"/>
      <c r="AC247" s="534"/>
      <c r="AD247" s="534"/>
      <c r="AE247" s="534"/>
      <c r="AF247" s="534"/>
      <c r="AG247" s="534"/>
      <c r="AH247" s="534"/>
      <c r="AI247" s="534"/>
      <c r="AJ247" s="534"/>
      <c r="AK247" s="534"/>
      <c r="AL247" s="534"/>
      <c r="AM247" s="534"/>
      <c r="AN247" s="534"/>
      <c r="AO247" s="534"/>
      <c r="AP247" s="534"/>
      <c r="AQ247" s="534"/>
      <c r="AR247" s="534"/>
      <c r="AS247" s="534"/>
      <c r="AT247" s="534"/>
      <c r="AU247" s="534"/>
      <c r="AV247" s="534"/>
      <c r="AW247" s="534"/>
      <c r="AX247" s="534"/>
      <c r="AY247" s="534"/>
      <c r="BA247" s="372"/>
      <c r="BB247" s="161"/>
      <c r="BC247" s="327"/>
      <c r="BD247" s="294"/>
      <c r="BE247" s="294"/>
      <c r="BF247" s="294"/>
      <c r="BG247" s="328"/>
      <c r="BH247" s="336"/>
      <c r="BI247" s="294"/>
      <c r="BJ247" s="294"/>
      <c r="BK247" s="294"/>
      <c r="BL247" s="328"/>
      <c r="BM247" s="336"/>
      <c r="BN247" s="294"/>
      <c r="BO247" s="294"/>
      <c r="BP247" s="294"/>
      <c r="BQ247" s="328"/>
    </row>
    <row r="248" s="376" customFormat="true" ht="15" customHeight="true" x14ac:dyDescent="0.2">
      <c r="A248" s="618"/>
      <c r="B248" s="734"/>
      <c r="C248" s="864"/>
      <c r="D248" s="792"/>
      <c r="E248" s="792"/>
      <c r="F248" s="792"/>
      <c r="G248" s="793"/>
      <c r="H248" s="791"/>
      <c r="I248" s="792"/>
      <c r="J248" s="792"/>
      <c r="K248" s="792"/>
      <c r="L248" s="865"/>
      <c r="M248" s="864"/>
      <c r="N248" s="792"/>
      <c r="O248" s="792"/>
      <c r="P248" s="792"/>
      <c r="Q248" s="865"/>
      <c r="R248" s="534"/>
      <c r="S248" s="534"/>
      <c r="T248" s="534"/>
      <c r="U248" s="534"/>
      <c r="V248" s="534"/>
      <c r="W248" s="534"/>
      <c r="X248" s="534"/>
      <c r="Y248" s="534"/>
      <c r="Z248" s="534"/>
      <c r="AA248" s="534"/>
      <c r="AB248" s="534"/>
      <c r="AC248" s="534"/>
      <c r="AD248" s="534"/>
      <c r="AE248" s="534"/>
      <c r="AF248" s="534"/>
      <c r="AG248" s="534"/>
      <c r="AH248" s="534"/>
      <c r="AI248" s="534"/>
      <c r="AJ248" s="534"/>
      <c r="AK248" s="534"/>
      <c r="AL248" s="534"/>
      <c r="AM248" s="534"/>
      <c r="AN248" s="534"/>
      <c r="AO248" s="534"/>
      <c r="AP248" s="534"/>
      <c r="AQ248" s="534"/>
      <c r="AR248" s="534"/>
      <c r="AS248" s="534"/>
      <c r="AT248" s="534"/>
      <c r="AU248" s="534"/>
      <c r="AV248" s="534"/>
      <c r="AW248" s="534"/>
      <c r="AX248" s="534"/>
      <c r="AY248" s="534"/>
      <c r="BA248" s="372"/>
      <c r="BB248" s="161"/>
      <c r="BC248" s="329"/>
      <c r="BD248" s="330"/>
      <c r="BE248" s="330"/>
      <c r="BF248" s="330"/>
      <c r="BG248" s="331"/>
      <c r="BH248" s="337"/>
      <c r="BI248" s="330"/>
      <c r="BJ248" s="330"/>
      <c r="BK248" s="330"/>
      <c r="BL248" s="331"/>
      <c r="BM248" s="337"/>
      <c r="BN248" s="330"/>
      <c r="BO248" s="330"/>
      <c r="BP248" s="330"/>
      <c r="BQ248" s="331"/>
    </row>
    <row r="249" s="376" customFormat="true" ht="250.15" customHeight="true" x14ac:dyDescent="0.2">
      <c r="B249" s="410"/>
      <c r="R249" s="208"/>
      <c r="S249" s="208"/>
      <c r="T249" s="208"/>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BA249" s="132"/>
      <c r="BB249" s="130"/>
      <c r="BC249" s="130"/>
      <c r="BD249" s="130"/>
      <c r="BE249" s="130"/>
      <c r="BF249" s="130"/>
      <c r="BG249" s="130"/>
      <c r="BH249" s="130"/>
      <c r="BI249" s="130"/>
      <c r="BJ249" s="130"/>
      <c r="BK249" s="130"/>
      <c r="BL249" s="130"/>
      <c r="BM249" s="130"/>
      <c r="BN249" s="130"/>
      <c r="BO249" s="130"/>
      <c r="BP249" s="130"/>
      <c r="BQ249" s="130"/>
    </row>
    <row r="250" s="210" customFormat="true" ht="19.15" customHeight="true" x14ac:dyDescent="0.2">
      <c r="B250" s="374"/>
      <c r="R250" s="203"/>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BA250" s="368"/>
      <c r="BB250" s="229"/>
      <c r="BC250" s="368"/>
      <c r="BD250" s="368"/>
      <c r="BE250" s="368"/>
      <c r="BF250" s="368"/>
      <c r="BG250" s="368"/>
      <c r="BH250" s="368"/>
      <c r="BI250" s="368"/>
      <c r="BJ250" s="368"/>
      <c r="BK250" s="368"/>
      <c r="BL250" s="368"/>
      <c r="BM250" s="368"/>
      <c r="BN250" s="368"/>
      <c r="BO250" s="368"/>
      <c r="BP250" s="368"/>
      <c r="BQ250" s="368"/>
    </row>
    <row r="251" s="210" customFormat="true" ht="15" customHeight="true" x14ac:dyDescent="0.2">
      <c r="B251" s="374"/>
      <c r="R251" s="203"/>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BA251" s="368"/>
      <c r="BB251" s="229"/>
      <c r="BC251" s="368"/>
      <c r="BD251" s="368"/>
      <c r="BE251" s="368"/>
      <c r="BF251" s="368"/>
      <c r="BG251" s="368"/>
      <c r="BH251" s="368"/>
      <c r="BI251" s="368"/>
      <c r="BJ251" s="368"/>
      <c r="BK251" s="368"/>
      <c r="BL251" s="368"/>
      <c r="BM251" s="368"/>
      <c r="BN251" s="368"/>
      <c r="BO251" s="368"/>
      <c r="BP251" s="368"/>
      <c r="BQ251" s="368"/>
    </row>
    <row r="252" s="210" customFormat="true" ht="15" customHeight="true" x14ac:dyDescent="0.2">
      <c r="B252" s="374"/>
      <c r="R252" s="203"/>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BA252" s="368"/>
      <c r="BB252" s="229"/>
      <c r="BC252" s="368"/>
      <c r="BD252" s="368"/>
      <c r="BE252" s="368"/>
      <c r="BF252" s="368"/>
      <c r="BG252" s="368"/>
      <c r="BH252" s="368"/>
      <c r="BI252" s="368"/>
      <c r="BJ252" s="368"/>
      <c r="BK252" s="368"/>
      <c r="BL252" s="368"/>
      <c r="BM252" s="368"/>
      <c r="BN252" s="368"/>
      <c r="BO252" s="368"/>
      <c r="BP252" s="368"/>
      <c r="BQ252" s="368"/>
    </row>
    <row r="253" s="210" customFormat="true" ht="15" customHeight="true" x14ac:dyDescent="0.2">
      <c r="B253" s="374"/>
      <c r="R253" s="203"/>
      <c r="S253" s="203"/>
      <c r="T253" s="203"/>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BA253" s="368"/>
      <c r="BB253" s="229"/>
      <c r="BC253" s="368"/>
      <c r="BD253" s="368"/>
      <c r="BE253" s="368"/>
      <c r="BF253" s="368"/>
      <c r="BG253" s="368"/>
      <c r="BH253" s="368"/>
      <c r="BI253" s="368"/>
      <c r="BJ253" s="368"/>
      <c r="BK253" s="368"/>
      <c r="BL253" s="368"/>
      <c r="BM253" s="368"/>
      <c r="BN253" s="368"/>
      <c r="BO253" s="368"/>
      <c r="BP253" s="368"/>
      <c r="BQ253" s="368"/>
    </row>
    <row r="254" s="210" customFormat="true" ht="15" customHeight="true" x14ac:dyDescent="0.2">
      <c r="B254" s="374"/>
      <c r="R254" s="203"/>
      <c r="S254" s="203"/>
      <c r="T254" s="203"/>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BA254" s="368"/>
      <c r="BB254" s="229"/>
      <c r="BC254" s="368"/>
      <c r="BD254" s="368"/>
      <c r="BE254" s="368"/>
      <c r="BF254" s="368"/>
      <c r="BG254" s="368"/>
      <c r="BH254" s="368"/>
      <c r="BI254" s="368"/>
      <c r="BJ254" s="368"/>
      <c r="BK254" s="368"/>
      <c r="BL254" s="368"/>
      <c r="BM254" s="368"/>
      <c r="BN254" s="368"/>
      <c r="BO254" s="368"/>
      <c r="BP254" s="368"/>
      <c r="BQ254" s="368"/>
    </row>
    <row r="255" s="210" customFormat="true" ht="15" customHeight="true" x14ac:dyDescent="0.2">
      <c r="B255" s="374"/>
      <c r="R255" s="203"/>
      <c r="S255" s="203"/>
      <c r="T255" s="203"/>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BA255" s="368"/>
      <c r="BB255" s="229"/>
      <c r="BC255" s="368"/>
      <c r="BD255" s="368"/>
      <c r="BE255" s="368"/>
      <c r="BF255" s="368"/>
      <c r="BG255" s="368"/>
      <c r="BH255" s="368"/>
      <c r="BI255" s="368"/>
      <c r="BJ255" s="368"/>
      <c r="BK255" s="368"/>
      <c r="BL255" s="368"/>
      <c r="BM255" s="368"/>
      <c r="BN255" s="368"/>
      <c r="BO255" s="368"/>
      <c r="BP255" s="368"/>
      <c r="BQ255" s="368"/>
    </row>
    <row r="256" s="210" customFormat="true" ht="15" customHeight="true" x14ac:dyDescent="0.2">
      <c r="B256" s="374"/>
      <c r="R256" s="203"/>
      <c r="S256" s="203"/>
      <c r="T256" s="203"/>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BA256" s="368"/>
      <c r="BB256" s="229"/>
      <c r="BC256" s="368"/>
      <c r="BD256" s="368"/>
      <c r="BE256" s="368"/>
      <c r="BF256" s="368"/>
      <c r="BG256" s="368"/>
      <c r="BH256" s="368"/>
      <c r="BI256" s="368"/>
      <c r="BJ256" s="368"/>
      <c r="BK256" s="368"/>
      <c r="BL256" s="368"/>
      <c r="BM256" s="368"/>
      <c r="BN256" s="368"/>
      <c r="BO256" s="368"/>
      <c r="BP256" s="368"/>
      <c r="BQ256" s="368"/>
    </row>
    <row r="257" s="210" customFormat="true" ht="18" customHeight="true" x14ac:dyDescent="0.2">
      <c r="B257" s="374"/>
      <c r="R257" s="203"/>
      <c r="S257" s="203"/>
      <c r="T257" s="203"/>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BA257" s="368"/>
      <c r="BB257" s="229"/>
      <c r="BC257" s="368"/>
      <c r="BD257" s="368"/>
      <c r="BE257" s="368"/>
      <c r="BF257" s="368"/>
      <c r="BG257" s="368"/>
      <c r="BH257" s="368"/>
      <c r="BI257" s="368"/>
      <c r="BJ257" s="368"/>
      <c r="BK257" s="368"/>
      <c r="BL257" s="368"/>
      <c r="BM257" s="368"/>
      <c r="BN257" s="368"/>
      <c r="BO257" s="368"/>
      <c r="BP257" s="368"/>
      <c r="BQ257" s="368"/>
    </row>
    <row r="258" s="210" customFormat="true" ht="18" customHeight="true" x14ac:dyDescent="0.2">
      <c r="B258" s="374"/>
      <c r="R258" s="203"/>
      <c r="S258" s="203"/>
      <c r="T258" s="203"/>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BA258" s="368"/>
      <c r="BB258" s="229"/>
      <c r="BC258" s="368"/>
      <c r="BD258" s="368"/>
      <c r="BE258" s="368"/>
      <c r="BF258" s="368"/>
      <c r="BG258" s="368"/>
      <c r="BH258" s="368"/>
      <c r="BI258" s="368"/>
      <c r="BJ258" s="368"/>
      <c r="BK258" s="368"/>
      <c r="BL258" s="368"/>
      <c r="BM258" s="368"/>
      <c r="BN258" s="368"/>
      <c r="BO258" s="368"/>
      <c r="BP258" s="368"/>
      <c r="BQ258" s="368"/>
    </row>
    <row r="259" s="376" customFormat="true" ht="15" customHeight="true" x14ac:dyDescent="0.2">
      <c r="B259" s="410"/>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BA259" s="209" t="s">
        <v>128</v>
      </c>
      <c r="BB259" s="137" t="s">
        <v>85</v>
      </c>
      <c r="BC259" s="1609" t="s">
        <v>114</v>
      </c>
      <c r="BD259" s="1610"/>
      <c r="BE259" s="1610"/>
      <c r="BF259" s="1610"/>
      <c r="BG259" s="1611"/>
      <c r="BH259" s="1612" t="s">
        <v>38</v>
      </c>
      <c r="BI259" s="1610"/>
      <c r="BJ259" s="1610"/>
      <c r="BK259" s="1610"/>
      <c r="BL259" s="1611"/>
      <c r="BM259" s="1612" t="s">
        <v>37</v>
      </c>
      <c r="BN259" s="1610"/>
      <c r="BO259" s="1610"/>
      <c r="BP259" s="1610"/>
      <c r="BQ259" s="1611"/>
    </row>
    <row r="260" s="376" customFormat="true" ht="12.75" x14ac:dyDescent="0.2">
      <c r="B260" s="410"/>
      <c r="R260" s="208"/>
      <c r="S260" s="208"/>
      <c r="T260" s="208"/>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BA260" s="196" t="s">
        <v>118</v>
      </c>
      <c r="BB260" s="195"/>
      <c r="BC260" s="342" t="s">
        <v>0</v>
      </c>
      <c r="BD260" s="172" t="s">
        <v>1</v>
      </c>
      <c r="BE260" s="172" t="s">
        <v>2</v>
      </c>
      <c r="BF260" s="172" t="s">
        <v>3</v>
      </c>
      <c r="BG260" s="343" t="s">
        <v>4</v>
      </c>
      <c r="BH260" s="344" t="s">
        <v>0</v>
      </c>
      <c r="BI260" s="172" t="s">
        <v>1</v>
      </c>
      <c r="BJ260" s="172" t="s">
        <v>2</v>
      </c>
      <c r="BK260" s="172" t="s">
        <v>3</v>
      </c>
      <c r="BL260" s="343" t="s">
        <v>4</v>
      </c>
      <c r="BM260" s="344" t="s">
        <v>0</v>
      </c>
      <c r="BN260" s="172" t="s">
        <v>1</v>
      </c>
      <c r="BO260" s="172" t="s">
        <v>2</v>
      </c>
      <c r="BP260" s="172" t="s">
        <v>3</v>
      </c>
      <c r="BQ260" s="343" t="s">
        <v>4</v>
      </c>
    </row>
    <row r="261" s="376" customFormat="true" ht="15" customHeight="true" x14ac:dyDescent="0.2">
      <c r="B261" s="410"/>
      <c r="R261" s="208"/>
      <c r="S261" s="208"/>
      <c r="T261" s="208"/>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BA261" s="1613" t="s">
        <v>73</v>
      </c>
      <c r="BB261" s="285" t="s">
        <v>49</v>
      </c>
      <c r="BC261" s="1031" t="s">
        <v>35</v>
      </c>
      <c r="BD261" s="1051" t="s">
        <v>35</v>
      </c>
      <c r="BE261" s="1051" t="s">
        <v>35</v>
      </c>
      <c r="BF261" s="1051" t="s">
        <v>35</v>
      </c>
      <c r="BG261" s="1072" t="s">
        <v>35</v>
      </c>
      <c r="BH261" s="1093" t="s">
        <v>35</v>
      </c>
      <c r="BI261" s="1051" t="s">
        <v>35</v>
      </c>
      <c r="BJ261" s="1051" t="s">
        <v>35</v>
      </c>
      <c r="BK261" s="1051" t="s">
        <v>35</v>
      </c>
      <c r="BL261" s="1072" t="s">
        <v>35</v>
      </c>
      <c r="BM261" s="1093" t="s">
        <v>35</v>
      </c>
      <c r="BN261" s="1051" t="s">
        <v>35</v>
      </c>
      <c r="BO261" s="1051" t="s">
        <v>35</v>
      </c>
      <c r="BP261" s="1051" t="s">
        <v>35</v>
      </c>
      <c r="BQ261" s="1072" t="s">
        <v>35</v>
      </c>
    </row>
    <row r="262" s="376" customFormat="true" ht="15" customHeight="true" x14ac:dyDescent="0.2">
      <c r="B262" s="410"/>
      <c r="R262" s="208"/>
      <c r="S262" s="208"/>
      <c r="T262" s="208"/>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BA262" s="1588"/>
      <c r="BB262" s="286" t="s">
        <v>48</v>
      </c>
      <c r="BC262" s="1032" t="s">
        <v>35</v>
      </c>
      <c r="BD262" s="1052" t="s">
        <v>35</v>
      </c>
      <c r="BE262" s="1052" t="s">
        <v>35</v>
      </c>
      <c r="BF262" s="1052" t="s">
        <v>35</v>
      </c>
      <c r="BG262" s="1073" t="s">
        <v>35</v>
      </c>
      <c r="BH262" s="1094" t="s">
        <v>35</v>
      </c>
      <c r="BI262" s="1052" t="s">
        <v>35</v>
      </c>
      <c r="BJ262" s="1052" t="s">
        <v>35</v>
      </c>
      <c r="BK262" s="1052" t="s">
        <v>35</v>
      </c>
      <c r="BL262" s="1073" t="s">
        <v>35</v>
      </c>
      <c r="BM262" s="1094" t="s">
        <v>35</v>
      </c>
      <c r="BN262" s="1052" t="s">
        <v>35</v>
      </c>
      <c r="BO262" s="1052" t="s">
        <v>35</v>
      </c>
      <c r="BP262" s="1052" t="s">
        <v>35</v>
      </c>
      <c r="BQ262" s="1073" t="s">
        <v>35</v>
      </c>
    </row>
    <row r="263" s="376" customFormat="true" ht="15" customHeight="true" x14ac:dyDescent="0.2">
      <c r="B263" s="410"/>
      <c r="R263" s="208"/>
      <c r="S263" s="208"/>
      <c r="T263" s="208"/>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BA263" s="1588"/>
      <c r="BB263" s="286" t="s">
        <v>112</v>
      </c>
      <c r="BC263" s="1032" t="s">
        <v>35</v>
      </c>
      <c r="BD263" s="1052" t="s">
        <v>35</v>
      </c>
      <c r="BE263" s="1052" t="s">
        <v>35</v>
      </c>
      <c r="BF263" s="1052" t="s">
        <v>35</v>
      </c>
      <c r="BG263" s="1073" t="s">
        <v>35</v>
      </c>
      <c r="BH263" s="1094" t="s">
        <v>35</v>
      </c>
      <c r="BI263" s="1052" t="s">
        <v>35</v>
      </c>
      <c r="BJ263" s="1052" t="s">
        <v>35</v>
      </c>
      <c r="BK263" s="1052" t="s">
        <v>35</v>
      </c>
      <c r="BL263" s="1073" t="s">
        <v>35</v>
      </c>
      <c r="BM263" s="1094" t="s">
        <v>35</v>
      </c>
      <c r="BN263" s="1052" t="s">
        <v>35</v>
      </c>
      <c r="BO263" s="1052" t="s">
        <v>35</v>
      </c>
      <c r="BP263" s="1052" t="s">
        <v>35</v>
      </c>
      <c r="BQ263" s="1073" t="s">
        <v>35</v>
      </c>
    </row>
    <row r="264" s="376" customFormat="true" ht="15" customHeight="true" x14ac:dyDescent="0.2">
      <c r="B264" s="410"/>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BA264" s="1588" t="s">
        <v>74</v>
      </c>
      <c r="BB264" s="286" t="s">
        <v>88</v>
      </c>
      <c r="BC264" s="1032" t="s">
        <v>35</v>
      </c>
      <c r="BD264" s="1052" t="s">
        <v>35</v>
      </c>
      <c r="BE264" s="1052" t="s">
        <v>35</v>
      </c>
      <c r="BF264" s="1052" t="s">
        <v>35</v>
      </c>
      <c r="BG264" s="1073" t="s">
        <v>35</v>
      </c>
      <c r="BH264" s="1094" t="s">
        <v>35</v>
      </c>
      <c r="BI264" s="1052" t="s">
        <v>35</v>
      </c>
      <c r="BJ264" s="1052" t="s">
        <v>35</v>
      </c>
      <c r="BK264" s="1052" t="s">
        <v>35</v>
      </c>
      <c r="BL264" s="1073" t="s">
        <v>35</v>
      </c>
      <c r="BM264" s="1094" t="s">
        <v>35</v>
      </c>
      <c r="BN264" s="1052" t="s">
        <v>35</v>
      </c>
      <c r="BO264" s="1052" t="s">
        <v>35</v>
      </c>
      <c r="BP264" s="1052" t="s">
        <v>35</v>
      </c>
      <c r="BQ264" s="1073" t="s">
        <v>35</v>
      </c>
    </row>
    <row r="265" s="376" customFormat="true" ht="15" customHeight="true" x14ac:dyDescent="0.2">
      <c r="B265" s="410"/>
      <c r="R265" s="208"/>
      <c r="S265" s="208"/>
      <c r="T265" s="208"/>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BA265" s="1588"/>
      <c r="BB265" s="286" t="s">
        <v>89</v>
      </c>
      <c r="BC265" s="1032" t="s">
        <v>35</v>
      </c>
      <c r="BD265" s="1052" t="s">
        <v>35</v>
      </c>
      <c r="BE265" s="1052" t="s">
        <v>35</v>
      </c>
      <c r="BF265" s="1052" t="s">
        <v>35</v>
      </c>
      <c r="BG265" s="1073" t="s">
        <v>35</v>
      </c>
      <c r="BH265" s="1094" t="s">
        <v>35</v>
      </c>
      <c r="BI265" s="1052" t="s">
        <v>35</v>
      </c>
      <c r="BJ265" s="1052" t="s">
        <v>35</v>
      </c>
      <c r="BK265" s="1052" t="s">
        <v>35</v>
      </c>
      <c r="BL265" s="1073" t="s">
        <v>35</v>
      </c>
      <c r="BM265" s="1094" t="s">
        <v>35</v>
      </c>
      <c r="BN265" s="1052" t="s">
        <v>35</v>
      </c>
      <c r="BO265" s="1052" t="s">
        <v>35</v>
      </c>
      <c r="BP265" s="1052" t="s">
        <v>35</v>
      </c>
      <c r="BQ265" s="1073" t="s">
        <v>35</v>
      </c>
    </row>
    <row r="266" s="376" customFormat="true" ht="15" customHeight="true" x14ac:dyDescent="0.2">
      <c r="B266" s="410"/>
      <c r="R266" s="208"/>
      <c r="S266" s="208"/>
      <c r="T266" s="208"/>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BA266" s="1588"/>
      <c r="BB266" s="286" t="s">
        <v>90</v>
      </c>
      <c r="BC266" s="1032" t="s">
        <v>35</v>
      </c>
      <c r="BD266" s="1052" t="s">
        <v>35</v>
      </c>
      <c r="BE266" s="1052" t="s">
        <v>35</v>
      </c>
      <c r="BF266" s="1052" t="s">
        <v>35</v>
      </c>
      <c r="BG266" s="1073" t="s">
        <v>35</v>
      </c>
      <c r="BH266" s="1094" t="s">
        <v>35</v>
      </c>
      <c r="BI266" s="1052" t="s">
        <v>35</v>
      </c>
      <c r="BJ266" s="1052" t="s">
        <v>35</v>
      </c>
      <c r="BK266" s="1052" t="s">
        <v>35</v>
      </c>
      <c r="BL266" s="1073" t="s">
        <v>35</v>
      </c>
      <c r="BM266" s="1094" t="s">
        <v>35</v>
      </c>
      <c r="BN266" s="1052" t="s">
        <v>35</v>
      </c>
      <c r="BO266" s="1052" t="s">
        <v>35</v>
      </c>
      <c r="BP266" s="1052" t="s">
        <v>35</v>
      </c>
      <c r="BQ266" s="1073" t="s">
        <v>35</v>
      </c>
    </row>
    <row r="267" s="376" customFormat="true" ht="15" customHeight="true" x14ac:dyDescent="0.2">
      <c r="B267" s="410"/>
      <c r="R267" s="208"/>
      <c r="S267" s="208"/>
      <c r="T267" s="208"/>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BA267" s="1588"/>
      <c r="BB267" s="286" t="s">
        <v>112</v>
      </c>
      <c r="BC267" s="1032" t="s">
        <v>35</v>
      </c>
      <c r="BD267" s="1052" t="s">
        <v>35</v>
      </c>
      <c r="BE267" s="1052" t="s">
        <v>35</v>
      </c>
      <c r="BF267" s="1052" t="s">
        <v>35</v>
      </c>
      <c r="BG267" s="1073" t="s">
        <v>35</v>
      </c>
      <c r="BH267" s="1094" t="s">
        <v>35</v>
      </c>
      <c r="BI267" s="1052" t="s">
        <v>35</v>
      </c>
      <c r="BJ267" s="1052" t="s">
        <v>35</v>
      </c>
      <c r="BK267" s="1052" t="s">
        <v>35</v>
      </c>
      <c r="BL267" s="1073" t="s">
        <v>35</v>
      </c>
      <c r="BM267" s="1094" t="s">
        <v>35</v>
      </c>
      <c r="BN267" s="1052" t="s">
        <v>35</v>
      </c>
      <c r="BO267" s="1052" t="s">
        <v>35</v>
      </c>
      <c r="BP267" s="1052" t="s">
        <v>35</v>
      </c>
      <c r="BQ267" s="1073" t="s">
        <v>35</v>
      </c>
    </row>
    <row r="268" s="376" customFormat="true" ht="15" customHeight="true" x14ac:dyDescent="0.2">
      <c r="B268" s="410"/>
      <c r="R268" s="208"/>
      <c r="S268" s="208"/>
      <c r="T268" s="208"/>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BA268" s="1588" t="s">
        <v>115</v>
      </c>
      <c r="BB268" s="286" t="s">
        <v>88</v>
      </c>
      <c r="BC268" s="1032" t="s">
        <v>35</v>
      </c>
      <c r="BD268" s="1052" t="s">
        <v>35</v>
      </c>
      <c r="BE268" s="1052" t="s">
        <v>35</v>
      </c>
      <c r="BF268" s="1052" t="s">
        <v>35</v>
      </c>
      <c r="BG268" s="1073" t="s">
        <v>35</v>
      </c>
      <c r="BH268" s="1094" t="s">
        <v>35</v>
      </c>
      <c r="BI268" s="1052" t="s">
        <v>35</v>
      </c>
      <c r="BJ268" s="1052" t="s">
        <v>35</v>
      </c>
      <c r="BK268" s="1052" t="s">
        <v>35</v>
      </c>
      <c r="BL268" s="1073" t="s">
        <v>35</v>
      </c>
      <c r="BM268" s="1094" t="s">
        <v>35</v>
      </c>
      <c r="BN268" s="1052" t="s">
        <v>35</v>
      </c>
      <c r="BO268" s="1052" t="s">
        <v>35</v>
      </c>
      <c r="BP268" s="1052" t="s">
        <v>35</v>
      </c>
      <c r="BQ268" s="1073" t="s">
        <v>35</v>
      </c>
    </row>
    <row r="269" s="376" customFormat="true" ht="15" customHeight="true" x14ac:dyDescent="0.2">
      <c r="B269" s="410"/>
      <c r="R269" s="208"/>
      <c r="S269" s="208"/>
      <c r="T269" s="208"/>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BA269" s="1588"/>
      <c r="BB269" s="286" t="s">
        <v>89</v>
      </c>
      <c r="BC269" s="1032" t="s">
        <v>35</v>
      </c>
      <c r="BD269" s="1052" t="s">
        <v>35</v>
      </c>
      <c r="BE269" s="1052" t="s">
        <v>35</v>
      </c>
      <c r="BF269" s="1052" t="s">
        <v>35</v>
      </c>
      <c r="BG269" s="1073" t="s">
        <v>35</v>
      </c>
      <c r="BH269" s="1094" t="s">
        <v>35</v>
      </c>
      <c r="BI269" s="1052" t="s">
        <v>35</v>
      </c>
      <c r="BJ269" s="1052" t="s">
        <v>35</v>
      </c>
      <c r="BK269" s="1052" t="s">
        <v>35</v>
      </c>
      <c r="BL269" s="1073" t="s">
        <v>35</v>
      </c>
      <c r="BM269" s="1094" t="s">
        <v>35</v>
      </c>
      <c r="BN269" s="1052" t="s">
        <v>35</v>
      </c>
      <c r="BO269" s="1052" t="s">
        <v>35</v>
      </c>
      <c r="BP269" s="1052" t="s">
        <v>35</v>
      </c>
      <c r="BQ269" s="1073" t="s">
        <v>35</v>
      </c>
    </row>
    <row r="270" s="376" customFormat="true" ht="15" customHeight="true" x14ac:dyDescent="0.2">
      <c r="B270" s="410"/>
      <c r="R270" s="208"/>
      <c r="S270" s="208"/>
      <c r="T270" s="208"/>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BA270" s="1588"/>
      <c r="BB270" s="286" t="s">
        <v>90</v>
      </c>
      <c r="BC270" s="1032" t="s">
        <v>35</v>
      </c>
      <c r="BD270" s="1052" t="s">
        <v>35</v>
      </c>
      <c r="BE270" s="1052" t="s">
        <v>35</v>
      </c>
      <c r="BF270" s="1052" t="s">
        <v>35</v>
      </c>
      <c r="BG270" s="1073" t="s">
        <v>35</v>
      </c>
      <c r="BH270" s="1094" t="s">
        <v>35</v>
      </c>
      <c r="BI270" s="1052" t="s">
        <v>35</v>
      </c>
      <c r="BJ270" s="1052" t="s">
        <v>35</v>
      </c>
      <c r="BK270" s="1052" t="s">
        <v>35</v>
      </c>
      <c r="BL270" s="1073" t="s">
        <v>35</v>
      </c>
      <c r="BM270" s="1094" t="s">
        <v>35</v>
      </c>
      <c r="BN270" s="1052" t="s">
        <v>35</v>
      </c>
      <c r="BO270" s="1052" t="s">
        <v>35</v>
      </c>
      <c r="BP270" s="1052" t="s">
        <v>35</v>
      </c>
      <c r="BQ270" s="1073" t="s">
        <v>35</v>
      </c>
    </row>
    <row r="271" s="376" customFormat="true" ht="15" customHeight="true" x14ac:dyDescent="0.2">
      <c r="B271" s="410"/>
      <c r="R271" s="208"/>
      <c r="S271" s="208"/>
      <c r="T271" s="208"/>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BA271" s="1588" t="s">
        <v>75</v>
      </c>
      <c r="BB271" s="286" t="s">
        <v>49</v>
      </c>
      <c r="BC271" s="1032" t="s">
        <v>35</v>
      </c>
      <c r="BD271" s="1053" t="s">
        <v>35</v>
      </c>
      <c r="BE271" s="1053" t="s">
        <v>35</v>
      </c>
      <c r="BF271" s="1053" t="s">
        <v>35</v>
      </c>
      <c r="BG271" s="1074" t="s">
        <v>35</v>
      </c>
      <c r="BH271" s="1032" t="s">
        <v>35</v>
      </c>
      <c r="BI271" s="1053" t="s">
        <v>35</v>
      </c>
      <c r="BJ271" s="1053" t="s">
        <v>35</v>
      </c>
      <c r="BK271" s="1053" t="s">
        <v>35</v>
      </c>
      <c r="BL271" s="1074" t="s">
        <v>35</v>
      </c>
      <c r="BM271" s="1032" t="s">
        <v>35</v>
      </c>
      <c r="BN271" s="1053" t="s">
        <v>35</v>
      </c>
      <c r="BO271" s="1053" t="s">
        <v>35</v>
      </c>
      <c r="BP271" s="1053" t="s">
        <v>35</v>
      </c>
      <c r="BQ271" s="1074" t="s">
        <v>35</v>
      </c>
    </row>
    <row r="272" s="376" customFormat="true" ht="15" customHeight="true" x14ac:dyDescent="0.2">
      <c r="B272" s="410"/>
      <c r="R272" s="208"/>
      <c r="S272" s="208"/>
      <c r="T272" s="208"/>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BA272" s="1588"/>
      <c r="BB272" s="286" t="s">
        <v>48</v>
      </c>
      <c r="BC272" s="1032" t="s">
        <v>35</v>
      </c>
      <c r="BD272" s="1053" t="s">
        <v>35</v>
      </c>
      <c r="BE272" s="1053" t="s">
        <v>35</v>
      </c>
      <c r="BF272" s="1053" t="s">
        <v>35</v>
      </c>
      <c r="BG272" s="1074" t="s">
        <v>35</v>
      </c>
      <c r="BH272" s="1032" t="s">
        <v>35</v>
      </c>
      <c r="BI272" s="1053" t="s">
        <v>35</v>
      </c>
      <c r="BJ272" s="1053" t="s">
        <v>35</v>
      </c>
      <c r="BK272" s="1053" t="s">
        <v>35</v>
      </c>
      <c r="BL272" s="1074" t="s">
        <v>35</v>
      </c>
      <c r="BM272" s="1032" t="s">
        <v>35</v>
      </c>
      <c r="BN272" s="1053" t="s">
        <v>35</v>
      </c>
      <c r="BO272" s="1053" t="s">
        <v>35</v>
      </c>
      <c r="BP272" s="1053" t="s">
        <v>35</v>
      </c>
      <c r="BQ272" s="1074" t="s">
        <v>35</v>
      </c>
    </row>
    <row r="273" s="376" customFormat="true" ht="15" customHeight="true" x14ac:dyDescent="0.2">
      <c r="B273" s="410"/>
      <c r="R273" s="208"/>
      <c r="S273" s="208"/>
      <c r="T273" s="208"/>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BA273" s="1588"/>
      <c r="BB273" s="286" t="s">
        <v>112</v>
      </c>
      <c r="BC273" s="1032" t="s">
        <v>35</v>
      </c>
      <c r="BD273" s="1053" t="s">
        <v>35</v>
      </c>
      <c r="BE273" s="1053" t="s">
        <v>35</v>
      </c>
      <c r="BF273" s="1053" t="s">
        <v>35</v>
      </c>
      <c r="BG273" s="1074" t="s">
        <v>35</v>
      </c>
      <c r="BH273" s="1032" t="s">
        <v>35</v>
      </c>
      <c r="BI273" s="1053" t="s">
        <v>35</v>
      </c>
      <c r="BJ273" s="1053" t="s">
        <v>35</v>
      </c>
      <c r="BK273" s="1053" t="s">
        <v>35</v>
      </c>
      <c r="BL273" s="1074" t="s">
        <v>35</v>
      </c>
      <c r="BM273" s="1032" t="s">
        <v>35</v>
      </c>
      <c r="BN273" s="1053" t="s">
        <v>35</v>
      </c>
      <c r="BO273" s="1053" t="s">
        <v>35</v>
      </c>
      <c r="BP273" s="1053" t="s">
        <v>35</v>
      </c>
      <c r="BQ273" s="1074" t="s">
        <v>35</v>
      </c>
    </row>
    <row r="274" s="376" customFormat="true" ht="15" customHeight="true" x14ac:dyDescent="0.2">
      <c r="B274" s="410"/>
      <c r="R274" s="208"/>
      <c r="S274" s="208"/>
      <c r="T274" s="208"/>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BA274" s="1588" t="s">
        <v>76</v>
      </c>
      <c r="BB274" s="286" t="s">
        <v>49</v>
      </c>
      <c r="BC274" s="1032" t="s">
        <v>35</v>
      </c>
      <c r="BD274" s="1052" t="s">
        <v>35</v>
      </c>
      <c r="BE274" s="1052" t="s">
        <v>35</v>
      </c>
      <c r="BF274" s="1052" t="s">
        <v>35</v>
      </c>
      <c r="BG274" s="1073" t="s">
        <v>35</v>
      </c>
      <c r="BH274" s="1094" t="s">
        <v>35</v>
      </c>
      <c r="BI274" s="1052" t="s">
        <v>35</v>
      </c>
      <c r="BJ274" s="1052" t="s">
        <v>35</v>
      </c>
      <c r="BK274" s="1052" t="s">
        <v>35</v>
      </c>
      <c r="BL274" s="1073" t="s">
        <v>35</v>
      </c>
      <c r="BM274" s="1094" t="s">
        <v>35</v>
      </c>
      <c r="BN274" s="1052" t="s">
        <v>35</v>
      </c>
      <c r="BO274" s="1052" t="s">
        <v>35</v>
      </c>
      <c r="BP274" s="1052" t="s">
        <v>35</v>
      </c>
      <c r="BQ274" s="1073" t="s">
        <v>35</v>
      </c>
    </row>
    <row r="275" s="376" customFormat="true" ht="15" customHeight="true" x14ac:dyDescent="0.2">
      <c r="B275" s="410"/>
      <c r="R275" s="208"/>
      <c r="S275" s="208"/>
      <c r="T275" s="208"/>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BA275" s="1588"/>
      <c r="BB275" s="286" t="s">
        <v>48</v>
      </c>
      <c r="BC275" s="1032" t="s">
        <v>35</v>
      </c>
      <c r="BD275" s="1052" t="s">
        <v>35</v>
      </c>
      <c r="BE275" s="1052" t="s">
        <v>35</v>
      </c>
      <c r="BF275" s="1052" t="s">
        <v>35</v>
      </c>
      <c r="BG275" s="1073" t="s">
        <v>35</v>
      </c>
      <c r="BH275" s="1094" t="s">
        <v>35</v>
      </c>
      <c r="BI275" s="1052" t="s">
        <v>35</v>
      </c>
      <c r="BJ275" s="1052" t="s">
        <v>35</v>
      </c>
      <c r="BK275" s="1052" t="s">
        <v>35</v>
      </c>
      <c r="BL275" s="1073" t="s">
        <v>35</v>
      </c>
      <c r="BM275" s="1094" t="s">
        <v>35</v>
      </c>
      <c r="BN275" s="1052" t="s">
        <v>35</v>
      </c>
      <c r="BO275" s="1052" t="s">
        <v>35</v>
      </c>
      <c r="BP275" s="1052" t="s">
        <v>35</v>
      </c>
      <c r="BQ275" s="1073" t="s">
        <v>35</v>
      </c>
    </row>
    <row r="276" s="376" customFormat="true" ht="15" customHeight="true" x14ac:dyDescent="0.2">
      <c r="B276" s="410"/>
      <c r="R276" s="208"/>
      <c r="S276" s="208"/>
      <c r="T276" s="208"/>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BA276" s="1588"/>
      <c r="BB276" s="286" t="s">
        <v>113</v>
      </c>
      <c r="BC276" s="1032" t="s">
        <v>35</v>
      </c>
      <c r="BD276" s="1052" t="s">
        <v>35</v>
      </c>
      <c r="BE276" s="1052" t="s">
        <v>35</v>
      </c>
      <c r="BF276" s="1052" t="s">
        <v>35</v>
      </c>
      <c r="BG276" s="1073" t="s">
        <v>35</v>
      </c>
      <c r="BH276" s="1094" t="s">
        <v>35</v>
      </c>
      <c r="BI276" s="1052" t="s">
        <v>35</v>
      </c>
      <c r="BJ276" s="1052" t="s">
        <v>35</v>
      </c>
      <c r="BK276" s="1052" t="s">
        <v>35</v>
      </c>
      <c r="BL276" s="1073" t="s">
        <v>35</v>
      </c>
      <c r="BM276" s="1094" t="s">
        <v>35</v>
      </c>
      <c r="BN276" s="1052" t="s">
        <v>35</v>
      </c>
      <c r="BO276" s="1052" t="s">
        <v>35</v>
      </c>
      <c r="BP276" s="1052" t="s">
        <v>35</v>
      </c>
      <c r="BQ276" s="1073" t="s">
        <v>35</v>
      </c>
    </row>
    <row r="277" s="376" customFormat="true" ht="15" customHeight="true" x14ac:dyDescent="0.2">
      <c r="B277" s="410"/>
      <c r="R277" s="208"/>
      <c r="S277" s="208"/>
      <c r="T277" s="208"/>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BA277" s="1588" t="s">
        <v>77</v>
      </c>
      <c r="BB277" s="286" t="s">
        <v>78</v>
      </c>
      <c r="BC277" s="1032" t="s">
        <v>35</v>
      </c>
      <c r="BD277" s="1052" t="s">
        <v>35</v>
      </c>
      <c r="BE277" s="1052" t="s">
        <v>35</v>
      </c>
      <c r="BF277" s="1052" t="s">
        <v>35</v>
      </c>
      <c r="BG277" s="1073" t="s">
        <v>35</v>
      </c>
      <c r="BH277" s="1094" t="s">
        <v>35</v>
      </c>
      <c r="BI277" s="1052" t="s">
        <v>35</v>
      </c>
      <c r="BJ277" s="1052" t="s">
        <v>35</v>
      </c>
      <c r="BK277" s="1052" t="s">
        <v>35</v>
      </c>
      <c r="BL277" s="1073" t="s">
        <v>35</v>
      </c>
      <c r="BM277" s="1094" t="s">
        <v>35</v>
      </c>
      <c r="BN277" s="1052" t="s">
        <v>35</v>
      </c>
      <c r="BO277" s="1052" t="s">
        <v>35</v>
      </c>
      <c r="BP277" s="1052" t="s">
        <v>35</v>
      </c>
      <c r="BQ277" s="1073" t="s">
        <v>35</v>
      </c>
    </row>
    <row r="278" s="376" customFormat="true" ht="15" customHeight="true" x14ac:dyDescent="0.2">
      <c r="B278" s="410"/>
      <c r="R278" s="208"/>
      <c r="S278" s="208"/>
      <c r="T278" s="208"/>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BA278" s="1588"/>
      <c r="BB278" s="286" t="s">
        <v>79</v>
      </c>
      <c r="BC278" s="1032" t="s">
        <v>35</v>
      </c>
      <c r="BD278" s="1052" t="s">
        <v>35</v>
      </c>
      <c r="BE278" s="1052" t="s">
        <v>35</v>
      </c>
      <c r="BF278" s="1052" t="s">
        <v>35</v>
      </c>
      <c r="BG278" s="1073" t="s">
        <v>35</v>
      </c>
      <c r="BH278" s="1094" t="s">
        <v>35</v>
      </c>
      <c r="BI278" s="1052" t="s">
        <v>35</v>
      </c>
      <c r="BJ278" s="1052" t="s">
        <v>35</v>
      </c>
      <c r="BK278" s="1052" t="s">
        <v>35</v>
      </c>
      <c r="BL278" s="1073" t="s">
        <v>35</v>
      </c>
      <c r="BM278" s="1094" t="s">
        <v>35</v>
      </c>
      <c r="BN278" s="1052" t="s">
        <v>35</v>
      </c>
      <c r="BO278" s="1052" t="s">
        <v>35</v>
      </c>
      <c r="BP278" s="1052" t="s">
        <v>35</v>
      </c>
      <c r="BQ278" s="1073" t="s">
        <v>35</v>
      </c>
    </row>
    <row r="279" s="376" customFormat="true" ht="15" customHeight="true" x14ac:dyDescent="0.2">
      <c r="B279" s="410"/>
      <c r="R279" s="208"/>
      <c r="S279" s="208"/>
      <c r="T279" s="208"/>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BA279" s="1588"/>
      <c r="BB279" s="286" t="s">
        <v>80</v>
      </c>
      <c r="BC279" s="1032" t="s">
        <v>35</v>
      </c>
      <c r="BD279" s="1053" t="s">
        <v>35</v>
      </c>
      <c r="BE279" s="1053" t="s">
        <v>35</v>
      </c>
      <c r="BF279" s="1053" t="s">
        <v>35</v>
      </c>
      <c r="BG279" s="1074" t="s">
        <v>35</v>
      </c>
      <c r="BH279" s="1032" t="s">
        <v>35</v>
      </c>
      <c r="BI279" s="1053" t="s">
        <v>35</v>
      </c>
      <c r="BJ279" s="1053" t="s">
        <v>35</v>
      </c>
      <c r="BK279" s="1053" t="s">
        <v>35</v>
      </c>
      <c r="BL279" s="1074" t="s">
        <v>35</v>
      </c>
      <c r="BM279" s="1032" t="s">
        <v>35</v>
      </c>
      <c r="BN279" s="1053" t="s">
        <v>35</v>
      </c>
      <c r="BO279" s="1053" t="s">
        <v>35</v>
      </c>
      <c r="BP279" s="1053" t="s">
        <v>35</v>
      </c>
      <c r="BQ279" s="1074" t="s">
        <v>35</v>
      </c>
    </row>
    <row r="280" s="376" customFormat="true" ht="15" customHeight="true" x14ac:dyDescent="0.2">
      <c r="B280" s="410"/>
      <c r="R280" s="208"/>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BA280" s="1588"/>
      <c r="BB280" s="286" t="s">
        <v>81</v>
      </c>
      <c r="BC280" s="1032" t="s">
        <v>35</v>
      </c>
      <c r="BD280" s="1053" t="s">
        <v>35</v>
      </c>
      <c r="BE280" s="1053" t="s">
        <v>35</v>
      </c>
      <c r="BF280" s="1053" t="s">
        <v>35</v>
      </c>
      <c r="BG280" s="1074" t="s">
        <v>35</v>
      </c>
      <c r="BH280" s="1032" t="s">
        <v>35</v>
      </c>
      <c r="BI280" s="1053" t="s">
        <v>35</v>
      </c>
      <c r="BJ280" s="1053" t="s">
        <v>35</v>
      </c>
      <c r="BK280" s="1053" t="s">
        <v>35</v>
      </c>
      <c r="BL280" s="1074" t="s">
        <v>35</v>
      </c>
      <c r="BM280" s="1032" t="s">
        <v>35</v>
      </c>
      <c r="BN280" s="1053" t="s">
        <v>35</v>
      </c>
      <c r="BO280" s="1053" t="s">
        <v>35</v>
      </c>
      <c r="BP280" s="1053" t="s">
        <v>35</v>
      </c>
      <c r="BQ280" s="1074" t="s">
        <v>35</v>
      </c>
    </row>
    <row r="281" s="376" customFormat="true" ht="15" customHeight="true" x14ac:dyDescent="0.2">
      <c r="B281" s="410"/>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BA281" s="1588"/>
      <c r="BB281" s="286" t="s">
        <v>82</v>
      </c>
      <c r="BC281" s="1032" t="s">
        <v>35</v>
      </c>
      <c r="BD281" s="1053" t="s">
        <v>35</v>
      </c>
      <c r="BE281" s="1053" t="s">
        <v>35</v>
      </c>
      <c r="BF281" s="1053" t="s">
        <v>35</v>
      </c>
      <c r="BG281" s="1074" t="s">
        <v>35</v>
      </c>
      <c r="BH281" s="1032" t="s">
        <v>35</v>
      </c>
      <c r="BI281" s="1053" t="s">
        <v>35</v>
      </c>
      <c r="BJ281" s="1053" t="s">
        <v>35</v>
      </c>
      <c r="BK281" s="1053" t="s">
        <v>35</v>
      </c>
      <c r="BL281" s="1074" t="s">
        <v>35</v>
      </c>
      <c r="BM281" s="1032" t="s">
        <v>35</v>
      </c>
      <c r="BN281" s="1053" t="s">
        <v>35</v>
      </c>
      <c r="BO281" s="1053" t="s">
        <v>35</v>
      </c>
      <c r="BP281" s="1053" t="s">
        <v>35</v>
      </c>
      <c r="BQ281" s="1074" t="s">
        <v>35</v>
      </c>
    </row>
    <row r="282" s="376" customFormat="true" ht="15" customHeight="true" x14ac:dyDescent="0.2">
      <c r="B282" s="410"/>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BA282" s="1588"/>
      <c r="BB282" s="286" t="s">
        <v>83</v>
      </c>
      <c r="BC282" s="1032" t="s">
        <v>35</v>
      </c>
      <c r="BD282" s="1053" t="s">
        <v>35</v>
      </c>
      <c r="BE282" s="1053" t="s">
        <v>35</v>
      </c>
      <c r="BF282" s="1053" t="s">
        <v>35</v>
      </c>
      <c r="BG282" s="1074" t="s">
        <v>35</v>
      </c>
      <c r="BH282" s="1032" t="s">
        <v>35</v>
      </c>
      <c r="BI282" s="1053" t="s">
        <v>35</v>
      </c>
      <c r="BJ282" s="1053" t="s">
        <v>35</v>
      </c>
      <c r="BK282" s="1053" t="s">
        <v>35</v>
      </c>
      <c r="BL282" s="1074" t="s">
        <v>35</v>
      </c>
      <c r="BM282" s="1032" t="s">
        <v>35</v>
      </c>
      <c r="BN282" s="1053" t="s">
        <v>35</v>
      </c>
      <c r="BO282" s="1053" t="s">
        <v>35</v>
      </c>
      <c r="BP282" s="1053" t="s">
        <v>35</v>
      </c>
      <c r="BQ282" s="1074" t="s">
        <v>35</v>
      </c>
    </row>
    <row r="283" s="376" customFormat="true" ht="15" customHeight="true" x14ac:dyDescent="0.2">
      <c r="B283" s="410"/>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BA283" s="1588"/>
      <c r="BB283" s="286" t="s">
        <v>84</v>
      </c>
      <c r="BC283" s="1032" t="s">
        <v>35</v>
      </c>
      <c r="BD283" s="1053" t="s">
        <v>35</v>
      </c>
      <c r="BE283" s="1053" t="s">
        <v>35</v>
      </c>
      <c r="BF283" s="1053" t="s">
        <v>35</v>
      </c>
      <c r="BG283" s="1074" t="s">
        <v>35</v>
      </c>
      <c r="BH283" s="1032" t="s">
        <v>35</v>
      </c>
      <c r="BI283" s="1053" t="s">
        <v>35</v>
      </c>
      <c r="BJ283" s="1053" t="s">
        <v>35</v>
      </c>
      <c r="BK283" s="1053" t="s">
        <v>35</v>
      </c>
      <c r="BL283" s="1074" t="s">
        <v>35</v>
      </c>
      <c r="BM283" s="1032" t="s">
        <v>35</v>
      </c>
      <c r="BN283" s="1053" t="s">
        <v>35</v>
      </c>
      <c r="BO283" s="1053" t="s">
        <v>35</v>
      </c>
      <c r="BP283" s="1053" t="s">
        <v>35</v>
      </c>
      <c r="BQ283" s="1074" t="s">
        <v>35</v>
      </c>
    </row>
    <row r="284" s="376" customFormat="true" ht="15" customHeight="true" x14ac:dyDescent="0.2">
      <c r="B284" s="410"/>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BA284" s="1589"/>
      <c r="BB284" s="287" t="s">
        <v>113</v>
      </c>
      <c r="BC284" s="1033" t="s">
        <v>35</v>
      </c>
      <c r="BD284" s="1054" t="s">
        <v>35</v>
      </c>
      <c r="BE284" s="1054" t="s">
        <v>35</v>
      </c>
      <c r="BF284" s="1054" t="s">
        <v>35</v>
      </c>
      <c r="BG284" s="1075" t="s">
        <v>35</v>
      </c>
      <c r="BH284" s="1095" t="s">
        <v>35</v>
      </c>
      <c r="BI284" s="1054" t="s">
        <v>35</v>
      </c>
      <c r="BJ284" s="1054" t="s">
        <v>35</v>
      </c>
      <c r="BK284" s="1054" t="s">
        <v>35</v>
      </c>
      <c r="BL284" s="1075" t="s">
        <v>35</v>
      </c>
      <c r="BM284" s="1095" t="s">
        <v>35</v>
      </c>
      <c r="BN284" s="1054" t="s">
        <v>35</v>
      </c>
      <c r="BO284" s="1054" t="s">
        <v>35</v>
      </c>
      <c r="BP284" s="1054" t="s">
        <v>35</v>
      </c>
      <c r="BQ284" s="1075" t="s">
        <v>35</v>
      </c>
    </row>
    <row r="285" s="376" customFormat="true" ht="15" customHeight="true" x14ac:dyDescent="0.2">
      <c r="B285" s="410"/>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BA285" s="132"/>
      <c r="BB285" s="130"/>
      <c r="BC285" s="130"/>
      <c r="BD285" s="130"/>
      <c r="BE285" s="130"/>
      <c r="BF285" s="130"/>
      <c r="BG285" s="130"/>
      <c r="BH285" s="130"/>
      <c r="BI285" s="130"/>
      <c r="BJ285" s="130"/>
      <c r="BK285" s="130"/>
      <c r="BL285" s="130"/>
      <c r="BM285" s="130"/>
      <c r="BN285" s="130"/>
      <c r="BO285" s="130"/>
      <c r="BP285" s="130"/>
      <c r="BQ285" s="130"/>
    </row>
    <row r="286" s="376" customFormat="true" ht="15" customHeight="true" x14ac:dyDescent="0.2">
      <c r="B286" s="410"/>
      <c r="R286" s="208"/>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BA286" s="132"/>
      <c r="BB286" s="130"/>
      <c r="BC286" s="130"/>
      <c r="BD286" s="130"/>
      <c r="BE286" s="130"/>
      <c r="BF286" s="130"/>
      <c r="BG286" s="130"/>
      <c r="BH286" s="130"/>
      <c r="BI286" s="130"/>
      <c r="BJ286" s="130"/>
      <c r="BK286" s="130"/>
      <c r="BL286" s="130"/>
      <c r="BM286" s="130"/>
      <c r="BN286" s="130"/>
      <c r="BO286" s="130"/>
      <c r="BP286" s="130"/>
      <c r="BQ286" s="130"/>
    </row>
    <row r="287" s="376" customFormat="true" ht="15" customHeight="true" x14ac:dyDescent="0.2">
      <c r="B287" s="410"/>
      <c r="R287" s="208"/>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BA287" s="132"/>
      <c r="BB287" s="130"/>
      <c r="BC287" s="130"/>
      <c r="BD287" s="130"/>
      <c r="BE287" s="130"/>
      <c r="BF287" s="130"/>
      <c r="BG287" s="130"/>
      <c r="BH287" s="130"/>
      <c r="BI287" s="130"/>
      <c r="BJ287" s="130"/>
      <c r="BK287" s="130"/>
      <c r="BL287" s="130"/>
      <c r="BM287" s="130"/>
      <c r="BN287" s="130"/>
      <c r="BO287" s="130"/>
      <c r="BP287" s="130"/>
      <c r="BQ287" s="130"/>
    </row>
    <row r="288" s="376" customFormat="true" ht="15" customHeight="true" x14ac:dyDescent="0.2">
      <c r="B288" s="410"/>
      <c r="R288" s="208"/>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BA288" s="132"/>
      <c r="BB288" s="130"/>
      <c r="BC288" s="130"/>
      <c r="BD288" s="130"/>
      <c r="BE288" s="130"/>
      <c r="BF288" s="130"/>
      <c r="BG288" s="130"/>
      <c r="BH288" s="130"/>
      <c r="BI288" s="130"/>
      <c r="BJ288" s="130"/>
      <c r="BK288" s="130"/>
      <c r="BL288" s="130"/>
      <c r="BM288" s="130"/>
      <c r="BN288" s="130"/>
      <c r="BO288" s="130"/>
      <c r="BP288" s="130"/>
      <c r="BQ288" s="130"/>
    </row>
    <row r="289" s="376" customFormat="true" ht="15" customHeight="true" x14ac:dyDescent="0.2">
      <c r="A289" s="396"/>
      <c r="B289" s="397"/>
      <c r="C289" s="398"/>
      <c r="R289" s="208"/>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BA289" s="132"/>
      <c r="BB289" s="130"/>
      <c r="BC289" s="130"/>
      <c r="BD289" s="130"/>
      <c r="BE289" s="130"/>
      <c r="BF289" s="130"/>
      <c r="BG289" s="130"/>
      <c r="BH289" s="130"/>
      <c r="BI289" s="130"/>
      <c r="BJ289" s="130"/>
      <c r="BK289" s="130"/>
      <c r="BL289" s="130"/>
      <c r="BM289" s="130"/>
      <c r="BN289" s="130"/>
      <c r="BO289" s="130"/>
      <c r="BP289" s="130"/>
      <c r="BQ289" s="130"/>
    </row>
    <row r="290" s="376" customFormat="true" ht="15" customHeight="true" x14ac:dyDescent="0.2">
      <c r="A290" s="558"/>
      <c r="B290" s="559"/>
      <c r="C290" s="560"/>
      <c r="R290" s="208"/>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BA290" s="132"/>
      <c r="BB290" s="130"/>
      <c r="BC290" s="130"/>
      <c r="BD290" s="130"/>
      <c r="BE290" s="130"/>
      <c r="BF290" s="130"/>
      <c r="BG290" s="130"/>
      <c r="BH290" s="130"/>
      <c r="BI290" s="130"/>
      <c r="BJ290" s="130"/>
      <c r="BK290" s="130"/>
      <c r="BL290" s="130"/>
      <c r="BM290" s="130"/>
      <c r="BN290" s="130"/>
      <c r="BO290" s="130"/>
      <c r="BP290" s="130"/>
      <c r="BQ290" s="130"/>
    </row>
    <row r="291" s="376" customFormat="true" ht="15" customHeight="true" x14ac:dyDescent="0.2">
      <c r="A291" s="561"/>
      <c r="B291" s="562"/>
      <c r="C291" s="563"/>
      <c r="R291" s="208"/>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BA291" s="132"/>
      <c r="BB291" s="130"/>
      <c r="BC291" s="130"/>
      <c r="BD291" s="130"/>
      <c r="BE291" s="130"/>
      <c r="BF291" s="130"/>
      <c r="BG291" s="130"/>
      <c r="BH291" s="130"/>
      <c r="BI291" s="130"/>
      <c r="BJ291" s="130"/>
      <c r="BK291" s="130"/>
      <c r="BL291" s="130"/>
      <c r="BM291" s="130"/>
      <c r="BN291" s="130"/>
      <c r="BO291" s="130"/>
      <c r="BP291" s="130"/>
      <c r="BQ291" s="130"/>
    </row>
    <row r="292" s="376" customFormat="true" ht="15" customHeight="true" x14ac:dyDescent="0.2">
      <c r="A292" s="564"/>
      <c r="B292" s="565"/>
      <c r="C292" s="566"/>
      <c r="R292" s="208"/>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BA292" s="132"/>
      <c r="BB292" s="130"/>
      <c r="BC292" s="130"/>
      <c r="BD292" s="130"/>
      <c r="BE292" s="130"/>
      <c r="BF292" s="130"/>
      <c r="BG292" s="130"/>
      <c r="BH292" s="130"/>
      <c r="BI292" s="130"/>
      <c r="BJ292" s="130"/>
      <c r="BK292" s="130"/>
      <c r="BL292" s="130"/>
      <c r="BM292" s="130"/>
      <c r="BN292" s="130"/>
      <c r="BO292" s="130"/>
      <c r="BP292" s="130"/>
      <c r="BQ292" s="130"/>
    </row>
    <row r="293" s="376" customFormat="true" ht="15" customHeight="true" x14ac:dyDescent="0.2">
      <c r="A293" s="567"/>
      <c r="B293" s="568"/>
      <c r="C293" s="569"/>
      <c r="R293" s="208"/>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BA293" s="132"/>
      <c r="BB293" s="130"/>
      <c r="BC293" s="130"/>
      <c r="BD293" s="130"/>
      <c r="BE293" s="130"/>
      <c r="BF293" s="130"/>
      <c r="BG293" s="130"/>
      <c r="BH293" s="130"/>
      <c r="BI293" s="130"/>
      <c r="BJ293" s="130"/>
      <c r="BK293" s="130"/>
      <c r="BL293" s="130"/>
      <c r="BM293" s="130"/>
      <c r="BN293" s="130"/>
      <c r="BO293" s="130"/>
      <c r="BP293" s="130"/>
      <c r="BQ293" s="130"/>
    </row>
    <row r="294" s="376" customFormat="true" ht="15" customHeight="true" x14ac:dyDescent="0.2">
      <c r="A294" s="570"/>
      <c r="B294" s="571"/>
      <c r="C294" s="572"/>
      <c r="R294" s="208"/>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BA294" s="132"/>
      <c r="BB294" s="130"/>
      <c r="BC294" s="130"/>
      <c r="BD294" s="130"/>
      <c r="BE294" s="130"/>
      <c r="BF294" s="130"/>
      <c r="BG294" s="130"/>
      <c r="BH294" s="130"/>
      <c r="BI294" s="130"/>
      <c r="BJ294" s="130"/>
      <c r="BK294" s="130"/>
      <c r="BL294" s="130"/>
      <c r="BM294" s="130"/>
      <c r="BN294" s="130"/>
      <c r="BO294" s="130"/>
      <c r="BP294" s="130"/>
      <c r="BQ294" s="130"/>
    </row>
    <row r="295" s="376" customFormat="true" ht="15" customHeight="true" x14ac:dyDescent="0.2">
      <c r="A295" s="570"/>
      <c r="B295" s="571"/>
      <c r="C295" s="572"/>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BA295" s="132"/>
      <c r="BB295" s="130"/>
      <c r="BC295" s="130"/>
      <c r="BD295" s="130"/>
      <c r="BE295" s="130"/>
      <c r="BF295" s="130"/>
      <c r="BG295" s="130"/>
      <c r="BH295" s="130"/>
      <c r="BI295" s="130"/>
      <c r="BJ295" s="130"/>
      <c r="BK295" s="130"/>
      <c r="BL295" s="130"/>
      <c r="BM295" s="130"/>
      <c r="BN295" s="130"/>
      <c r="BO295" s="130"/>
      <c r="BP295" s="130"/>
      <c r="BQ295" s="130"/>
    </row>
    <row r="296" s="376" customFormat="true" ht="15" customHeight="true" x14ac:dyDescent="0.2">
      <c r="A296" s="570"/>
      <c r="B296" s="573"/>
      <c r="C296" s="572"/>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BA296" s="132"/>
      <c r="BB296" s="130"/>
      <c r="BC296" s="130"/>
      <c r="BD296" s="130"/>
      <c r="BE296" s="130"/>
      <c r="BF296" s="130"/>
      <c r="BG296" s="130"/>
      <c r="BH296" s="130"/>
      <c r="BI296" s="130"/>
      <c r="BJ296" s="130"/>
      <c r="BK296" s="130"/>
      <c r="BL296" s="130"/>
      <c r="BM296" s="130"/>
      <c r="BN296" s="130"/>
      <c r="BO296" s="130"/>
      <c r="BP296" s="130"/>
      <c r="BQ296" s="130"/>
    </row>
    <row r="297" s="376" customFormat="true" ht="15" customHeight="true" x14ac:dyDescent="0.2">
      <c r="A297" s="574"/>
      <c r="B297" s="575"/>
      <c r="C297" s="576"/>
      <c r="R297" s="208"/>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BA297" s="132"/>
      <c r="BB297" s="130"/>
      <c r="BC297" s="130"/>
      <c r="BD297" s="130"/>
      <c r="BE297" s="130"/>
      <c r="BF297" s="130"/>
      <c r="BG297" s="130"/>
      <c r="BH297" s="130"/>
      <c r="BI297" s="130"/>
      <c r="BJ297" s="130"/>
      <c r="BK297" s="130"/>
      <c r="BL297" s="130"/>
      <c r="BM297" s="130"/>
      <c r="BN297" s="130"/>
      <c r="BO297" s="130"/>
      <c r="BP297" s="130"/>
      <c r="BQ297" s="130"/>
    </row>
    <row r="298" s="376" customFormat="true" ht="15" customHeight="true" x14ac:dyDescent="0.2">
      <c r="B298" s="410"/>
      <c r="R298" s="208"/>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BA298" s="132"/>
      <c r="BB298" s="130"/>
      <c r="BC298" s="130"/>
      <c r="BD298" s="130"/>
      <c r="BE298" s="130"/>
      <c r="BF298" s="130"/>
      <c r="BG298" s="130"/>
      <c r="BH298" s="130"/>
      <c r="BI298" s="130"/>
      <c r="BJ298" s="130"/>
      <c r="BK298" s="130"/>
      <c r="BL298" s="130"/>
      <c r="BM298" s="130"/>
      <c r="BN298" s="130"/>
      <c r="BO298" s="130"/>
      <c r="BP298" s="130"/>
      <c r="BQ298" s="130"/>
    </row>
    <row r="299" s="376" customFormat="true" ht="15" customHeight="true" x14ac:dyDescent="0.2">
      <c r="A299" s="399"/>
      <c r="B299" s="400"/>
      <c r="C299" s="401"/>
      <c r="D299" s="402"/>
      <c r="R299" s="208"/>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BA299" s="132"/>
      <c r="BB299" s="130"/>
      <c r="BC299" s="130"/>
      <c r="BD299" s="130"/>
      <c r="BE299" s="130"/>
      <c r="BF299" s="130"/>
      <c r="BG299" s="130"/>
      <c r="BH299" s="130"/>
      <c r="BI299" s="130"/>
      <c r="BJ299" s="130"/>
      <c r="BK299" s="130"/>
      <c r="BL299" s="130"/>
      <c r="BM299" s="130"/>
      <c r="BN299" s="130"/>
      <c r="BO299" s="130"/>
      <c r="BP299" s="130"/>
      <c r="BQ299" s="130"/>
    </row>
    <row r="300" s="376" customFormat="true" ht="15" customHeight="true" x14ac:dyDescent="0.2">
      <c r="A300" s="577"/>
      <c r="B300" s="578"/>
      <c r="C300" s="579"/>
      <c r="D300" s="580"/>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BA300" s="132"/>
      <c r="BB300" s="130"/>
      <c r="BC300" s="130"/>
      <c r="BD300" s="130"/>
      <c r="BE300" s="130"/>
      <c r="BF300" s="130"/>
      <c r="BG300" s="130"/>
      <c r="BH300" s="130"/>
      <c r="BI300" s="130"/>
      <c r="BJ300" s="130"/>
      <c r="BK300" s="130"/>
      <c r="BL300" s="130"/>
      <c r="BM300" s="130"/>
      <c r="BN300" s="130"/>
      <c r="BO300" s="130"/>
      <c r="BP300" s="130"/>
      <c r="BQ300" s="130"/>
    </row>
    <row r="301" s="376" customFormat="true" ht="15" customHeight="true" x14ac:dyDescent="0.2">
      <c r="A301" s="581"/>
      <c r="B301" s="582"/>
      <c r="C301" s="583"/>
      <c r="D301" s="584"/>
      <c r="R301" s="208"/>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BA301" s="132"/>
      <c r="BB301" s="130"/>
      <c r="BC301" s="130"/>
      <c r="BD301" s="130"/>
      <c r="BE301" s="130"/>
      <c r="BF301" s="130"/>
      <c r="BG301" s="130"/>
      <c r="BH301" s="130"/>
      <c r="BI301" s="130"/>
      <c r="BJ301" s="130"/>
      <c r="BK301" s="130"/>
      <c r="BL301" s="130"/>
      <c r="BM301" s="130"/>
      <c r="BN301" s="130"/>
      <c r="BO301" s="130"/>
      <c r="BP301" s="130"/>
      <c r="BQ301" s="130"/>
    </row>
    <row r="302" s="376" customFormat="true" ht="15" customHeight="true" x14ac:dyDescent="0.2">
      <c r="A302" s="585"/>
      <c r="B302" s="586"/>
      <c r="C302" s="587"/>
      <c r="D302" s="588"/>
      <c r="R302" s="208"/>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BA302" s="132"/>
      <c r="BB302" s="130"/>
      <c r="BC302" s="130"/>
      <c r="BD302" s="130"/>
      <c r="BE302" s="130"/>
      <c r="BF302" s="130"/>
      <c r="BG302" s="130"/>
      <c r="BH302" s="130"/>
      <c r="BI302" s="130"/>
      <c r="BJ302" s="130"/>
      <c r="BK302" s="130"/>
      <c r="BL302" s="130"/>
      <c r="BM302" s="130"/>
      <c r="BN302" s="130"/>
      <c r="BO302" s="130"/>
      <c r="BP302" s="130"/>
      <c r="BQ302" s="130"/>
    </row>
    <row r="303" s="376" customFormat="true" ht="15" customHeight="true" x14ac:dyDescent="0.2">
      <c r="A303" s="589"/>
      <c r="B303" s="590"/>
      <c r="C303" s="591"/>
      <c r="D303" s="592"/>
      <c r="R303" s="208"/>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BA303" s="132"/>
      <c r="BB303" s="130"/>
      <c r="BC303" s="130"/>
      <c r="BD303" s="130"/>
      <c r="BE303" s="130"/>
      <c r="BF303" s="130"/>
      <c r="BG303" s="130"/>
      <c r="BH303" s="130"/>
      <c r="BI303" s="130"/>
      <c r="BJ303" s="130"/>
      <c r="BK303" s="130"/>
      <c r="BL303" s="130"/>
      <c r="BM303" s="130"/>
      <c r="BN303" s="130"/>
      <c r="BO303" s="130"/>
      <c r="BP303" s="130"/>
      <c r="BQ303" s="130"/>
    </row>
    <row r="304" s="376" customFormat="true" ht="15" customHeight="true" x14ac:dyDescent="0.2">
      <c r="A304" s="593"/>
      <c r="B304" s="594"/>
      <c r="C304" s="595"/>
      <c r="D304" s="596"/>
      <c r="R304" s="208"/>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BA304" s="132"/>
      <c r="BB304" s="130"/>
      <c r="BC304" s="130"/>
      <c r="BD304" s="130"/>
      <c r="BE304" s="130"/>
      <c r="BF304" s="130"/>
      <c r="BG304" s="130"/>
      <c r="BH304" s="130"/>
      <c r="BI304" s="130"/>
      <c r="BJ304" s="130"/>
      <c r="BK304" s="130"/>
      <c r="BL304" s="130"/>
      <c r="BM304" s="130"/>
      <c r="BN304" s="130"/>
      <c r="BO304" s="130"/>
      <c r="BP304" s="130"/>
      <c r="BQ304" s="130"/>
    </row>
    <row r="305" s="376" customFormat="true" ht="15" customHeight="true" x14ac:dyDescent="0.2">
      <c r="A305" s="597"/>
      <c r="B305" s="598"/>
      <c r="C305" s="599"/>
      <c r="D305" s="600"/>
      <c r="R305" s="208"/>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BA305" s="132"/>
      <c r="BB305" s="130"/>
      <c r="BC305" s="130"/>
      <c r="BD305" s="130"/>
      <c r="BE305" s="130"/>
      <c r="BF305" s="130"/>
      <c r="BG305" s="130"/>
      <c r="BH305" s="130"/>
      <c r="BI305" s="130"/>
      <c r="BJ305" s="130"/>
      <c r="BK305" s="130"/>
      <c r="BL305" s="130"/>
      <c r="BM305" s="130"/>
      <c r="BN305" s="130"/>
      <c r="BO305" s="130"/>
      <c r="BP305" s="130"/>
      <c r="BQ305" s="130"/>
    </row>
    <row r="306" s="376" customFormat="true" ht="15" customHeight="true" x14ac:dyDescent="0.2">
      <c r="B306" s="410"/>
      <c r="R306" s="208"/>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BA306" s="132"/>
      <c r="BB306" s="130"/>
      <c r="BC306" s="130"/>
      <c r="BD306" s="130"/>
      <c r="BE306" s="130"/>
      <c r="BF306" s="130"/>
      <c r="BG306" s="130"/>
      <c r="BH306" s="130"/>
      <c r="BI306" s="130"/>
      <c r="BJ306" s="130"/>
      <c r="BK306" s="130"/>
      <c r="BL306" s="130"/>
      <c r="BM306" s="130"/>
      <c r="BN306" s="130"/>
      <c r="BO306" s="130"/>
      <c r="BP306" s="130"/>
      <c r="BQ306" s="130"/>
    </row>
    <row r="307" s="376" customFormat="true" ht="15" customHeight="true" x14ac:dyDescent="0.2">
      <c r="B307" s="410"/>
      <c r="R307" s="208"/>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BA307" s="132"/>
      <c r="BB307" s="130"/>
      <c r="BC307" s="130"/>
      <c r="BD307" s="130"/>
      <c r="BE307" s="130"/>
      <c r="BF307" s="130"/>
      <c r="BG307" s="130"/>
      <c r="BH307" s="130"/>
      <c r="BI307" s="130"/>
      <c r="BJ307" s="130"/>
      <c r="BK307" s="130"/>
      <c r="BL307" s="130"/>
      <c r="BM307" s="130"/>
      <c r="BN307" s="130"/>
      <c r="BO307" s="130"/>
      <c r="BP307" s="130"/>
      <c r="BQ307" s="130"/>
    </row>
    <row r="308" s="376" customFormat="true" ht="15" customHeight="true" x14ac:dyDescent="0.2">
      <c r="B308" s="410"/>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BA308" s="132"/>
      <c r="BB308" s="130"/>
      <c r="BC308" s="130"/>
      <c r="BD308" s="130"/>
      <c r="BE308" s="130"/>
      <c r="BF308" s="130"/>
      <c r="BG308" s="130"/>
      <c r="BH308" s="130"/>
      <c r="BI308" s="130"/>
      <c r="BJ308" s="130"/>
      <c r="BK308" s="130"/>
      <c r="BL308" s="130"/>
      <c r="BM308" s="130"/>
      <c r="BN308" s="130"/>
      <c r="BO308" s="130"/>
      <c r="BP308" s="130"/>
      <c r="BQ308" s="130"/>
    </row>
    <row r="309" s="376" customFormat="true" ht="15" customHeight="true" x14ac:dyDescent="0.2">
      <c r="B309" s="410"/>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BA309" s="132"/>
      <c r="BB309" s="130"/>
      <c r="BC309" s="130"/>
      <c r="BD309" s="130"/>
      <c r="BE309" s="130"/>
      <c r="BF309" s="130"/>
      <c r="BG309" s="130"/>
      <c r="BH309" s="130"/>
      <c r="BI309" s="130"/>
      <c r="BJ309" s="130"/>
      <c r="BK309" s="130"/>
      <c r="BL309" s="130"/>
      <c r="BM309" s="130"/>
      <c r="BN309" s="130"/>
      <c r="BO309" s="130"/>
      <c r="BP309" s="130"/>
      <c r="BQ309" s="130"/>
    </row>
    <row r="310" s="376" customFormat="true" ht="15" customHeight="true" x14ac:dyDescent="0.2">
      <c r="B310" s="410"/>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BA310" s="132"/>
      <c r="BB310" s="130"/>
      <c r="BC310" s="130"/>
      <c r="BD310" s="130"/>
      <c r="BE310" s="130"/>
      <c r="BF310" s="130"/>
      <c r="BG310" s="130"/>
      <c r="BH310" s="130"/>
      <c r="BI310" s="130"/>
      <c r="BJ310" s="130"/>
      <c r="BK310" s="130"/>
      <c r="BL310" s="130"/>
      <c r="BM310" s="130"/>
      <c r="BN310" s="130"/>
      <c r="BO310" s="130"/>
      <c r="BP310" s="130"/>
      <c r="BQ310" s="130"/>
    </row>
    <row r="311" s="376" customFormat="true" ht="15" customHeight="true" x14ac:dyDescent="0.2">
      <c r="B311" s="410"/>
      <c r="R311" s="208"/>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BA311" s="132"/>
      <c r="BB311" s="130"/>
      <c r="BC311" s="130"/>
      <c r="BD311" s="130"/>
      <c r="BE311" s="130"/>
      <c r="BF311" s="130"/>
      <c r="BG311" s="130"/>
      <c r="BH311" s="130"/>
      <c r="BI311" s="130"/>
      <c r="BJ311" s="130"/>
      <c r="BK311" s="130"/>
      <c r="BL311" s="130"/>
      <c r="BM311" s="130"/>
      <c r="BN311" s="130"/>
      <c r="BO311" s="130"/>
      <c r="BP311" s="130"/>
      <c r="BQ311" s="130"/>
    </row>
    <row r="312" s="376" customFormat="true" ht="15" customHeight="true" x14ac:dyDescent="0.2">
      <c r="B312" s="410"/>
      <c r="R312" s="208"/>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BA312" s="132"/>
      <c r="BB312" s="130"/>
      <c r="BC312" s="130"/>
      <c r="BD312" s="130"/>
      <c r="BE312" s="130"/>
      <c r="BF312" s="130"/>
      <c r="BG312" s="130"/>
      <c r="BH312" s="130"/>
      <c r="BI312" s="130"/>
      <c r="BJ312" s="130"/>
      <c r="BK312" s="130"/>
      <c r="BL312" s="130"/>
      <c r="BM312" s="130"/>
      <c r="BN312" s="130"/>
      <c r="BO312" s="130"/>
      <c r="BP312" s="130"/>
      <c r="BQ312" s="130"/>
    </row>
    <row r="313" s="376" customFormat="true" ht="15" customHeight="true" x14ac:dyDescent="0.2">
      <c r="B313" s="410"/>
      <c r="R313" s="208"/>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BA313" s="132"/>
      <c r="BB313" s="130"/>
      <c r="BC313" s="130"/>
      <c r="BD313" s="130"/>
      <c r="BE313" s="130"/>
      <c r="BF313" s="130"/>
      <c r="BG313" s="130"/>
      <c r="BH313" s="130"/>
      <c r="BI313" s="130"/>
      <c r="BJ313" s="130"/>
      <c r="BK313" s="130"/>
      <c r="BL313" s="130"/>
      <c r="BM313" s="130"/>
      <c r="BN313" s="130"/>
      <c r="BO313" s="130"/>
      <c r="BP313" s="130"/>
      <c r="BQ313" s="130"/>
    </row>
    <row r="314" s="376" customFormat="true" ht="15" customHeight="true" x14ac:dyDescent="0.2">
      <c r="B314" s="410"/>
      <c r="R314" s="208"/>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BA314" s="132"/>
      <c r="BB314" s="130"/>
      <c r="BC314" s="130"/>
      <c r="BD314" s="130"/>
      <c r="BE314" s="130"/>
      <c r="BF314" s="130"/>
      <c r="BG314" s="130"/>
      <c r="BH314" s="130"/>
      <c r="BI314" s="130"/>
      <c r="BJ314" s="130"/>
      <c r="BK314" s="130"/>
      <c r="BL314" s="130"/>
      <c r="BM314" s="130"/>
      <c r="BN314" s="130"/>
      <c r="BO314" s="130"/>
      <c r="BP314" s="130"/>
      <c r="BQ314" s="130"/>
    </row>
    <row r="315" s="376" customFormat="true" ht="15" customHeight="true" x14ac:dyDescent="0.2">
      <c r="B315" s="410"/>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BA315" s="132"/>
      <c r="BB315" s="130"/>
      <c r="BC315" s="130"/>
      <c r="BD315" s="130"/>
      <c r="BE315" s="130"/>
      <c r="BF315" s="130"/>
      <c r="BG315" s="130"/>
      <c r="BH315" s="130"/>
      <c r="BI315" s="130"/>
      <c r="BJ315" s="130"/>
      <c r="BK315" s="130"/>
      <c r="BL315" s="130"/>
      <c r="BM315" s="130"/>
      <c r="BN315" s="130"/>
      <c r="BO315" s="130"/>
      <c r="BP315" s="130"/>
      <c r="BQ315" s="130"/>
    </row>
    <row r="316" s="376" customFormat="true" ht="15" customHeight="true" x14ac:dyDescent="0.2">
      <c r="B316" s="410"/>
      <c r="R316" s="208"/>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BA316" s="132"/>
      <c r="BB316" s="130"/>
      <c r="BC316" s="130"/>
      <c r="BD316" s="130"/>
      <c r="BE316" s="130"/>
      <c r="BF316" s="130"/>
      <c r="BG316" s="130"/>
      <c r="BH316" s="130"/>
      <c r="BI316" s="130"/>
      <c r="BJ316" s="130"/>
      <c r="BK316" s="130"/>
      <c r="BL316" s="130"/>
      <c r="BM316" s="130"/>
      <c r="BN316" s="130"/>
      <c r="BO316" s="130"/>
      <c r="BP316" s="130"/>
      <c r="BQ316" s="130"/>
    </row>
    <row r="317" s="376" customFormat="true" ht="15" customHeight="true" x14ac:dyDescent="0.2">
      <c r="B317" s="410"/>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BA317" s="132"/>
      <c r="BB317" s="130"/>
      <c r="BC317" s="130"/>
      <c r="BD317" s="130"/>
      <c r="BE317" s="130"/>
      <c r="BF317" s="130"/>
      <c r="BG317" s="130"/>
      <c r="BH317" s="130"/>
      <c r="BI317" s="130"/>
      <c r="BJ317" s="130"/>
      <c r="BK317" s="130"/>
      <c r="BL317" s="130"/>
      <c r="BM317" s="130"/>
      <c r="BN317" s="130"/>
      <c r="BO317" s="130"/>
      <c r="BP317" s="130"/>
      <c r="BQ317" s="130"/>
    </row>
    <row r="318" s="376" customFormat="true" ht="15" customHeight="true" x14ac:dyDescent="0.2">
      <c r="B318" s="410"/>
      <c r="R318" s="208"/>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BA318" s="132"/>
      <c r="BB318" s="130"/>
      <c r="BC318" s="130"/>
      <c r="BD318" s="130"/>
      <c r="BE318" s="130"/>
      <c r="BF318" s="130"/>
      <c r="BG318" s="130"/>
      <c r="BH318" s="130"/>
      <c r="BI318" s="130"/>
      <c r="BJ318" s="130"/>
      <c r="BK318" s="130"/>
      <c r="BL318" s="130"/>
      <c r="BM318" s="130"/>
      <c r="BN318" s="130"/>
      <c r="BO318" s="130"/>
      <c r="BP318" s="130"/>
      <c r="BQ318" s="130"/>
    </row>
    <row r="319" s="376" customFormat="true" ht="15" customHeight="true" x14ac:dyDescent="0.2">
      <c r="B319" s="410"/>
      <c r="R319" s="208"/>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BA319" s="132"/>
      <c r="BB319" s="130"/>
      <c r="BC319" s="130"/>
      <c r="BD319" s="130"/>
      <c r="BE319" s="130"/>
      <c r="BF319" s="130"/>
      <c r="BG319" s="130"/>
      <c r="BH319" s="130"/>
      <c r="BI319" s="130"/>
      <c r="BJ319" s="130"/>
      <c r="BK319" s="130"/>
      <c r="BL319" s="130"/>
      <c r="BM319" s="130"/>
      <c r="BN319" s="130"/>
      <c r="BO319" s="130"/>
      <c r="BP319" s="130"/>
      <c r="BQ319" s="130"/>
    </row>
    <row r="320" s="376" customFormat="true" ht="15" customHeight="true" x14ac:dyDescent="0.2">
      <c r="B320" s="410"/>
      <c r="R320" s="208"/>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BA320" s="132"/>
      <c r="BB320" s="130"/>
      <c r="BC320" s="130"/>
      <c r="BD320" s="130"/>
      <c r="BE320" s="130"/>
      <c r="BF320" s="130"/>
      <c r="BG320" s="130"/>
      <c r="BH320" s="130"/>
      <c r="BI320" s="130"/>
      <c r="BJ320" s="130"/>
      <c r="BK320" s="130"/>
      <c r="BL320" s="130"/>
      <c r="BM320" s="130"/>
      <c r="BN320" s="130"/>
      <c r="BO320" s="130"/>
      <c r="BP320" s="130"/>
      <c r="BQ320" s="130"/>
    </row>
    <row r="321" s="376" customFormat="true" ht="15" customHeight="true" x14ac:dyDescent="0.2">
      <c r="B321" s="410"/>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BA321" s="132"/>
      <c r="BB321" s="130"/>
      <c r="BC321" s="130"/>
      <c r="BD321" s="130"/>
      <c r="BE321" s="130"/>
      <c r="BF321" s="130"/>
      <c r="BG321" s="130"/>
      <c r="BH321" s="130"/>
      <c r="BI321" s="130"/>
      <c r="BJ321" s="130"/>
      <c r="BK321" s="130"/>
      <c r="BL321" s="130"/>
      <c r="BM321" s="130"/>
      <c r="BN321" s="130"/>
      <c r="BO321" s="130"/>
      <c r="BP321" s="130"/>
      <c r="BQ321" s="130"/>
    </row>
    <row r="322" s="376" customFormat="true" ht="15" customHeight="true" x14ac:dyDescent="0.2">
      <c r="B322" s="410"/>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BA322" s="132"/>
      <c r="BB322" s="130"/>
      <c r="BC322" s="130"/>
      <c r="BD322" s="130"/>
      <c r="BE322" s="130"/>
      <c r="BF322" s="130"/>
      <c r="BG322" s="130"/>
      <c r="BH322" s="130"/>
      <c r="BI322" s="130"/>
      <c r="BJ322" s="130"/>
      <c r="BK322" s="130"/>
      <c r="BL322" s="130"/>
      <c r="BM322" s="130"/>
      <c r="BN322" s="130"/>
      <c r="BO322" s="130"/>
      <c r="BP322" s="130"/>
      <c r="BQ322" s="130"/>
    </row>
    <row r="323" s="376" customFormat="true" ht="15" customHeight="true" x14ac:dyDescent="0.2">
      <c r="B323" s="410"/>
      <c r="R323" s="208"/>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BA323" s="132"/>
      <c r="BB323" s="130"/>
      <c r="BC323" s="130"/>
      <c r="BD323" s="130"/>
      <c r="BE323" s="130"/>
      <c r="BF323" s="130"/>
      <c r="BG323" s="130"/>
      <c r="BH323" s="130"/>
      <c r="BI323" s="130"/>
      <c r="BJ323" s="130"/>
      <c r="BK323" s="130"/>
      <c r="BL323" s="130"/>
      <c r="BM323" s="130"/>
      <c r="BN323" s="130"/>
      <c r="BO323" s="130"/>
      <c r="BP323" s="130"/>
      <c r="BQ323" s="130"/>
    </row>
    <row r="324" s="376" customFormat="true" ht="15" customHeight="true" x14ac:dyDescent="0.2">
      <c r="B324" s="410"/>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BA324" s="132"/>
      <c r="BB324" s="130"/>
      <c r="BC324" s="130"/>
      <c r="BD324" s="130"/>
      <c r="BE324" s="130"/>
      <c r="BF324" s="130"/>
      <c r="BG324" s="130"/>
      <c r="BH324" s="130"/>
      <c r="BI324" s="130"/>
      <c r="BJ324" s="130"/>
      <c r="BK324" s="130"/>
      <c r="BL324" s="130"/>
      <c r="BM324" s="130"/>
      <c r="BN324" s="130"/>
      <c r="BO324" s="130"/>
      <c r="BP324" s="130"/>
      <c r="BQ324" s="130"/>
    </row>
    <row r="325" s="376" customFormat="true" ht="15" customHeight="true" x14ac:dyDescent="0.2">
      <c r="B325" s="410"/>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BA325" s="132"/>
      <c r="BB325" s="130"/>
      <c r="BC325" s="130"/>
      <c r="BD325" s="130"/>
      <c r="BE325" s="130"/>
      <c r="BF325" s="130"/>
      <c r="BG325" s="130"/>
      <c r="BH325" s="130"/>
      <c r="BI325" s="130"/>
      <c r="BJ325" s="130"/>
      <c r="BK325" s="130"/>
      <c r="BL325" s="130"/>
      <c r="BM325" s="130"/>
      <c r="BN325" s="130"/>
      <c r="BO325" s="130"/>
      <c r="BP325" s="130"/>
      <c r="BQ325" s="130"/>
    </row>
    <row r="326" s="376" customFormat="true" ht="15" customHeight="true" x14ac:dyDescent="0.2">
      <c r="B326" s="410"/>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BA326" s="132"/>
      <c r="BB326" s="130"/>
      <c r="BC326" s="130"/>
      <c r="BD326" s="130"/>
      <c r="BE326" s="130"/>
      <c r="BF326" s="130"/>
      <c r="BG326" s="130"/>
      <c r="BH326" s="130"/>
      <c r="BI326" s="130"/>
      <c r="BJ326" s="130"/>
      <c r="BK326" s="130"/>
      <c r="BL326" s="130"/>
      <c r="BM326" s="130"/>
      <c r="BN326" s="130"/>
      <c r="BO326" s="130"/>
      <c r="BP326" s="130"/>
      <c r="BQ326" s="130"/>
    </row>
    <row r="327" s="376" customFormat="true" ht="15" customHeight="true" x14ac:dyDescent="0.2">
      <c r="B327" s="410"/>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BA327" s="132"/>
      <c r="BB327" s="130"/>
      <c r="BC327" s="130"/>
      <c r="BD327" s="130"/>
      <c r="BE327" s="130"/>
      <c r="BF327" s="130"/>
      <c r="BG327" s="130"/>
      <c r="BH327" s="130"/>
      <c r="BI327" s="130"/>
      <c r="BJ327" s="130"/>
      <c r="BK327" s="130"/>
      <c r="BL327" s="130"/>
      <c r="BM327" s="130"/>
      <c r="BN327" s="130"/>
      <c r="BO327" s="130"/>
      <c r="BP327" s="130"/>
      <c r="BQ327" s="130"/>
    </row>
    <row r="328" s="376" customFormat="true" ht="15" customHeight="true" x14ac:dyDescent="0.2">
      <c r="B328" s="410"/>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BA328" s="132"/>
      <c r="BB328" s="130"/>
      <c r="BC328" s="130"/>
      <c r="BD328" s="130"/>
      <c r="BE328" s="130"/>
      <c r="BF328" s="130"/>
      <c r="BG328" s="130"/>
      <c r="BH328" s="130"/>
      <c r="BI328" s="130"/>
      <c r="BJ328" s="130"/>
      <c r="BK328" s="130"/>
      <c r="BL328" s="130"/>
      <c r="BM328" s="130"/>
      <c r="BN328" s="130"/>
      <c r="BO328" s="130"/>
      <c r="BP328" s="130"/>
      <c r="BQ328" s="130"/>
    </row>
    <row r="329" s="376" customFormat="true" ht="250.15" customHeight="true" x14ac:dyDescent="0.2">
      <c r="B329" s="410"/>
      <c r="R329" s="208"/>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BA329" s="132"/>
      <c r="BB329" s="130"/>
      <c r="BC329" s="130"/>
      <c r="BD329" s="130"/>
      <c r="BE329" s="130"/>
      <c r="BF329" s="130"/>
      <c r="BG329" s="130"/>
      <c r="BH329" s="130"/>
      <c r="BI329" s="130"/>
      <c r="BJ329" s="130"/>
      <c r="BK329" s="130"/>
      <c r="BL329" s="130"/>
      <c r="BM329" s="130"/>
      <c r="BN329" s="130"/>
      <c r="BO329" s="130"/>
      <c r="BP329" s="130"/>
      <c r="BQ329" s="130"/>
    </row>
    <row r="330" s="210" customFormat="true" ht="19.15" customHeight="true" x14ac:dyDescent="0.2">
      <c r="B330" s="374"/>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BA330" s="135"/>
      <c r="BB330" s="135"/>
      <c r="BC330" s="368"/>
      <c r="BD330" s="368"/>
      <c r="BE330" s="368"/>
      <c r="BF330" s="368"/>
      <c r="BG330" s="368"/>
      <c r="BH330" s="368"/>
      <c r="BI330" s="368"/>
      <c r="BJ330" s="368"/>
      <c r="BK330" s="368"/>
      <c r="BL330" s="368"/>
      <c r="BM330" s="368"/>
      <c r="BN330" s="368"/>
      <c r="BO330" s="368"/>
      <c r="BP330" s="368"/>
      <c r="BQ330" s="368"/>
    </row>
    <row r="331" s="210" customFormat="true" ht="15" customHeight="true" x14ac:dyDescent="0.2">
      <c r="B331" s="374"/>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BA331" s="135"/>
      <c r="BB331" s="135"/>
      <c r="BC331" s="368"/>
      <c r="BD331" s="368"/>
      <c r="BE331" s="368"/>
      <c r="BF331" s="368"/>
      <c r="BG331" s="368"/>
      <c r="BH331" s="368"/>
      <c r="BI331" s="368"/>
      <c r="BJ331" s="368"/>
      <c r="BK331" s="368"/>
      <c r="BL331" s="368"/>
      <c r="BM331" s="368"/>
      <c r="BN331" s="368"/>
      <c r="BO331" s="368"/>
      <c r="BP331" s="368"/>
      <c r="BQ331" s="368"/>
    </row>
    <row r="332" s="210" customFormat="true" ht="15" customHeight="true" x14ac:dyDescent="0.2">
      <c r="B332" s="374"/>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BA332" s="135"/>
      <c r="BB332" s="135"/>
      <c r="BC332" s="368"/>
      <c r="BD332" s="368"/>
      <c r="BE332" s="368"/>
      <c r="BF332" s="368"/>
      <c r="BG332" s="368"/>
      <c r="BH332" s="368"/>
      <c r="BI332" s="368"/>
      <c r="BJ332" s="368"/>
      <c r="BK332" s="368"/>
      <c r="BL332" s="368"/>
      <c r="BM332" s="368"/>
      <c r="BN332" s="368"/>
      <c r="BO332" s="368"/>
      <c r="BP332" s="368"/>
      <c r="BQ332" s="368"/>
    </row>
    <row r="333" s="210" customFormat="true" ht="15" customHeight="true" x14ac:dyDescent="0.2">
      <c r="B333" s="374"/>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BA333" s="135"/>
      <c r="BB333" s="135"/>
      <c r="BC333" s="368"/>
      <c r="BD333" s="368"/>
      <c r="BE333" s="368"/>
      <c r="BF333" s="368"/>
      <c r="BG333" s="368"/>
      <c r="BH333" s="368"/>
      <c r="BI333" s="368"/>
      <c r="BJ333" s="368"/>
      <c r="BK333" s="368"/>
      <c r="BL333" s="368"/>
      <c r="BM333" s="368"/>
      <c r="BN333" s="368"/>
      <c r="BO333" s="368"/>
      <c r="BP333" s="368"/>
      <c r="BQ333" s="368"/>
    </row>
    <row r="334" s="210" customFormat="true" ht="15" customHeight="true" x14ac:dyDescent="0.2">
      <c r="B334" s="374"/>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BA334" s="135"/>
      <c r="BB334" s="135"/>
      <c r="BC334" s="368"/>
      <c r="BD334" s="368"/>
      <c r="BE334" s="368"/>
      <c r="BF334" s="368"/>
      <c r="BG334" s="368"/>
      <c r="BH334" s="368"/>
      <c r="BI334" s="368"/>
      <c r="BJ334" s="368"/>
      <c r="BK334" s="368"/>
      <c r="BL334" s="368"/>
      <c r="BM334" s="368"/>
      <c r="BN334" s="368"/>
      <c r="BO334" s="368"/>
      <c r="BP334" s="368"/>
      <c r="BQ334" s="368"/>
    </row>
    <row r="335" s="210" customFormat="true" ht="15" customHeight="true" x14ac:dyDescent="0.2">
      <c r="B335" s="374"/>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BA335" s="135"/>
      <c r="BB335" s="135"/>
      <c r="BC335" s="368"/>
      <c r="BD335" s="368"/>
      <c r="BE335" s="368"/>
      <c r="BF335" s="368"/>
      <c r="BG335" s="368"/>
      <c r="BH335" s="368"/>
      <c r="BI335" s="368"/>
      <c r="BJ335" s="368"/>
      <c r="BK335" s="368"/>
      <c r="BL335" s="368"/>
      <c r="BM335" s="368"/>
      <c r="BN335" s="368"/>
      <c r="BO335" s="368"/>
      <c r="BP335" s="368"/>
      <c r="BQ335" s="368"/>
    </row>
    <row r="336" s="210" customFormat="true" ht="15" customHeight="true" x14ac:dyDescent="0.2">
      <c r="B336" s="374"/>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BA336" s="135"/>
      <c r="BB336" s="135"/>
      <c r="BC336" s="368"/>
      <c r="BD336" s="368"/>
      <c r="BE336" s="368"/>
      <c r="BF336" s="368"/>
      <c r="BG336" s="368"/>
      <c r="BH336" s="368"/>
      <c r="BI336" s="368"/>
      <c r="BJ336" s="368"/>
      <c r="BK336" s="368"/>
      <c r="BL336" s="368"/>
      <c r="BM336" s="368"/>
      <c r="BN336" s="368"/>
      <c r="BO336" s="368"/>
      <c r="BP336" s="368"/>
      <c r="BQ336" s="368"/>
    </row>
    <row r="337" s="210" customFormat="true" ht="18" customHeight="true" x14ac:dyDescent="0.2">
      <c r="B337" s="374"/>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BA337" s="135"/>
      <c r="BB337" s="135"/>
      <c r="BC337" s="368"/>
      <c r="BD337" s="368"/>
      <c r="BE337" s="368"/>
      <c r="BF337" s="368"/>
      <c r="BG337" s="368"/>
      <c r="BH337" s="368"/>
      <c r="BI337" s="368"/>
      <c r="BJ337" s="368"/>
      <c r="BK337" s="368"/>
      <c r="BL337" s="368"/>
      <c r="BM337" s="368"/>
      <c r="BN337" s="368"/>
      <c r="BO337" s="368"/>
      <c r="BP337" s="368"/>
      <c r="BQ337" s="368"/>
    </row>
    <row r="338" s="210" customFormat="true" ht="18" customHeight="true" x14ac:dyDescent="0.2">
      <c r="B338" s="374"/>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BA338" s="135"/>
      <c r="BB338" s="135"/>
      <c r="BC338" s="368"/>
      <c r="BD338" s="368"/>
      <c r="BE338" s="368"/>
      <c r="BF338" s="368"/>
      <c r="BG338" s="368"/>
      <c r="BH338" s="368"/>
      <c r="BI338" s="368"/>
      <c r="BJ338" s="368"/>
      <c r="BK338" s="368"/>
      <c r="BL338" s="368"/>
      <c r="BM338" s="368"/>
      <c r="BN338" s="368"/>
      <c r="BO338" s="368"/>
      <c r="BP338" s="368"/>
      <c r="BQ338" s="368"/>
    </row>
    <row r="339" s="376" customFormat="true" ht="15" customHeight="true" x14ac:dyDescent="0.2">
      <c r="B339" s="410"/>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BA339" s="209" t="s">
        <v>128</v>
      </c>
      <c r="BB339" s="117" t="s">
        <v>127</v>
      </c>
      <c r="BC339" s="1590" t="s">
        <v>114</v>
      </c>
      <c r="BD339" s="1591"/>
      <c r="BE339" s="1591"/>
      <c r="BF339" s="1591"/>
      <c r="BG339" s="1592"/>
      <c r="BH339" s="1593" t="s">
        <v>38</v>
      </c>
      <c r="BI339" s="1591"/>
      <c r="BJ339" s="1591"/>
      <c r="BK339" s="1591"/>
      <c r="BL339" s="1592"/>
      <c r="BM339" s="1593" t="s">
        <v>37</v>
      </c>
      <c r="BN339" s="1591"/>
      <c r="BO339" s="1591"/>
      <c r="BP339" s="1591"/>
      <c r="BQ339" s="1592"/>
    </row>
    <row r="340" s="376" customFormat="true" ht="12.75" x14ac:dyDescent="0.2">
      <c r="B340" s="410"/>
      <c r="R340" s="208"/>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BA340" s="197" t="s">
        <v>126</v>
      </c>
      <c r="BB340" s="165"/>
      <c r="BC340" s="345" t="s">
        <v>0</v>
      </c>
      <c r="BD340" s="173" t="s">
        <v>1</v>
      </c>
      <c r="BE340" s="173" t="s">
        <v>2</v>
      </c>
      <c r="BF340" s="173" t="s">
        <v>3</v>
      </c>
      <c r="BG340" s="346" t="s">
        <v>4</v>
      </c>
      <c r="BH340" s="347" t="s">
        <v>0</v>
      </c>
      <c r="BI340" s="173" t="s">
        <v>1</v>
      </c>
      <c r="BJ340" s="173" t="s">
        <v>2</v>
      </c>
      <c r="BK340" s="173" t="s">
        <v>3</v>
      </c>
      <c r="BL340" s="346" t="s">
        <v>4</v>
      </c>
      <c r="BM340" s="347" t="s">
        <v>0</v>
      </c>
      <c r="BN340" s="173" t="s">
        <v>1</v>
      </c>
      <c r="BO340" s="173" t="s">
        <v>2</v>
      </c>
      <c r="BP340" s="173" t="s">
        <v>3</v>
      </c>
      <c r="BQ340" s="346" t="s">
        <v>4</v>
      </c>
    </row>
    <row r="341" s="376" customFormat="true" ht="15" customHeight="true" x14ac:dyDescent="0.2">
      <c r="B341" s="410"/>
      <c r="R341" s="208"/>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BA341" s="1594" t="s">
        <v>143</v>
      </c>
      <c r="BB341" s="162" t="s">
        <v>49</v>
      </c>
      <c r="BC341" s="1034" t="s">
        <v>35</v>
      </c>
      <c r="BD341" s="1055" t="s">
        <v>35</v>
      </c>
      <c r="BE341" s="1055" t="s">
        <v>35</v>
      </c>
      <c r="BF341" s="1055" t="s">
        <v>35</v>
      </c>
      <c r="BG341" s="1076" t="s">
        <v>35</v>
      </c>
      <c r="BH341" s="1096" t="s">
        <v>35</v>
      </c>
      <c r="BI341" s="1055" t="s">
        <v>35</v>
      </c>
      <c r="BJ341" s="1055" t="s">
        <v>35</v>
      </c>
      <c r="BK341" s="1055" t="s">
        <v>35</v>
      </c>
      <c r="BL341" s="1076" t="s">
        <v>35</v>
      </c>
      <c r="BM341" s="1096" t="s">
        <v>35</v>
      </c>
      <c r="BN341" s="1055" t="s">
        <v>35</v>
      </c>
      <c r="BO341" s="1055" t="s">
        <v>35</v>
      </c>
      <c r="BP341" s="1055" t="s">
        <v>35</v>
      </c>
      <c r="BQ341" s="1076" t="s">
        <v>35</v>
      </c>
    </row>
    <row r="342" s="376" customFormat="true" ht="15" customHeight="true" x14ac:dyDescent="0.2">
      <c r="B342" s="410"/>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BA342" s="1595"/>
      <c r="BB342" s="163" t="s">
        <v>48</v>
      </c>
      <c r="BC342" s="1035" t="s">
        <v>35</v>
      </c>
      <c r="BD342" s="1056" t="s">
        <v>35</v>
      </c>
      <c r="BE342" s="1056" t="s">
        <v>35</v>
      </c>
      <c r="BF342" s="1056" t="s">
        <v>35</v>
      </c>
      <c r="BG342" s="1077" t="s">
        <v>35</v>
      </c>
      <c r="BH342" s="1097" t="s">
        <v>35</v>
      </c>
      <c r="BI342" s="1056" t="s">
        <v>35</v>
      </c>
      <c r="BJ342" s="1056" t="s">
        <v>35</v>
      </c>
      <c r="BK342" s="1056" t="s">
        <v>35</v>
      </c>
      <c r="BL342" s="1077" t="s">
        <v>35</v>
      </c>
      <c r="BM342" s="1097" t="s">
        <v>35</v>
      </c>
      <c r="BN342" s="1056" t="s">
        <v>35</v>
      </c>
      <c r="BO342" s="1056" t="s">
        <v>35</v>
      </c>
      <c r="BP342" s="1056" t="s">
        <v>35</v>
      </c>
      <c r="BQ342" s="1077" t="s">
        <v>35</v>
      </c>
    </row>
    <row r="343" s="376" customFormat="true" ht="15" customHeight="true" x14ac:dyDescent="0.2">
      <c r="B343" s="410"/>
      <c r="R343" s="208"/>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BA343" s="1596" t="s">
        <v>138</v>
      </c>
      <c r="BB343" s="163" t="s">
        <v>49</v>
      </c>
      <c r="BC343" s="1035" t="s">
        <v>35</v>
      </c>
      <c r="BD343" s="1056" t="s">
        <v>35</v>
      </c>
      <c r="BE343" s="1056" t="s">
        <v>35</v>
      </c>
      <c r="BF343" s="1056" t="s">
        <v>35</v>
      </c>
      <c r="BG343" s="1077" t="s">
        <v>35</v>
      </c>
      <c r="BH343" s="1097" t="s">
        <v>35</v>
      </c>
      <c r="BI343" s="1056" t="s">
        <v>35</v>
      </c>
      <c r="BJ343" s="1056" t="s">
        <v>35</v>
      </c>
      <c r="BK343" s="1056" t="s">
        <v>35</v>
      </c>
      <c r="BL343" s="1077" t="s">
        <v>35</v>
      </c>
      <c r="BM343" s="1097" t="s">
        <v>35</v>
      </c>
      <c r="BN343" s="1056" t="s">
        <v>35</v>
      </c>
      <c r="BO343" s="1056" t="s">
        <v>35</v>
      </c>
      <c r="BP343" s="1056" t="s">
        <v>35</v>
      </c>
      <c r="BQ343" s="1077" t="s">
        <v>35</v>
      </c>
    </row>
    <row r="344" s="376" customFormat="true" ht="15" customHeight="true" x14ac:dyDescent="0.2">
      <c r="B344" s="410"/>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BA344" s="1595"/>
      <c r="BB344" s="163" t="s">
        <v>48</v>
      </c>
      <c r="BC344" s="1035" t="s">
        <v>35</v>
      </c>
      <c r="BD344" s="1056" t="s">
        <v>35</v>
      </c>
      <c r="BE344" s="1056" t="s">
        <v>35</v>
      </c>
      <c r="BF344" s="1056" t="s">
        <v>35</v>
      </c>
      <c r="BG344" s="1077" t="s">
        <v>35</v>
      </c>
      <c r="BH344" s="1097" t="s">
        <v>35</v>
      </c>
      <c r="BI344" s="1056" t="s">
        <v>35</v>
      </c>
      <c r="BJ344" s="1056" t="s">
        <v>35</v>
      </c>
      <c r="BK344" s="1056" t="s">
        <v>35</v>
      </c>
      <c r="BL344" s="1077" t="s">
        <v>35</v>
      </c>
      <c r="BM344" s="1097" t="s">
        <v>35</v>
      </c>
      <c r="BN344" s="1056" t="s">
        <v>35</v>
      </c>
      <c r="BO344" s="1056" t="s">
        <v>35</v>
      </c>
      <c r="BP344" s="1056" t="s">
        <v>35</v>
      </c>
      <c r="BQ344" s="1077" t="s">
        <v>35</v>
      </c>
    </row>
    <row r="345" s="376" customFormat="true" ht="15" customHeight="true" x14ac:dyDescent="0.2">
      <c r="B345" s="410"/>
      <c r="R345" s="208"/>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BA345" s="1596" t="s">
        <v>139</v>
      </c>
      <c r="BB345" s="163" t="s">
        <v>49</v>
      </c>
      <c r="BC345" s="1035" t="s">
        <v>35</v>
      </c>
      <c r="BD345" s="1056" t="s">
        <v>35</v>
      </c>
      <c r="BE345" s="1056" t="s">
        <v>35</v>
      </c>
      <c r="BF345" s="1056" t="s">
        <v>35</v>
      </c>
      <c r="BG345" s="1077" t="s">
        <v>35</v>
      </c>
      <c r="BH345" s="1097" t="s">
        <v>35</v>
      </c>
      <c r="BI345" s="1056" t="s">
        <v>35</v>
      </c>
      <c r="BJ345" s="1056" t="s">
        <v>35</v>
      </c>
      <c r="BK345" s="1056" t="s">
        <v>35</v>
      </c>
      <c r="BL345" s="1077" t="s">
        <v>35</v>
      </c>
      <c r="BM345" s="1097" t="s">
        <v>35</v>
      </c>
      <c r="BN345" s="1056" t="s">
        <v>35</v>
      </c>
      <c r="BO345" s="1056" t="s">
        <v>35</v>
      </c>
      <c r="BP345" s="1056" t="s">
        <v>35</v>
      </c>
      <c r="BQ345" s="1077" t="s">
        <v>35</v>
      </c>
    </row>
    <row r="346" s="376" customFormat="true" ht="15" customHeight="true" x14ac:dyDescent="0.2">
      <c r="B346" s="410"/>
      <c r="R346" s="208"/>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BA346" s="1595"/>
      <c r="BB346" s="163" t="s">
        <v>48</v>
      </c>
      <c r="BC346" s="1035" t="s">
        <v>35</v>
      </c>
      <c r="BD346" s="1056" t="s">
        <v>35</v>
      </c>
      <c r="BE346" s="1056" t="s">
        <v>35</v>
      </c>
      <c r="BF346" s="1056" t="s">
        <v>35</v>
      </c>
      <c r="BG346" s="1077" t="s">
        <v>35</v>
      </c>
      <c r="BH346" s="1097" t="s">
        <v>35</v>
      </c>
      <c r="BI346" s="1056" t="s">
        <v>35</v>
      </c>
      <c r="BJ346" s="1056" t="s">
        <v>35</v>
      </c>
      <c r="BK346" s="1056" t="s">
        <v>35</v>
      </c>
      <c r="BL346" s="1077" t="s">
        <v>35</v>
      </c>
      <c r="BM346" s="1097" t="s">
        <v>35</v>
      </c>
      <c r="BN346" s="1056" t="s">
        <v>35</v>
      </c>
      <c r="BO346" s="1056" t="s">
        <v>35</v>
      </c>
      <c r="BP346" s="1056" t="s">
        <v>35</v>
      </c>
      <c r="BQ346" s="1077" t="s">
        <v>35</v>
      </c>
    </row>
    <row r="347" s="376" customFormat="true" ht="15" customHeight="true" x14ac:dyDescent="0.2">
      <c r="B347" s="410"/>
      <c r="R347" s="208"/>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BA347" s="1596" t="s">
        <v>140</v>
      </c>
      <c r="BB347" s="163" t="s">
        <v>49</v>
      </c>
      <c r="BC347" s="1035" t="s">
        <v>35</v>
      </c>
      <c r="BD347" s="1056" t="s">
        <v>35</v>
      </c>
      <c r="BE347" s="1056" t="s">
        <v>35</v>
      </c>
      <c r="BF347" s="1056" t="s">
        <v>35</v>
      </c>
      <c r="BG347" s="1077" t="s">
        <v>35</v>
      </c>
      <c r="BH347" s="1097" t="s">
        <v>35</v>
      </c>
      <c r="BI347" s="1056" t="s">
        <v>35</v>
      </c>
      <c r="BJ347" s="1056" t="s">
        <v>35</v>
      </c>
      <c r="BK347" s="1056" t="s">
        <v>35</v>
      </c>
      <c r="BL347" s="1077" t="s">
        <v>35</v>
      </c>
      <c r="BM347" s="1097" t="s">
        <v>35</v>
      </c>
      <c r="BN347" s="1056" t="s">
        <v>35</v>
      </c>
      <c r="BO347" s="1056" t="s">
        <v>35</v>
      </c>
      <c r="BP347" s="1056" t="s">
        <v>35</v>
      </c>
      <c r="BQ347" s="1077" t="s">
        <v>35</v>
      </c>
    </row>
    <row r="348" s="376" customFormat="true" ht="15" customHeight="true" x14ac:dyDescent="0.2">
      <c r="B348" s="410"/>
      <c r="R348" s="208"/>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BA348" s="1595"/>
      <c r="BB348" s="163" t="s">
        <v>48</v>
      </c>
      <c r="BC348" s="1035" t="s">
        <v>35</v>
      </c>
      <c r="BD348" s="1056" t="s">
        <v>35</v>
      </c>
      <c r="BE348" s="1056" t="s">
        <v>35</v>
      </c>
      <c r="BF348" s="1056" t="s">
        <v>35</v>
      </c>
      <c r="BG348" s="1077" t="s">
        <v>35</v>
      </c>
      <c r="BH348" s="1097" t="s">
        <v>35</v>
      </c>
      <c r="BI348" s="1056" t="s">
        <v>35</v>
      </c>
      <c r="BJ348" s="1056" t="s">
        <v>35</v>
      </c>
      <c r="BK348" s="1056" t="s">
        <v>35</v>
      </c>
      <c r="BL348" s="1077" t="s">
        <v>35</v>
      </c>
      <c r="BM348" s="1097" t="s">
        <v>35</v>
      </c>
      <c r="BN348" s="1056" t="s">
        <v>35</v>
      </c>
      <c r="BO348" s="1056" t="s">
        <v>35</v>
      </c>
      <c r="BP348" s="1056" t="s">
        <v>35</v>
      </c>
      <c r="BQ348" s="1077" t="s">
        <v>35</v>
      </c>
    </row>
    <row r="349" s="376" customFormat="true" ht="15" customHeight="true" x14ac:dyDescent="0.2">
      <c r="B349" s="410"/>
      <c r="R349" s="208"/>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BA349" s="1596" t="s">
        <v>141</v>
      </c>
      <c r="BB349" s="163" t="s">
        <v>49</v>
      </c>
      <c r="BC349" s="1035" t="s">
        <v>35</v>
      </c>
      <c r="BD349" s="1056" t="s">
        <v>35</v>
      </c>
      <c r="BE349" s="1056" t="s">
        <v>35</v>
      </c>
      <c r="BF349" s="1056" t="s">
        <v>35</v>
      </c>
      <c r="BG349" s="1077" t="s">
        <v>35</v>
      </c>
      <c r="BH349" s="1097" t="s">
        <v>35</v>
      </c>
      <c r="BI349" s="1056" t="s">
        <v>35</v>
      </c>
      <c r="BJ349" s="1056" t="s">
        <v>35</v>
      </c>
      <c r="BK349" s="1056" t="s">
        <v>35</v>
      </c>
      <c r="BL349" s="1077" t="s">
        <v>35</v>
      </c>
      <c r="BM349" s="1097" t="s">
        <v>35</v>
      </c>
      <c r="BN349" s="1056" t="s">
        <v>35</v>
      </c>
      <c r="BO349" s="1056" t="s">
        <v>35</v>
      </c>
      <c r="BP349" s="1056" t="s">
        <v>35</v>
      </c>
      <c r="BQ349" s="1077" t="s">
        <v>35</v>
      </c>
    </row>
    <row r="350" s="376" customFormat="true" ht="15" customHeight="true" x14ac:dyDescent="0.2">
      <c r="B350" s="410"/>
      <c r="R350" s="208"/>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BA350" s="1595"/>
      <c r="BB350" s="163" t="s">
        <v>48</v>
      </c>
      <c r="BC350" s="1035" t="s">
        <v>35</v>
      </c>
      <c r="BD350" s="1056" t="s">
        <v>35</v>
      </c>
      <c r="BE350" s="1056" t="s">
        <v>35</v>
      </c>
      <c r="BF350" s="1056" t="s">
        <v>35</v>
      </c>
      <c r="BG350" s="1077" t="s">
        <v>35</v>
      </c>
      <c r="BH350" s="1097" t="s">
        <v>35</v>
      </c>
      <c r="BI350" s="1056" t="s">
        <v>35</v>
      </c>
      <c r="BJ350" s="1056" t="s">
        <v>35</v>
      </c>
      <c r="BK350" s="1056" t="s">
        <v>35</v>
      </c>
      <c r="BL350" s="1077" t="s">
        <v>35</v>
      </c>
      <c r="BM350" s="1097" t="s">
        <v>35</v>
      </c>
      <c r="BN350" s="1056" t="s">
        <v>35</v>
      </c>
      <c r="BO350" s="1056" t="s">
        <v>35</v>
      </c>
      <c r="BP350" s="1056" t="s">
        <v>35</v>
      </c>
      <c r="BQ350" s="1077" t="s">
        <v>35</v>
      </c>
    </row>
    <row r="351" s="376" customFormat="true" ht="15" customHeight="true" x14ac:dyDescent="0.2">
      <c r="B351" s="410"/>
      <c r="R351" s="208"/>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BA351" s="1596" t="s">
        <v>142</v>
      </c>
      <c r="BB351" s="163" t="s">
        <v>49</v>
      </c>
      <c r="BC351" s="1035" t="s">
        <v>35</v>
      </c>
      <c r="BD351" s="1056" t="s">
        <v>35</v>
      </c>
      <c r="BE351" s="1056" t="s">
        <v>35</v>
      </c>
      <c r="BF351" s="1056" t="s">
        <v>35</v>
      </c>
      <c r="BG351" s="1077" t="s">
        <v>35</v>
      </c>
      <c r="BH351" s="1097" t="s">
        <v>35</v>
      </c>
      <c r="BI351" s="1056" t="s">
        <v>35</v>
      </c>
      <c r="BJ351" s="1056" t="s">
        <v>35</v>
      </c>
      <c r="BK351" s="1056" t="s">
        <v>35</v>
      </c>
      <c r="BL351" s="1077" t="s">
        <v>35</v>
      </c>
      <c r="BM351" s="1097" t="s">
        <v>35</v>
      </c>
      <c r="BN351" s="1056" t="s">
        <v>35</v>
      </c>
      <c r="BO351" s="1056" t="s">
        <v>35</v>
      </c>
      <c r="BP351" s="1056" t="s">
        <v>35</v>
      </c>
      <c r="BQ351" s="1077" t="s">
        <v>35</v>
      </c>
    </row>
    <row r="352" s="376" customFormat="true" ht="15" customHeight="true" x14ac:dyDescent="0.2">
      <c r="B352" s="410"/>
      <c r="R352" s="208"/>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BA352" s="1595"/>
      <c r="BB352" s="163" t="s">
        <v>48</v>
      </c>
      <c r="BC352" s="1035" t="s">
        <v>35</v>
      </c>
      <c r="BD352" s="1056" t="s">
        <v>35</v>
      </c>
      <c r="BE352" s="1056" t="s">
        <v>35</v>
      </c>
      <c r="BF352" s="1056" t="s">
        <v>35</v>
      </c>
      <c r="BG352" s="1077" t="s">
        <v>35</v>
      </c>
      <c r="BH352" s="1097" t="s">
        <v>35</v>
      </c>
      <c r="BI352" s="1056" t="s">
        <v>35</v>
      </c>
      <c r="BJ352" s="1056" t="s">
        <v>35</v>
      </c>
      <c r="BK352" s="1056" t="s">
        <v>35</v>
      </c>
      <c r="BL352" s="1077" t="s">
        <v>35</v>
      </c>
      <c r="BM352" s="1097" t="s">
        <v>35</v>
      </c>
      <c r="BN352" s="1056" t="s">
        <v>35</v>
      </c>
      <c r="BO352" s="1056" t="s">
        <v>35</v>
      </c>
      <c r="BP352" s="1056" t="s">
        <v>35</v>
      </c>
      <c r="BQ352" s="1077" t="s">
        <v>35</v>
      </c>
    </row>
    <row r="353" s="376" customFormat="true" ht="15" customHeight="true" x14ac:dyDescent="0.2">
      <c r="B353" s="410"/>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BA353" s="1596" t="s">
        <v>137</v>
      </c>
      <c r="BB353" s="163" t="s">
        <v>49</v>
      </c>
      <c r="BC353" s="1035" t="s">
        <v>35</v>
      </c>
      <c r="BD353" s="1056" t="s">
        <v>35</v>
      </c>
      <c r="BE353" s="1056" t="s">
        <v>35</v>
      </c>
      <c r="BF353" s="1056" t="s">
        <v>35</v>
      </c>
      <c r="BG353" s="1077" t="s">
        <v>35</v>
      </c>
      <c r="BH353" s="1097" t="s">
        <v>35</v>
      </c>
      <c r="BI353" s="1056" t="s">
        <v>35</v>
      </c>
      <c r="BJ353" s="1056" t="s">
        <v>35</v>
      </c>
      <c r="BK353" s="1056" t="s">
        <v>35</v>
      </c>
      <c r="BL353" s="1077" t="s">
        <v>35</v>
      </c>
      <c r="BM353" s="1097" t="s">
        <v>35</v>
      </c>
      <c r="BN353" s="1056" t="s">
        <v>35</v>
      </c>
      <c r="BO353" s="1056" t="s">
        <v>35</v>
      </c>
      <c r="BP353" s="1056" t="s">
        <v>35</v>
      </c>
      <c r="BQ353" s="1077" t="s">
        <v>35</v>
      </c>
    </row>
    <row r="354" s="376" customFormat="true" ht="15" customHeight="true" x14ac:dyDescent="0.2">
      <c r="B354" s="410"/>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BA354" s="1597"/>
      <c r="BB354" s="164" t="s">
        <v>48</v>
      </c>
      <c r="BC354" s="1036" t="s">
        <v>35</v>
      </c>
      <c r="BD354" s="1057" t="s">
        <v>35</v>
      </c>
      <c r="BE354" s="1057" t="s">
        <v>35</v>
      </c>
      <c r="BF354" s="1057" t="s">
        <v>35</v>
      </c>
      <c r="BG354" s="1078" t="s">
        <v>35</v>
      </c>
      <c r="BH354" s="1098" t="s">
        <v>35</v>
      </c>
      <c r="BI354" s="1057" t="s">
        <v>35</v>
      </c>
      <c r="BJ354" s="1057" t="s">
        <v>35</v>
      </c>
      <c r="BK354" s="1057" t="s">
        <v>35</v>
      </c>
      <c r="BL354" s="1078" t="s">
        <v>35</v>
      </c>
      <c r="BM354" s="1098" t="s">
        <v>35</v>
      </c>
      <c r="BN354" s="1057" t="s">
        <v>35</v>
      </c>
      <c r="BO354" s="1057" t="s">
        <v>35</v>
      </c>
      <c r="BP354" s="1057" t="s">
        <v>35</v>
      </c>
      <c r="BQ354" s="1078" t="s">
        <v>35</v>
      </c>
    </row>
    <row r="355" s="376" customFormat="true" ht="15" customHeight="true" x14ac:dyDescent="0.2">
      <c r="B355" s="410"/>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BA355" s="230"/>
      <c r="BB355" s="135"/>
      <c r="BC355" s="295"/>
      <c r="BD355" s="295"/>
      <c r="BE355" s="295"/>
      <c r="BF355" s="295"/>
      <c r="BG355" s="295"/>
      <c r="BH355" s="295"/>
      <c r="BI355" s="295"/>
      <c r="BJ355" s="295"/>
      <c r="BK355" s="295"/>
      <c r="BL355" s="295"/>
      <c r="BM355" s="295"/>
      <c r="BN355" s="295"/>
      <c r="BO355" s="295"/>
      <c r="BP355" s="295"/>
      <c r="BQ355" s="295"/>
    </row>
    <row r="356" s="376" customFormat="true" ht="15" customHeight="true" x14ac:dyDescent="0.2">
      <c r="B356" s="410"/>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BA356" s="230"/>
      <c r="BB356" s="135"/>
      <c r="BC356" s="230"/>
      <c r="BD356" s="230"/>
      <c r="BE356" s="230"/>
      <c r="BF356" s="230"/>
      <c r="BG356" s="230"/>
      <c r="BH356" s="230"/>
      <c r="BI356" s="230"/>
      <c r="BJ356" s="230"/>
      <c r="BK356" s="230"/>
      <c r="BL356" s="230"/>
      <c r="BM356" s="230"/>
      <c r="BN356" s="230"/>
      <c r="BO356" s="230"/>
      <c r="BP356" s="230"/>
      <c r="BQ356" s="230"/>
    </row>
    <row r="357" s="131" customFormat="true" ht="15" customHeight="true" x14ac:dyDescent="0.2">
      <c r="B357" s="133"/>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BA357" s="230"/>
      <c r="BB357" s="135"/>
      <c r="BC357" s="230"/>
      <c r="BD357" s="230"/>
      <c r="BE357" s="230"/>
      <c r="BF357" s="230"/>
      <c r="BG357" s="230"/>
      <c r="BH357" s="230"/>
      <c r="BI357" s="230"/>
      <c r="BJ357" s="230"/>
      <c r="BK357" s="230"/>
      <c r="BL357" s="230"/>
      <c r="BM357" s="230"/>
      <c r="BN357" s="230"/>
      <c r="BO357" s="230"/>
      <c r="BP357" s="230"/>
      <c r="BQ357" s="230"/>
    </row>
    <row r="358" s="131" customFormat="true" ht="15" customHeight="true" x14ac:dyDescent="0.2">
      <c r="B358" s="133"/>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BA358" s="230"/>
      <c r="BB358" s="135"/>
      <c r="BC358" s="230"/>
      <c r="BD358" s="230"/>
      <c r="BE358" s="230"/>
      <c r="BF358" s="230"/>
      <c r="BG358" s="230"/>
      <c r="BH358" s="230"/>
      <c r="BI358" s="230"/>
      <c r="BJ358" s="230"/>
      <c r="BK358" s="230"/>
      <c r="BL358" s="230"/>
      <c r="BM358" s="230"/>
      <c r="BN358" s="230"/>
      <c r="BO358" s="230"/>
      <c r="BP358" s="230"/>
      <c r="BQ358" s="230"/>
    </row>
    <row r="359" s="131" customFormat="true" ht="15" customHeight="true" x14ac:dyDescent="0.2">
      <c r="B359" s="133"/>
      <c r="R359" s="208"/>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BA359" s="230"/>
      <c r="BB359" s="135"/>
      <c r="BC359" s="230"/>
      <c r="BD359" s="230"/>
      <c r="BE359" s="230"/>
      <c r="BF359" s="230"/>
      <c r="BG359" s="230"/>
      <c r="BH359" s="230"/>
      <c r="BI359" s="230"/>
      <c r="BJ359" s="230"/>
      <c r="BK359" s="230"/>
      <c r="BL359" s="230"/>
      <c r="BM359" s="230"/>
      <c r="BN359" s="230"/>
      <c r="BO359" s="230"/>
      <c r="BP359" s="230"/>
      <c r="BQ359" s="230"/>
    </row>
    <row r="360" s="131" customFormat="true" ht="15" customHeight="true" x14ac:dyDescent="0.2">
      <c r="B360" s="133"/>
      <c r="R360" s="208"/>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BA360" s="230"/>
      <c r="BB360" s="135"/>
      <c r="BC360" s="230"/>
      <c r="BD360" s="230"/>
      <c r="BE360" s="230"/>
      <c r="BF360" s="230"/>
      <c r="BG360" s="230"/>
      <c r="BH360" s="230"/>
      <c r="BI360" s="230"/>
      <c r="BJ360" s="230"/>
      <c r="BK360" s="230"/>
      <c r="BL360" s="230"/>
      <c r="BM360" s="230"/>
      <c r="BN360" s="230"/>
      <c r="BO360" s="230"/>
      <c r="BP360" s="230"/>
      <c r="BQ360" s="230"/>
    </row>
    <row r="361" s="131" customFormat="true" ht="15" customHeight="true" x14ac:dyDescent="0.2">
      <c r="B361" s="133"/>
      <c r="R361" s="208"/>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BA361" s="230"/>
      <c r="BB361" s="135"/>
      <c r="BC361" s="230"/>
      <c r="BD361" s="230"/>
      <c r="BE361" s="230"/>
      <c r="BF361" s="230"/>
      <c r="BG361" s="230"/>
      <c r="BH361" s="230"/>
      <c r="BI361" s="230"/>
      <c r="BJ361" s="230"/>
      <c r="BK361" s="230"/>
      <c r="BL361" s="230"/>
      <c r="BM361" s="230"/>
      <c r="BN361" s="230"/>
      <c r="BO361" s="230"/>
      <c r="BP361" s="230"/>
      <c r="BQ361" s="230"/>
    </row>
    <row r="362" s="131" customFormat="true" ht="15" customHeight="true" x14ac:dyDescent="0.2">
      <c r="B362" s="133"/>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BA362" s="230"/>
      <c r="BB362" s="135"/>
      <c r="BC362" s="230"/>
      <c r="BD362" s="230"/>
      <c r="BE362" s="230"/>
      <c r="BF362" s="230"/>
      <c r="BG362" s="230"/>
      <c r="BH362" s="230"/>
      <c r="BI362" s="230"/>
      <c r="BJ362" s="230"/>
      <c r="BK362" s="230"/>
      <c r="BL362" s="230"/>
      <c r="BM362" s="230"/>
      <c r="BN362" s="230"/>
      <c r="BO362" s="230"/>
      <c r="BP362" s="230"/>
      <c r="BQ362" s="230"/>
    </row>
    <row r="363" s="131" customFormat="true" ht="15" customHeight="true" x14ac:dyDescent="0.2">
      <c r="B363" s="133"/>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BA363" s="230"/>
      <c r="BB363" s="135"/>
      <c r="BC363" s="230"/>
      <c r="BD363" s="230"/>
      <c r="BE363" s="230"/>
      <c r="BF363" s="230"/>
      <c r="BG363" s="230"/>
      <c r="BH363" s="230"/>
      <c r="BI363" s="230"/>
      <c r="BJ363" s="230"/>
      <c r="BK363" s="230"/>
      <c r="BL363" s="230"/>
      <c r="BM363" s="230"/>
      <c r="BN363" s="230"/>
      <c r="BO363" s="230"/>
      <c r="BP363" s="230"/>
      <c r="BQ363" s="230"/>
    </row>
    <row r="364" s="131" customFormat="true" ht="15" customHeight="true" x14ac:dyDescent="0.2">
      <c r="B364" s="133"/>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BA364" s="230"/>
      <c r="BB364" s="135"/>
      <c r="BC364" s="230"/>
      <c r="BD364" s="230"/>
      <c r="BE364" s="230"/>
      <c r="BF364" s="230"/>
      <c r="BG364" s="230"/>
      <c r="BH364" s="230"/>
      <c r="BI364" s="230"/>
      <c r="BJ364" s="230"/>
      <c r="BK364" s="230"/>
      <c r="BL364" s="230"/>
      <c r="BM364" s="230"/>
      <c r="BN364" s="230"/>
      <c r="BO364" s="230"/>
      <c r="BP364" s="230"/>
      <c r="BQ364" s="230"/>
    </row>
    <row r="365" s="131" customFormat="true" ht="15" customHeight="true" x14ac:dyDescent="0.2">
      <c r="B365" s="133"/>
      <c r="R365" s="208"/>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BA365" s="230"/>
      <c r="BB365" s="135"/>
      <c r="BC365" s="230"/>
      <c r="BD365" s="230"/>
      <c r="BE365" s="230"/>
      <c r="BF365" s="230"/>
      <c r="BG365" s="230"/>
      <c r="BH365" s="230"/>
      <c r="BI365" s="230"/>
      <c r="BJ365" s="230"/>
      <c r="BK365" s="230"/>
      <c r="BL365" s="230"/>
      <c r="BM365" s="230"/>
      <c r="BN365" s="230"/>
      <c r="BO365" s="230"/>
      <c r="BP365" s="230"/>
      <c r="BQ365" s="230"/>
    </row>
    <row r="366" s="131" customFormat="true" ht="15" customHeight="true" x14ac:dyDescent="0.2">
      <c r="B366" s="133"/>
      <c r="R366" s="208"/>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BA366" s="230"/>
      <c r="BB366" s="135"/>
      <c r="BC366" s="230"/>
      <c r="BD366" s="230"/>
      <c r="BE366" s="230"/>
      <c r="BF366" s="230"/>
      <c r="BG366" s="230"/>
      <c r="BH366" s="230"/>
      <c r="BI366" s="230"/>
      <c r="BJ366" s="230"/>
      <c r="BK366" s="230"/>
      <c r="BL366" s="230"/>
      <c r="BM366" s="230"/>
      <c r="BN366" s="230"/>
      <c r="BO366" s="230"/>
      <c r="BP366" s="230"/>
      <c r="BQ366" s="230"/>
    </row>
    <row r="367" s="131" customFormat="true" ht="15" customHeight="true" x14ac:dyDescent="0.2">
      <c r="B367" s="133"/>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BA367" s="230"/>
      <c r="BB367" s="135"/>
      <c r="BC367" s="230"/>
      <c r="BD367" s="230"/>
      <c r="BE367" s="230"/>
      <c r="BF367" s="230"/>
      <c r="BG367" s="230"/>
      <c r="BH367" s="230"/>
      <c r="BI367" s="230"/>
      <c r="BJ367" s="230"/>
      <c r="BK367" s="230"/>
      <c r="BL367" s="230"/>
      <c r="BM367" s="230"/>
      <c r="BN367" s="230"/>
      <c r="BO367" s="230"/>
      <c r="BP367" s="230"/>
      <c r="BQ367" s="230"/>
    </row>
    <row r="368" s="131" customFormat="true" ht="15" customHeight="true" x14ac:dyDescent="0.2">
      <c r="B368" s="133"/>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BA368" s="230"/>
      <c r="BB368" s="135"/>
      <c r="BC368" s="230"/>
      <c r="BD368" s="230"/>
      <c r="BE368" s="230"/>
      <c r="BF368" s="230"/>
      <c r="BG368" s="230"/>
      <c r="BH368" s="230"/>
      <c r="BI368" s="230"/>
      <c r="BJ368" s="230"/>
      <c r="BK368" s="230"/>
      <c r="BL368" s="230"/>
      <c r="BM368" s="230"/>
      <c r="BN368" s="230"/>
      <c r="BO368" s="230"/>
      <c r="BP368" s="230"/>
      <c r="BQ368" s="230"/>
    </row>
    <row r="369" s="131" customFormat="true" ht="15" customHeight="true" x14ac:dyDescent="0.2">
      <c r="B369" s="133"/>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BA369" s="230"/>
      <c r="BB369" s="135"/>
      <c r="BC369" s="230"/>
      <c r="BD369" s="230"/>
      <c r="BE369" s="230"/>
      <c r="BF369" s="230"/>
      <c r="BG369" s="230"/>
      <c r="BH369" s="230"/>
      <c r="BI369" s="230"/>
      <c r="BJ369" s="230"/>
      <c r="BK369" s="230"/>
      <c r="BL369" s="230"/>
      <c r="BM369" s="230"/>
      <c r="BN369" s="230"/>
      <c r="BO369" s="230"/>
      <c r="BP369" s="230"/>
      <c r="BQ369" s="230"/>
    </row>
    <row r="370" s="131" customFormat="true" ht="15" customHeight="true" x14ac:dyDescent="0.2">
      <c r="B370" s="133"/>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BA370" s="230"/>
      <c r="BB370" s="135"/>
      <c r="BC370" s="230"/>
      <c r="BD370" s="230"/>
      <c r="BE370" s="230"/>
      <c r="BF370" s="230"/>
      <c r="BG370" s="230"/>
      <c r="BH370" s="230"/>
      <c r="BI370" s="230"/>
      <c r="BJ370" s="230"/>
      <c r="BK370" s="230"/>
      <c r="BL370" s="230"/>
      <c r="BM370" s="230"/>
      <c r="BN370" s="230"/>
      <c r="BO370" s="230"/>
      <c r="BP370" s="230"/>
      <c r="BQ370" s="230"/>
    </row>
    <row r="371" s="131" customFormat="true" ht="15" customHeight="true" x14ac:dyDescent="0.2">
      <c r="B371" s="133"/>
      <c r="R371" s="208"/>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BA371" s="230"/>
      <c r="BB371" s="135"/>
      <c r="BC371" s="230"/>
      <c r="BD371" s="230"/>
      <c r="BE371" s="230"/>
      <c r="BF371" s="230"/>
      <c r="BG371" s="230"/>
      <c r="BH371" s="230"/>
      <c r="BI371" s="230"/>
      <c r="BJ371" s="230"/>
      <c r="BK371" s="230"/>
      <c r="BL371" s="230"/>
      <c r="BM371" s="230"/>
      <c r="BN371" s="230"/>
      <c r="BO371" s="230"/>
      <c r="BP371" s="230"/>
      <c r="BQ371" s="230"/>
    </row>
    <row r="372" s="131" customFormat="true" ht="15" customHeight="true" x14ac:dyDescent="0.2">
      <c r="B372" s="133"/>
      <c r="R372" s="208"/>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BA372" s="230"/>
      <c r="BB372" s="135"/>
      <c r="BC372" s="230"/>
      <c r="BD372" s="230"/>
      <c r="BE372" s="230"/>
      <c r="BF372" s="230"/>
      <c r="BG372" s="230"/>
      <c r="BH372" s="230"/>
      <c r="BI372" s="230"/>
      <c r="BJ372" s="230"/>
      <c r="BK372" s="230"/>
      <c r="BL372" s="230"/>
      <c r="BM372" s="230"/>
      <c r="BN372" s="230"/>
      <c r="BO372" s="230"/>
      <c r="BP372" s="230"/>
      <c r="BQ372" s="230"/>
    </row>
    <row r="373" s="131" customFormat="true" ht="15" customHeight="true" x14ac:dyDescent="0.2">
      <c r="B373" s="133"/>
      <c r="R373" s="208"/>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BA373" s="230"/>
      <c r="BB373" s="135"/>
      <c r="BC373" s="230"/>
      <c r="BD373" s="230"/>
      <c r="BE373" s="230"/>
      <c r="BF373" s="230"/>
      <c r="BG373" s="230"/>
      <c r="BH373" s="230"/>
      <c r="BI373" s="230"/>
      <c r="BJ373" s="230"/>
      <c r="BK373" s="230"/>
      <c r="BL373" s="230"/>
      <c r="BM373" s="230"/>
      <c r="BN373" s="230"/>
      <c r="BO373" s="230"/>
      <c r="BP373" s="230"/>
      <c r="BQ373" s="230"/>
    </row>
    <row r="374" s="131" customFormat="true" ht="15" customHeight="true" x14ac:dyDescent="0.2">
      <c r="B374" s="133"/>
      <c r="R374" s="208"/>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BA374" s="230"/>
      <c r="BB374" s="135"/>
      <c r="BC374" s="230"/>
      <c r="BD374" s="230"/>
      <c r="BE374" s="230"/>
      <c r="BF374" s="230"/>
      <c r="BG374" s="230"/>
      <c r="BH374" s="230"/>
      <c r="BI374" s="230"/>
      <c r="BJ374" s="230"/>
      <c r="BK374" s="230"/>
      <c r="BL374" s="230"/>
      <c r="BM374" s="230"/>
      <c r="BN374" s="230"/>
      <c r="BO374" s="230"/>
      <c r="BP374" s="230"/>
      <c r="BQ374" s="230"/>
    </row>
    <row r="375" s="131" customFormat="true" ht="15" customHeight="true" x14ac:dyDescent="0.2">
      <c r="B375" s="133"/>
      <c r="R375" s="208"/>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08"/>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08"/>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08"/>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08"/>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376" customFormat="true" ht="15" customHeight="true" x14ac:dyDescent="0.2">
      <c r="B390" s="410"/>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376" customFormat="true" ht="15" customHeight="true" x14ac:dyDescent="0.2">
      <c r="B391" s="410"/>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376"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376"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376"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376"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376"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376"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376"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403" customFormat="true" ht="15" customHeight="true" x14ac:dyDescent="0.25">
      <c r="A399" s="136"/>
      <c r="B399" s="136"/>
      <c r="C399" s="1500" t="s">
        <v>129</v>
      </c>
      <c r="D399" s="1501"/>
      <c r="E399" s="1501"/>
      <c r="F399" s="1501"/>
      <c r="G399" s="136"/>
      <c r="H399" s="1502" t="s">
        <v>130</v>
      </c>
      <c r="I399" s="1503"/>
      <c r="J399" s="1503"/>
      <c r="K399" s="1503"/>
      <c r="M399" s="1502" t="s">
        <v>131</v>
      </c>
      <c r="N399" s="1503"/>
      <c r="O399" s="1503"/>
      <c r="P399" s="1503"/>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15" customHeight="true" x14ac:dyDescent="0.2">
      <c r="C400" s="1496" t="s">
        <v>162</v>
      </c>
      <c r="D400" s="1497"/>
      <c r="E400" s="1497"/>
      <c r="F400" s="373"/>
      <c r="G400" s="373"/>
      <c r="H400" s="1498" t="s">
        <v>162</v>
      </c>
      <c r="I400" s="1498"/>
      <c r="J400" s="1498"/>
      <c r="K400" s="373"/>
      <c r="L400" s="373"/>
      <c r="M400" s="1498" t="s">
        <v>162</v>
      </c>
      <c r="N400" s="1498"/>
      <c r="O400" s="1498"/>
      <c r="P400" s="373"/>
      <c r="Q400" s="373"/>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403"/>
      <c r="BB400" s="136"/>
      <c r="BC400" s="403"/>
      <c r="BD400" s="403"/>
      <c r="BE400" s="403"/>
      <c r="BF400" s="403"/>
      <c r="BG400" s="403"/>
      <c r="BH400" s="403"/>
      <c r="BI400" s="403"/>
      <c r="BJ400" s="403"/>
      <c r="BK400" s="403"/>
      <c r="BL400" s="403"/>
      <c r="BM400" s="403"/>
      <c r="BN400" s="403"/>
      <c r="BO400" s="403"/>
      <c r="BP400" s="403"/>
      <c r="BQ400" s="403"/>
    </row>
    <row r="401" s="210" customFormat="true" ht="25.15" customHeight="true" x14ac:dyDescent="0.2">
      <c r="C401" s="1496"/>
      <c r="D401" s="1497"/>
      <c r="E401" s="404" t="s">
        <v>163</v>
      </c>
      <c r="F401" s="373"/>
      <c r="G401" s="373"/>
      <c r="H401" s="1498"/>
      <c r="I401" s="1498"/>
      <c r="J401" s="405" t="s">
        <v>163</v>
      </c>
      <c r="K401" s="373"/>
      <c r="L401" s="373"/>
      <c r="M401" s="1498"/>
      <c r="N401" s="1498"/>
      <c r="O401" s="406" t="s">
        <v>163</v>
      </c>
      <c r="P401" s="373"/>
      <c r="Q401" s="373"/>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403"/>
      <c r="BB401" s="136"/>
      <c r="BC401" s="403"/>
      <c r="BD401" s="403"/>
      <c r="BE401" s="403"/>
      <c r="BF401" s="403"/>
      <c r="BG401" s="403"/>
      <c r="BH401" s="403"/>
      <c r="BI401" s="403"/>
      <c r="BJ401" s="403"/>
      <c r="BK401" s="403"/>
      <c r="BL401" s="403"/>
      <c r="BM401" s="403"/>
      <c r="BN401" s="403"/>
      <c r="BO401" s="403"/>
      <c r="BP401" s="403"/>
      <c r="BQ401" s="403"/>
    </row>
    <row r="402" s="210" customFormat="true" ht="25.15" customHeight="true" x14ac:dyDescent="0.2">
      <c r="B402" s="1499" t="s">
        <v>135</v>
      </c>
      <c r="C402" s="1497"/>
      <c r="D402" s="1497"/>
      <c r="E402" s="407" t="s">
        <v>164</v>
      </c>
      <c r="F402" s="373"/>
      <c r="G402" s="373"/>
      <c r="H402" s="1498"/>
      <c r="I402" s="1498"/>
      <c r="J402" s="408" t="s">
        <v>164</v>
      </c>
      <c r="K402" s="373"/>
      <c r="L402" s="373"/>
      <c r="M402" s="1498"/>
      <c r="N402" s="1498"/>
      <c r="O402" s="409" t="s">
        <v>164</v>
      </c>
      <c r="P402" s="373"/>
      <c r="Q402" s="373"/>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403"/>
      <c r="BB402" s="136"/>
      <c r="BC402" s="403"/>
      <c r="BD402" s="403"/>
      <c r="BE402" s="403"/>
      <c r="BF402" s="403"/>
      <c r="BG402" s="403"/>
      <c r="BH402" s="403"/>
      <c r="BI402" s="403"/>
      <c r="BJ402" s="403"/>
      <c r="BK402" s="403"/>
      <c r="BL402" s="403"/>
      <c r="BM402" s="403"/>
      <c r="BN402" s="403"/>
      <c r="BO402" s="403"/>
      <c r="BP402" s="403"/>
      <c r="BQ402" s="403"/>
    </row>
    <row r="403" s="210" customFormat="true" ht="25.15" customHeight="true" x14ac:dyDescent="0.2">
      <c r="B403" s="1497"/>
      <c r="C403" s="1462" t="s">
        <v>165</v>
      </c>
      <c r="D403" s="1461"/>
      <c r="E403" s="449">
        <v>0.76970988512522509</v>
      </c>
      <c r="F403" s="448"/>
      <c r="G403" s="448"/>
      <c r="H403" s="1461" t="s">
        <v>165</v>
      </c>
      <c r="I403" s="1461"/>
      <c r="J403" s="450">
        <v>0.75485096207627866</v>
      </c>
      <c r="K403" s="448"/>
      <c r="L403" s="448"/>
      <c r="M403" s="1461" t="s">
        <v>165</v>
      </c>
      <c r="N403" s="1461"/>
      <c r="O403" s="451">
        <v>0.78378980804977738</v>
      </c>
      <c r="P403" s="448"/>
      <c r="Q403" s="448"/>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79"/>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1497"/>
      <c r="C404" s="1462" t="s">
        <v>166</v>
      </c>
      <c r="D404" s="1461"/>
      <c r="E404" s="452">
        <v>-0.74132760662673536</v>
      </c>
      <c r="F404" s="448"/>
      <c r="G404" s="448"/>
      <c r="H404" s="1461" t="s">
        <v>167</v>
      </c>
      <c r="I404" s="1461"/>
      <c r="J404" s="453">
        <v>-0.74222398693009861</v>
      </c>
      <c r="K404" s="448"/>
      <c r="L404" s="448"/>
      <c r="M404" s="1461" t="s">
        <v>166</v>
      </c>
      <c r="N404" s="1461"/>
      <c r="O404" s="454">
        <v>-0.78268604254593566</v>
      </c>
      <c r="P404" s="448"/>
      <c r="Q404" s="448"/>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79"/>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1497"/>
      <c r="C405" s="1462" t="s">
        <v>168</v>
      </c>
      <c r="D405" s="1461"/>
      <c r="E405" s="452">
        <v>-0.74132760662673525</v>
      </c>
      <c r="F405" s="448"/>
      <c r="G405" s="448"/>
      <c r="H405" s="1461" t="s">
        <v>166</v>
      </c>
      <c r="I405" s="1461"/>
      <c r="J405" s="453">
        <v>-0.70279744042989423</v>
      </c>
      <c r="K405" s="448"/>
      <c r="L405" s="448"/>
      <c r="M405" s="1461" t="s">
        <v>168</v>
      </c>
      <c r="N405" s="1461"/>
      <c r="O405" s="454">
        <v>-0.78268604254593566</v>
      </c>
      <c r="P405" s="448"/>
      <c r="Q405" s="448"/>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79"/>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1497"/>
      <c r="C406" s="1462" t="s">
        <v>169</v>
      </c>
      <c r="D406" s="1461"/>
      <c r="E406" s="452">
        <v>-0.74132760662673503</v>
      </c>
      <c r="F406" s="448"/>
      <c r="G406" s="448"/>
      <c r="H406" s="1461" t="s">
        <v>169</v>
      </c>
      <c r="I406" s="1461"/>
      <c r="J406" s="453">
        <v>-0.702797440429894</v>
      </c>
      <c r="K406" s="448"/>
      <c r="L406" s="448"/>
      <c r="M406" s="1461" t="s">
        <v>169</v>
      </c>
      <c r="N406" s="1461"/>
      <c r="O406" s="454">
        <v>-0.7826860425459351</v>
      </c>
      <c r="P406" s="448"/>
      <c r="Q406" s="448"/>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79"/>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1497"/>
      <c r="C407" s="1462" t="s">
        <v>167</v>
      </c>
      <c r="D407" s="1461"/>
      <c r="E407" s="452">
        <v>-0.73191271535023161</v>
      </c>
      <c r="F407" s="448"/>
      <c r="G407" s="448"/>
      <c r="H407" s="1461" t="s">
        <v>168</v>
      </c>
      <c r="I407" s="1461"/>
      <c r="J407" s="453">
        <v>-0.70279744042989389</v>
      </c>
      <c r="K407" s="448"/>
      <c r="L407" s="448"/>
      <c r="M407" s="1461" t="s">
        <v>170</v>
      </c>
      <c r="N407" s="1461"/>
      <c r="O407" s="454">
        <v>0.75205866510720498</v>
      </c>
      <c r="P407" s="448"/>
      <c r="Q407" s="448"/>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79"/>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1497"/>
      <c r="C408" s="1462" t="s">
        <v>170</v>
      </c>
      <c r="D408" s="1461"/>
      <c r="E408" s="452">
        <v>0.7306374411407548</v>
      </c>
      <c r="F408" s="448"/>
      <c r="G408" s="448"/>
      <c r="H408" s="1461" t="s">
        <v>170</v>
      </c>
      <c r="I408" s="1461"/>
      <c r="J408" s="453">
        <v>0.6971914096576115</v>
      </c>
      <c r="K408" s="448"/>
      <c r="L408" s="448"/>
      <c r="M408" s="1461" t="s">
        <v>167</v>
      </c>
      <c r="N408" s="1461"/>
      <c r="O408" s="454">
        <v>-0.74523377145700942</v>
      </c>
      <c r="P408" s="448"/>
      <c r="Q408" s="448"/>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79"/>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1497"/>
      <c r="C409" s="1462" t="s">
        <v>171</v>
      </c>
      <c r="D409" s="1461"/>
      <c r="E409" s="452">
        <v>0.66812150978773088</v>
      </c>
      <c r="F409" s="448"/>
      <c r="G409" s="448"/>
      <c r="H409" s="1461" t="s">
        <v>171</v>
      </c>
      <c r="I409" s="1461"/>
      <c r="J409" s="453">
        <v>0.67456215616016091</v>
      </c>
      <c r="K409" s="448"/>
      <c r="L409" s="448"/>
      <c r="M409" s="1461" t="s">
        <v>172</v>
      </c>
      <c r="N409" s="1461"/>
      <c r="O409" s="454">
        <v>-0.65615970537346902</v>
      </c>
      <c r="P409" s="448"/>
      <c r="Q409" s="448"/>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79"/>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1497"/>
      <c r="C410" s="1462" t="s">
        <v>172</v>
      </c>
      <c r="D410" s="1461"/>
      <c r="E410" s="452">
        <v>-0.63059537608295158</v>
      </c>
      <c r="F410" s="448"/>
      <c r="G410" s="448"/>
      <c r="H410" s="1461" t="s">
        <v>173</v>
      </c>
      <c r="I410" s="1461"/>
      <c r="J410" s="453">
        <v>0.60777136737496085</v>
      </c>
      <c r="K410" s="448"/>
      <c r="L410" s="448"/>
      <c r="M410" s="1461" t="s">
        <v>174</v>
      </c>
      <c r="N410" s="1461"/>
      <c r="O410" s="454">
        <v>0.65315260975206413</v>
      </c>
      <c r="P410" s="448"/>
      <c r="Q410" s="448"/>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79"/>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1497"/>
      <c r="C411" s="1462" t="s">
        <v>174</v>
      </c>
      <c r="D411" s="1461"/>
      <c r="E411" s="452">
        <v>0.61441822311116689</v>
      </c>
      <c r="F411" s="448"/>
      <c r="G411" s="448"/>
      <c r="H411" s="1461" t="s">
        <v>172</v>
      </c>
      <c r="I411" s="1461"/>
      <c r="J411" s="453">
        <v>-0.58881589175282067</v>
      </c>
      <c r="K411" s="448"/>
      <c r="L411" s="448"/>
      <c r="M411" s="1461" t="s">
        <v>171</v>
      </c>
      <c r="N411" s="1461"/>
      <c r="O411" s="454">
        <v>0.65135342351704506</v>
      </c>
      <c r="P411" s="448"/>
      <c r="Q411" s="448"/>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79"/>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1497"/>
      <c r="C412" s="1462" t="s">
        <v>173</v>
      </c>
      <c r="D412" s="1461"/>
      <c r="E412" s="452">
        <v>0.58923440743853761</v>
      </c>
      <c r="F412" s="448"/>
      <c r="G412" s="448"/>
      <c r="H412" s="1461" t="s">
        <v>175</v>
      </c>
      <c r="I412" s="1461"/>
      <c r="J412" s="453">
        <v>0.58414503316953259</v>
      </c>
      <c r="K412" s="448"/>
      <c r="L412" s="448"/>
      <c r="M412" s="1461" t="s">
        <v>176</v>
      </c>
      <c r="N412" s="1461"/>
      <c r="O412" s="454">
        <v>-0.57109072522486248</v>
      </c>
      <c r="P412" s="448"/>
      <c r="Q412" s="448"/>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79"/>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1497"/>
      <c r="C413" s="1462" t="s">
        <v>177</v>
      </c>
      <c r="D413" s="1461"/>
      <c r="E413" s="452">
        <v>0.55497757439833506</v>
      </c>
      <c r="F413" s="448"/>
      <c r="G413" s="448"/>
      <c r="H413" s="1461" t="s">
        <v>178</v>
      </c>
      <c r="I413" s="1461"/>
      <c r="J413" s="453">
        <v>0.56624532666696314</v>
      </c>
      <c r="K413" s="448"/>
      <c r="L413" s="448"/>
      <c r="M413" s="1461" t="s">
        <v>179</v>
      </c>
      <c r="N413" s="1461"/>
      <c r="O413" s="454">
        <v>0.56879293134539033</v>
      </c>
      <c r="P413" s="448"/>
      <c r="Q413" s="448"/>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79"/>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1497"/>
      <c r="C414" s="1462" t="s">
        <v>175</v>
      </c>
      <c r="D414" s="1461"/>
      <c r="E414" s="452">
        <v>0.55100867454699864</v>
      </c>
      <c r="F414" s="448"/>
      <c r="G414" s="448"/>
      <c r="H414" s="1461" t="s">
        <v>177</v>
      </c>
      <c r="I414" s="1461"/>
      <c r="J414" s="453">
        <v>0.53907767483590163</v>
      </c>
      <c r="K414" s="448"/>
      <c r="L414" s="448"/>
      <c r="M414" s="1461" t="s">
        <v>173</v>
      </c>
      <c r="N414" s="1461"/>
      <c r="O414" s="454">
        <v>0.56634716654687012</v>
      </c>
      <c r="P414" s="448"/>
      <c r="Q414" s="448"/>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79"/>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1497"/>
      <c r="C415" s="1462" t="s">
        <v>176</v>
      </c>
      <c r="D415" s="1461"/>
      <c r="E415" s="452">
        <v>-0.5487895013427444</v>
      </c>
      <c r="F415" s="448"/>
      <c r="G415" s="448"/>
      <c r="H415" s="1461" t="s">
        <v>180</v>
      </c>
      <c r="I415" s="1461"/>
      <c r="J415" s="453">
        <v>0.53728397711942</v>
      </c>
      <c r="K415" s="448"/>
      <c r="L415" s="448"/>
      <c r="M415" s="1461" t="s">
        <v>181</v>
      </c>
      <c r="N415" s="1461"/>
      <c r="O415" s="454">
        <v>0.56010962073516379</v>
      </c>
      <c r="P415" s="448"/>
      <c r="Q415" s="448"/>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79"/>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1497"/>
      <c r="C416" s="1462" t="s">
        <v>179</v>
      </c>
      <c r="D416" s="1461"/>
      <c r="E416" s="452">
        <v>0.54300387471784339</v>
      </c>
      <c r="F416" s="448"/>
      <c r="G416" s="448"/>
      <c r="H416" s="1461" t="s">
        <v>182</v>
      </c>
      <c r="I416" s="1461"/>
      <c r="J416" s="453">
        <v>-0.52762617258474964</v>
      </c>
      <c r="K416" s="448"/>
      <c r="L416" s="448"/>
      <c r="M416" s="1461" t="s">
        <v>177</v>
      </c>
      <c r="N416" s="1461"/>
      <c r="O416" s="454">
        <v>0.55932159525227065</v>
      </c>
      <c r="P416" s="448"/>
      <c r="Q416" s="448"/>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79"/>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1497"/>
      <c r="C417" s="1462" t="s">
        <v>181</v>
      </c>
      <c r="D417" s="1461"/>
      <c r="E417" s="452">
        <v>0.53943225248851023</v>
      </c>
      <c r="F417" s="448"/>
      <c r="G417" s="448"/>
      <c r="H417" s="1461" t="s">
        <v>183</v>
      </c>
      <c r="I417" s="1461"/>
      <c r="J417" s="453">
        <v>0.50497267469656948</v>
      </c>
      <c r="K417" s="448"/>
      <c r="L417" s="448"/>
      <c r="M417" s="1461" t="s">
        <v>175</v>
      </c>
      <c r="N417" s="1461"/>
      <c r="O417" s="454">
        <v>0.5204533629254493</v>
      </c>
      <c r="P417" s="448"/>
      <c r="Q417" s="448"/>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79"/>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1497"/>
      <c r="C418" s="1462" t="s">
        <v>182</v>
      </c>
      <c r="D418" s="1461"/>
      <c r="E418" s="452">
        <v>-0.52514002821736894</v>
      </c>
      <c r="F418" s="448"/>
      <c r="G418" s="448"/>
      <c r="H418" s="1461" t="s">
        <v>184</v>
      </c>
      <c r="I418" s="1461"/>
      <c r="J418" s="453">
        <v>0.49141506876597063</v>
      </c>
      <c r="K418" s="448"/>
      <c r="L418" s="448"/>
      <c r="M418" s="1461" t="s">
        <v>182</v>
      </c>
      <c r="N418" s="1461"/>
      <c r="O418" s="454">
        <v>-0.50927833857528326</v>
      </c>
      <c r="P418" s="448"/>
      <c r="Q418" s="448"/>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79"/>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1497"/>
      <c r="C419" s="1462" t="s">
        <v>183</v>
      </c>
      <c r="D419" s="1461"/>
      <c r="E419" s="452">
        <v>0.49590757626502285</v>
      </c>
      <c r="F419" s="448"/>
      <c r="G419" s="448"/>
      <c r="H419" s="1461" t="s">
        <v>174</v>
      </c>
      <c r="I419" s="1461"/>
      <c r="J419" s="453">
        <v>0.49002846807171219</v>
      </c>
      <c r="K419" s="448"/>
      <c r="L419" s="448"/>
      <c r="M419" s="1461" t="s">
        <v>183</v>
      </c>
      <c r="N419" s="1461"/>
      <c r="O419" s="454">
        <v>0.48406077973012568</v>
      </c>
      <c r="P419" s="448"/>
      <c r="Q419" s="448"/>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79"/>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1497"/>
      <c r="C420" s="1462" t="s">
        <v>178</v>
      </c>
      <c r="D420" s="1461"/>
      <c r="E420" s="452">
        <v>0.46178737764775973</v>
      </c>
      <c r="F420" s="448"/>
      <c r="G420" s="448"/>
      <c r="H420" s="1461" t="s">
        <v>185</v>
      </c>
      <c r="I420" s="1461"/>
      <c r="J420" s="453">
        <v>-0.48395500189318319</v>
      </c>
      <c r="K420" s="448"/>
      <c r="L420" s="448"/>
      <c r="M420" s="1461" t="s">
        <v>186</v>
      </c>
      <c r="N420" s="1461"/>
      <c r="O420" s="454">
        <v>0.40035846442315598</v>
      </c>
      <c r="P420" s="448"/>
      <c r="Q420" s="448"/>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79"/>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1497"/>
      <c r="C421" s="1462" t="s">
        <v>180</v>
      </c>
      <c r="D421" s="1461"/>
      <c r="E421" s="452">
        <v>0.45068978593047726</v>
      </c>
      <c r="F421" s="448"/>
      <c r="G421" s="448"/>
      <c r="H421" s="1461" t="s">
        <v>179</v>
      </c>
      <c r="I421" s="1461"/>
      <c r="J421" s="453">
        <v>0.47111423881772352</v>
      </c>
      <c r="K421" s="448"/>
      <c r="L421" s="448"/>
      <c r="M421" s="1461" t="s">
        <v>180</v>
      </c>
      <c r="N421" s="1461"/>
      <c r="O421" s="454">
        <v>0.39790202127930918</v>
      </c>
      <c r="P421" s="448"/>
      <c r="Q421" s="448"/>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79"/>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1497"/>
      <c r="C422" s="1462" t="s">
        <v>184</v>
      </c>
      <c r="D422" s="1461"/>
      <c r="E422" s="452">
        <v>0.42765579994105102</v>
      </c>
      <c r="F422" s="448"/>
      <c r="G422" s="448"/>
      <c r="H422" s="1461" t="s">
        <v>176</v>
      </c>
      <c r="I422" s="1461"/>
      <c r="J422" s="453">
        <v>-0.44206980332916829</v>
      </c>
      <c r="K422" s="448"/>
      <c r="L422" s="448"/>
      <c r="M422" s="1461" t="s">
        <v>184</v>
      </c>
      <c r="N422" s="1461"/>
      <c r="O422" s="454">
        <v>0.38958990252069464</v>
      </c>
      <c r="P422" s="448"/>
      <c r="Q422" s="448"/>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79"/>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1497"/>
      <c r="C423" s="1462" t="s">
        <v>186</v>
      </c>
      <c r="D423" s="1461"/>
      <c r="E423" s="452">
        <v>0.38370567709708753</v>
      </c>
      <c r="F423" s="448"/>
      <c r="G423" s="448"/>
      <c r="H423" s="1461" t="s">
        <v>181</v>
      </c>
      <c r="I423" s="1461"/>
      <c r="J423" s="453">
        <v>0.43847783175217603</v>
      </c>
      <c r="K423" s="448"/>
      <c r="L423" s="448"/>
      <c r="M423" s="1461" t="s">
        <v>178</v>
      </c>
      <c r="N423" s="1461"/>
      <c r="O423" s="454">
        <v>0.37951354826617839</v>
      </c>
      <c r="P423" s="448"/>
      <c r="Q423" s="448"/>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79"/>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1497"/>
      <c r="C424" s="1462" t="s">
        <v>185</v>
      </c>
      <c r="D424" s="1461"/>
      <c r="E424" s="452">
        <v>-0.37934583340065547</v>
      </c>
      <c r="F424" s="448"/>
      <c r="G424" s="448"/>
      <c r="H424" s="1461" t="s">
        <v>186</v>
      </c>
      <c r="I424" s="1461"/>
      <c r="J424" s="453">
        <v>0.36576413539359193</v>
      </c>
      <c r="K424" s="448"/>
      <c r="L424" s="448"/>
      <c r="M424" s="1461" t="s">
        <v>185</v>
      </c>
      <c r="N424" s="1461"/>
      <c r="O424" s="454">
        <v>-0.31548928646972452</v>
      </c>
      <c r="P424" s="448"/>
      <c r="Q424" s="448"/>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79"/>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1497"/>
      <c r="C425" s="1462" t="s">
        <v>187</v>
      </c>
      <c r="D425" s="1461"/>
      <c r="E425" s="452">
        <v>0.30876750521135476</v>
      </c>
      <c r="F425" s="448"/>
      <c r="G425" s="448"/>
      <c r="H425" s="1461" t="s">
        <v>187</v>
      </c>
      <c r="I425" s="1461"/>
      <c r="J425" s="453">
        <v>0.34261680398801131</v>
      </c>
      <c r="K425" s="448"/>
      <c r="L425" s="448"/>
      <c r="M425" s="1461" t="s">
        <v>188</v>
      </c>
      <c r="N425" s="1461"/>
      <c r="O425" s="454">
        <v>-0.28991833821131263</v>
      </c>
      <c r="P425" s="448"/>
      <c r="Q425" s="448"/>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79"/>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1497"/>
      <c r="C426" s="1462" t="s">
        <v>188</v>
      </c>
      <c r="D426" s="1461"/>
      <c r="E426" s="452">
        <v>-0.25859585632324777</v>
      </c>
      <c r="F426" s="448"/>
      <c r="G426" s="448"/>
      <c r="H426" s="1461" t="s">
        <v>189</v>
      </c>
      <c r="I426" s="1461"/>
      <c r="J426" s="453">
        <v>-0.27759405930803621</v>
      </c>
      <c r="K426" s="448"/>
      <c r="L426" s="448"/>
      <c r="M426" s="1461" t="s">
        <v>187</v>
      </c>
      <c r="N426" s="1461"/>
      <c r="O426" s="454">
        <v>0.28128695427945916</v>
      </c>
      <c r="P426" s="448"/>
      <c r="Q426" s="448"/>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79"/>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1497"/>
      <c r="C427" s="1462" t="s">
        <v>190</v>
      </c>
      <c r="D427" s="1461"/>
      <c r="E427" s="452">
        <v>-0.24434311628925728</v>
      </c>
      <c r="F427" s="448"/>
      <c r="G427" s="448"/>
      <c r="H427" s="1461" t="s">
        <v>190</v>
      </c>
      <c r="I427" s="1461"/>
      <c r="J427" s="453">
        <v>-0.25066217064674562</v>
      </c>
      <c r="K427" s="448"/>
      <c r="L427" s="448"/>
      <c r="M427" s="1461" t="s">
        <v>190</v>
      </c>
      <c r="N427" s="1461"/>
      <c r="O427" s="454">
        <v>-0.23397345371090386</v>
      </c>
      <c r="P427" s="448"/>
      <c r="Q427" s="448"/>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79"/>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1497"/>
      <c r="C428" s="1462" t="s">
        <v>191</v>
      </c>
      <c r="D428" s="1461"/>
      <c r="E428" s="452">
        <v>-0.19547316772551412</v>
      </c>
      <c r="F428" s="448"/>
      <c r="G428" s="448"/>
      <c r="H428" s="1461" t="s">
        <v>188</v>
      </c>
      <c r="I428" s="1461"/>
      <c r="J428" s="453">
        <v>-0.22832285197145533</v>
      </c>
      <c r="K428" s="448"/>
      <c r="L428" s="448"/>
      <c r="M428" s="1461" t="s">
        <v>191</v>
      </c>
      <c r="N428" s="1461"/>
      <c r="O428" s="454">
        <v>-0.21975916239204851</v>
      </c>
      <c r="P428" s="448"/>
      <c r="Q428" s="448"/>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79"/>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1497"/>
      <c r="C429" s="1462" t="s">
        <v>192</v>
      </c>
      <c r="D429" s="1461"/>
      <c r="E429" s="452">
        <v>0.16225380121654173</v>
      </c>
      <c r="F429" s="448"/>
      <c r="G429" s="448"/>
      <c r="H429" s="1461" t="s">
        <v>193</v>
      </c>
      <c r="I429" s="1461"/>
      <c r="J429" s="453">
        <v>-0.19507144644112906</v>
      </c>
      <c r="K429" s="448"/>
      <c r="L429" s="448"/>
      <c r="M429" s="1461" t="s">
        <v>194</v>
      </c>
      <c r="N429" s="1461"/>
      <c r="O429" s="454">
        <v>0.1427425098712238</v>
      </c>
      <c r="P429" s="448"/>
      <c r="Q429" s="448"/>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79"/>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1497"/>
      <c r="C430" s="1462" t="s">
        <v>193</v>
      </c>
      <c r="D430" s="1461"/>
      <c r="E430" s="452">
        <v>-0.1519946871855441</v>
      </c>
      <c r="F430" s="448"/>
      <c r="G430" s="448"/>
      <c r="H430" s="1461" t="s">
        <v>192</v>
      </c>
      <c r="I430" s="1461"/>
      <c r="J430" s="453">
        <v>0.19475545303846739</v>
      </c>
      <c r="K430" s="448"/>
      <c r="L430" s="448"/>
      <c r="M430" s="1461" t="s">
        <v>192</v>
      </c>
      <c r="N430" s="1461"/>
      <c r="O430" s="454">
        <v>0.13368494256150798</v>
      </c>
      <c r="P430" s="448"/>
      <c r="Q430" s="448"/>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79"/>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1497"/>
      <c r="C431" s="1462" t="s">
        <v>194</v>
      </c>
      <c r="D431" s="1461"/>
      <c r="E431" s="452">
        <v>0.12507579836349983</v>
      </c>
      <c r="F431" s="448"/>
      <c r="G431" s="448"/>
      <c r="H431" s="1461" t="s">
        <v>191</v>
      </c>
      <c r="I431" s="1461"/>
      <c r="J431" s="453">
        <v>-0.15279425456545553</v>
      </c>
      <c r="K431" s="448"/>
      <c r="L431" s="448"/>
      <c r="M431" s="1461" t="s">
        <v>195</v>
      </c>
      <c r="N431" s="1461"/>
      <c r="O431" s="454">
        <v>-0.1147700238066762</v>
      </c>
      <c r="P431" s="448"/>
      <c r="Q431" s="448"/>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79"/>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1497"/>
      <c r="C432" s="1462" t="s">
        <v>195</v>
      </c>
      <c r="D432" s="1461"/>
      <c r="E432" s="452">
        <v>-9.8248211909258615E-2</v>
      </c>
      <c r="F432" s="448"/>
      <c r="G432" s="448"/>
      <c r="H432" s="1461" t="s">
        <v>196</v>
      </c>
      <c r="I432" s="1461"/>
      <c r="J432" s="453">
        <v>-0.12550480507195885</v>
      </c>
      <c r="K432" s="448"/>
      <c r="L432" s="448"/>
      <c r="M432" s="1461" t="s">
        <v>193</v>
      </c>
      <c r="N432" s="1461"/>
      <c r="O432" s="454">
        <v>-0.11207301180087315</v>
      </c>
      <c r="P432" s="448"/>
      <c r="Q432" s="448"/>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79"/>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1497"/>
      <c r="C433" s="1462" t="s">
        <v>197</v>
      </c>
      <c r="D433" s="1461"/>
      <c r="E433" s="452">
        <v>-9.8213280324792693E-2</v>
      </c>
      <c r="F433" s="448"/>
      <c r="G433" s="448"/>
      <c r="H433" s="1461" t="s">
        <v>194</v>
      </c>
      <c r="I433" s="1461"/>
      <c r="J433" s="453">
        <v>0.10495772792287748</v>
      </c>
      <c r="K433" s="448"/>
      <c r="L433" s="448"/>
      <c r="M433" s="1461" t="s">
        <v>197</v>
      </c>
      <c r="N433" s="1461"/>
      <c r="O433" s="454">
        <v>-0.10819777709233268</v>
      </c>
      <c r="P433" s="448"/>
      <c r="Q433" s="448"/>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79"/>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1497"/>
      <c r="C434" s="1462" t="s">
        <v>198</v>
      </c>
      <c r="D434" s="1461"/>
      <c r="E434" s="452">
        <v>9.269711269491554E-2</v>
      </c>
      <c r="F434" s="448"/>
      <c r="G434" s="448"/>
      <c r="H434" s="1461" t="s">
        <v>198</v>
      </c>
      <c r="I434" s="1461"/>
      <c r="J434" s="453">
        <v>8.4230494364961495E-2</v>
      </c>
      <c r="K434" s="448"/>
      <c r="L434" s="448"/>
      <c r="M434" s="1461" t="s">
        <v>198</v>
      </c>
      <c r="N434" s="1461"/>
      <c r="O434" s="454">
        <v>9.1146468496244221E-2</v>
      </c>
      <c r="P434" s="448"/>
      <c r="Q434" s="448"/>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79"/>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1497"/>
      <c r="C435" s="1462" t="s">
        <v>189</v>
      </c>
      <c r="D435" s="1461"/>
      <c r="E435" s="452">
        <v>-9.1432093787391977E-2</v>
      </c>
      <c r="F435" s="448"/>
      <c r="G435" s="448"/>
      <c r="H435" s="1461" t="s">
        <v>197</v>
      </c>
      <c r="I435" s="1461"/>
      <c r="J435" s="453">
        <v>-8.3608599849491039E-2</v>
      </c>
      <c r="K435" s="448"/>
      <c r="L435" s="448"/>
      <c r="M435" s="1461" t="s">
        <v>199</v>
      </c>
      <c r="N435" s="1461"/>
      <c r="O435" s="454">
        <v>-7.8914863275980879E-2</v>
      </c>
      <c r="P435" s="448"/>
      <c r="Q435" s="448"/>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79"/>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1497"/>
      <c r="C436" s="1462" t="s">
        <v>200</v>
      </c>
      <c r="D436" s="1461"/>
      <c r="E436" s="452">
        <v>8.8635012086165865E-2</v>
      </c>
      <c r="F436" s="448"/>
      <c r="G436" s="448"/>
      <c r="H436" s="1461" t="s">
        <v>200</v>
      </c>
      <c r="I436" s="1461"/>
      <c r="J436" s="453">
        <v>5.1025902900502511E-2</v>
      </c>
      <c r="K436" s="448"/>
      <c r="L436" s="448"/>
      <c r="M436" s="1461" t="s">
        <v>200</v>
      </c>
      <c r="N436" s="1461"/>
      <c r="O436" s="454">
        <v>7.5933364222970604E-2</v>
      </c>
      <c r="P436" s="448"/>
      <c r="Q436" s="448"/>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79"/>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1497"/>
      <c r="C437" s="1462" t="s">
        <v>196</v>
      </c>
      <c r="D437" s="1461"/>
      <c r="E437" s="452">
        <v>-7.9680003807500024E-2</v>
      </c>
      <c r="F437" s="448"/>
      <c r="G437" s="448"/>
      <c r="H437" s="1461" t="s">
        <v>195</v>
      </c>
      <c r="I437" s="1461"/>
      <c r="J437" s="453">
        <v>-3.7482402917663513E-2</v>
      </c>
      <c r="K437" s="448"/>
      <c r="L437" s="448"/>
      <c r="M437" s="1461" t="s">
        <v>201</v>
      </c>
      <c r="N437" s="1461"/>
      <c r="O437" s="454">
        <v>7.4420185769730432E-2</v>
      </c>
      <c r="P437" s="448"/>
      <c r="Q437" s="448"/>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79"/>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1497"/>
      <c r="C438" s="1462" t="s">
        <v>201</v>
      </c>
      <c r="D438" s="1461"/>
      <c r="E438" s="452">
        <v>7.2347349192440374E-2</v>
      </c>
      <c r="F438" s="448"/>
      <c r="G438" s="448"/>
      <c r="H438" s="1461" t="s">
        <v>202</v>
      </c>
      <c r="I438" s="1461"/>
      <c r="J438" s="455">
        <v>1.451211726134684E-2</v>
      </c>
      <c r="K438" s="448"/>
      <c r="L438" s="448"/>
      <c r="M438" s="1461" t="s">
        <v>203</v>
      </c>
      <c r="N438" s="1461"/>
      <c r="O438" s="454">
        <v>-5.0345436231096059E-2</v>
      </c>
      <c r="P438" s="448"/>
      <c r="Q438" s="448"/>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79"/>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1497"/>
      <c r="C439" s="1462" t="s">
        <v>199</v>
      </c>
      <c r="D439" s="1461"/>
      <c r="E439" s="452">
        <v>-5.8366621642736996E-2</v>
      </c>
      <c r="F439" s="448"/>
      <c r="G439" s="448"/>
      <c r="H439" s="1461"/>
      <c r="I439" s="1461"/>
      <c r="J439" s="448"/>
      <c r="K439" s="448"/>
      <c r="L439" s="448"/>
      <c r="M439" s="1461" t="s">
        <v>189</v>
      </c>
      <c r="N439" s="1461"/>
      <c r="O439" s="454">
        <v>1.9137437467928699E-2</v>
      </c>
      <c r="P439" s="448"/>
      <c r="Q439" s="448"/>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79"/>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1497"/>
      <c r="C440" s="1462" t="s">
        <v>203</v>
      </c>
      <c r="D440" s="1461"/>
      <c r="E440" s="452">
        <v>-3.6213428619733666E-2</v>
      </c>
      <c r="F440" s="448"/>
      <c r="G440" s="448"/>
      <c r="H440" s="1461"/>
      <c r="I440" s="1461"/>
      <c r="J440" s="448"/>
      <c r="K440" s="448"/>
      <c r="L440" s="448"/>
      <c r="M440" s="1461" t="s">
        <v>202</v>
      </c>
      <c r="N440" s="1461"/>
      <c r="O440" s="456">
        <v>-1.1412969503649969E-2</v>
      </c>
      <c r="P440" s="448"/>
      <c r="Q440" s="448"/>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79"/>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1497"/>
      <c r="C441" s="1462" t="s">
        <v>202</v>
      </c>
      <c r="D441" s="1461"/>
      <c r="E441" s="457">
        <v>-1.3438802822691203E-2</v>
      </c>
      <c r="F441" s="448"/>
      <c r="G441" s="448"/>
      <c r="H441" s="1461"/>
      <c r="I441" s="1461"/>
      <c r="J441" s="448"/>
      <c r="K441" s="448"/>
      <c r="L441" s="448"/>
      <c r="M441" s="1461"/>
      <c r="N441" s="1461"/>
      <c r="O441" s="448"/>
      <c r="P441" s="448"/>
      <c r="Q441" s="448"/>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79"/>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1497"/>
      <c r="C442" s="1462"/>
      <c r="D442" s="1461"/>
      <c r="E442" s="448"/>
      <c r="F442" s="448"/>
      <c r="G442" s="448"/>
      <c r="H442" s="1461" t="s">
        <v>204</v>
      </c>
      <c r="I442" s="1461"/>
      <c r="J442" s="1461"/>
      <c r="K442" s="448"/>
      <c r="L442" s="448"/>
      <c r="M442" s="1461"/>
      <c r="N442" s="1461"/>
      <c r="O442" s="448"/>
      <c r="P442" s="448"/>
      <c r="Q442" s="448"/>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79"/>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1497"/>
      <c r="C443" s="1462"/>
      <c r="D443" s="1461"/>
      <c r="E443" s="448"/>
      <c r="F443" s="448"/>
      <c r="G443" s="448"/>
      <c r="H443" s="1461"/>
      <c r="I443" s="1461"/>
      <c r="J443" s="432" t="s">
        <v>205</v>
      </c>
      <c r="K443" s="448"/>
      <c r="L443" s="448"/>
      <c r="M443" s="1461"/>
      <c r="N443" s="1461"/>
      <c r="O443" s="448"/>
      <c r="P443" s="448"/>
      <c r="Q443" s="448"/>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79"/>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1497"/>
      <c r="C444" s="1462"/>
      <c r="D444" s="1461"/>
      <c r="E444" s="448"/>
      <c r="F444" s="448"/>
      <c r="G444" s="448"/>
      <c r="H444" s="1461" t="s">
        <v>187</v>
      </c>
      <c r="I444" s="1461"/>
      <c r="J444" s="450">
        <v>0.11738627437495937</v>
      </c>
      <c r="K444" s="448"/>
      <c r="L444" s="448"/>
      <c r="M444" s="1461" t="s">
        <v>204</v>
      </c>
      <c r="N444" s="1461"/>
      <c r="O444" s="1461"/>
      <c r="P444" s="448"/>
      <c r="Q444" s="448"/>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79"/>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1497"/>
      <c r="C445" s="1462" t="s">
        <v>204</v>
      </c>
      <c r="D445" s="1461"/>
      <c r="E445" s="1461"/>
      <c r="F445" s="448"/>
      <c r="G445" s="448"/>
      <c r="H445" s="1461" t="s">
        <v>186</v>
      </c>
      <c r="I445" s="1461"/>
      <c r="J445" s="453">
        <v>0.13378340274022185</v>
      </c>
      <c r="K445" s="448"/>
      <c r="L445" s="448"/>
      <c r="M445" s="1461"/>
      <c r="N445" s="1461"/>
      <c r="O445" s="433" t="s">
        <v>205</v>
      </c>
      <c r="P445" s="448"/>
      <c r="Q445" s="448"/>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79"/>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1462"/>
      <c r="D446" s="1461"/>
      <c r="E446" s="434" t="s">
        <v>205</v>
      </c>
      <c r="F446" s="448"/>
      <c r="G446" s="448"/>
      <c r="H446" s="1461" t="s">
        <v>188</v>
      </c>
      <c r="I446" s="1461"/>
      <c r="J446" s="453">
        <v>5.2131324732379102E-2</v>
      </c>
      <c r="K446" s="448"/>
      <c r="L446" s="448"/>
      <c r="M446" s="1461" t="s">
        <v>187</v>
      </c>
      <c r="N446" s="1461"/>
      <c r="O446" s="451">
        <v>7.9122350647814546E-2</v>
      </c>
      <c r="P446" s="448"/>
      <c r="Q446" s="448"/>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79"/>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1462" t="s">
        <v>187</v>
      </c>
      <c r="D447" s="1461"/>
      <c r="E447" s="449">
        <v>9.5337372274443985E-2</v>
      </c>
      <c r="F447" s="448"/>
      <c r="G447" s="448"/>
      <c r="H447" s="1461" t="s">
        <v>191</v>
      </c>
      <c r="I447" s="1461"/>
      <c r="J447" s="453">
        <v>2.3346084228213229E-2</v>
      </c>
      <c r="K447" s="448"/>
      <c r="L447" s="448"/>
      <c r="M447" s="1461" t="s">
        <v>186</v>
      </c>
      <c r="N447" s="1461"/>
      <c r="O447" s="454">
        <v>0.16028690003526747</v>
      </c>
      <c r="P447" s="448"/>
      <c r="Q447" s="448"/>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79"/>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1462" t="s">
        <v>186</v>
      </c>
      <c r="D448" s="1461"/>
      <c r="E448" s="452">
        <v>0.14723004663653441</v>
      </c>
      <c r="F448" s="448"/>
      <c r="G448" s="448"/>
      <c r="H448" s="1461" t="s">
        <v>193</v>
      </c>
      <c r="I448" s="1461"/>
      <c r="J448" s="453">
        <v>3.8052869216634283E-2</v>
      </c>
      <c r="K448" s="448"/>
      <c r="L448" s="448"/>
      <c r="M448" s="1461" t="s">
        <v>188</v>
      </c>
      <c r="N448" s="1461"/>
      <c r="O448" s="454">
        <v>8.4052642831209057E-2</v>
      </c>
      <c r="P448" s="448"/>
      <c r="Q448" s="448"/>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79"/>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1462" t="s">
        <v>188</v>
      </c>
      <c r="D449" s="1461"/>
      <c r="E449" s="452">
        <v>6.687181690755381E-2</v>
      </c>
      <c r="F449" s="448"/>
      <c r="G449" s="448"/>
      <c r="H449" s="1461" t="s">
        <v>196</v>
      </c>
      <c r="I449" s="1461"/>
      <c r="J449" s="453">
        <v>1.575145609615039E-2</v>
      </c>
      <c r="K449" s="448"/>
      <c r="L449" s="448"/>
      <c r="M449" s="1461" t="s">
        <v>191</v>
      </c>
      <c r="N449" s="1461"/>
      <c r="O449" s="454">
        <v>4.8294089455254749E-2</v>
      </c>
      <c r="P449" s="448"/>
      <c r="Q449" s="448"/>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79"/>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1462" t="s">
        <v>191</v>
      </c>
      <c r="D450" s="1461"/>
      <c r="E450" s="452">
        <v>3.8209759300646975E-2</v>
      </c>
      <c r="F450" s="448"/>
      <c r="G450" s="448"/>
      <c r="H450" s="1461" t="s">
        <v>197</v>
      </c>
      <c r="I450" s="1461"/>
      <c r="J450" s="453">
        <v>6.9903979687923126E-3</v>
      </c>
      <c r="K450" s="448"/>
      <c r="L450" s="448"/>
      <c r="M450" s="1461" t="s">
        <v>193</v>
      </c>
      <c r="N450" s="1461"/>
      <c r="O450" s="454">
        <v>1.2560359974118652E-2</v>
      </c>
      <c r="P450" s="448"/>
      <c r="Q450" s="448"/>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79"/>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1462" t="s">
        <v>193</v>
      </c>
      <c r="D451" s="1461"/>
      <c r="E451" s="452">
        <v>2.3102384932631403E-2</v>
      </c>
      <c r="F451" s="448"/>
      <c r="G451" s="448"/>
      <c r="H451" s="1461" t="s">
        <v>170</v>
      </c>
      <c r="I451" s="1461"/>
      <c r="J451" s="453">
        <v>0.48607586170036748</v>
      </c>
      <c r="K451" s="448"/>
      <c r="L451" s="448"/>
      <c r="M451" s="1461" t="s">
        <v>197</v>
      </c>
      <c r="N451" s="1461"/>
      <c r="O451" s="454">
        <v>1.170675896772211E-2</v>
      </c>
      <c r="P451" s="448"/>
      <c r="Q451" s="448"/>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79"/>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1462" t="s">
        <v>196</v>
      </c>
      <c r="D452" s="1461"/>
      <c r="E452" s="452">
        <v>6.3489030067632188E-3</v>
      </c>
      <c r="F452" s="448"/>
      <c r="G452" s="448"/>
      <c r="H452" s="1461" t="s">
        <v>167</v>
      </c>
      <c r="I452" s="1461"/>
      <c r="J452" s="453">
        <v>0.55089644677441119</v>
      </c>
      <c r="K452" s="448"/>
      <c r="L452" s="448"/>
      <c r="M452" s="1461" t="s">
        <v>170</v>
      </c>
      <c r="N452" s="1461"/>
      <c r="O452" s="454">
        <v>0.56559223576283113</v>
      </c>
      <c r="P452" s="448"/>
      <c r="Q452" s="448"/>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79"/>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1462" t="s">
        <v>197</v>
      </c>
      <c r="D453" s="1461"/>
      <c r="E453" s="452">
        <v>9.645848432156311E-3</v>
      </c>
      <c r="F453" s="448"/>
      <c r="G453" s="448"/>
      <c r="H453" s="1461" t="s">
        <v>195</v>
      </c>
      <c r="I453" s="1461"/>
      <c r="J453" s="453">
        <v>1.4049305284820702E-3</v>
      </c>
      <c r="K453" s="448"/>
      <c r="L453" s="448"/>
      <c r="M453" s="1461" t="s">
        <v>167</v>
      </c>
      <c r="N453" s="1461"/>
      <c r="O453" s="454">
        <v>0.55537337412003818</v>
      </c>
      <c r="P453" s="448"/>
      <c r="Q453" s="448"/>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79"/>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1462" t="s">
        <v>170</v>
      </c>
      <c r="D454" s="1461"/>
      <c r="E454" s="452">
        <v>0.53383107039670996</v>
      </c>
      <c r="F454" s="448"/>
      <c r="G454" s="448"/>
      <c r="H454" s="1461" t="s">
        <v>194</v>
      </c>
      <c r="I454" s="1461"/>
      <c r="J454" s="453">
        <v>1.1016124650732775E-2</v>
      </c>
      <c r="K454" s="448"/>
      <c r="L454" s="448"/>
      <c r="M454" s="1461" t="s">
        <v>195</v>
      </c>
      <c r="N454" s="1461"/>
      <c r="O454" s="454">
        <v>1.3172158364585022E-2</v>
      </c>
      <c r="P454" s="448"/>
      <c r="Q454" s="448"/>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79"/>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1462" t="s">
        <v>167</v>
      </c>
      <c r="D455" s="1461"/>
      <c r="E455" s="452">
        <v>0.53569622289134922</v>
      </c>
      <c r="F455" s="448"/>
      <c r="G455" s="448"/>
      <c r="H455" s="1461" t="s">
        <v>165</v>
      </c>
      <c r="I455" s="1461"/>
      <c r="J455" s="453">
        <v>0.56979997494748347</v>
      </c>
      <c r="K455" s="448"/>
      <c r="L455" s="448"/>
      <c r="M455" s="1461" t="s">
        <v>194</v>
      </c>
      <c r="N455" s="1461"/>
      <c r="O455" s="454">
        <v>2.0375424124336426E-2</v>
      </c>
      <c r="P455" s="448"/>
      <c r="Q455" s="448"/>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79"/>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1462" t="s">
        <v>195</v>
      </c>
      <c r="D456" s="1461"/>
      <c r="E456" s="452">
        <v>9.6527111433665855E-3</v>
      </c>
      <c r="F456" s="448"/>
      <c r="G456" s="448"/>
      <c r="H456" s="1461" t="s">
        <v>166</v>
      </c>
      <c r="I456" s="1461"/>
      <c r="J456" s="453">
        <v>0.49392424227481074</v>
      </c>
      <c r="K456" s="448"/>
      <c r="L456" s="448"/>
      <c r="M456" s="1461" t="s">
        <v>199</v>
      </c>
      <c r="N456" s="1461"/>
      <c r="O456" s="454">
        <v>6.227555645866756E-3</v>
      </c>
      <c r="P456" s="448"/>
      <c r="Q456" s="448"/>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79"/>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1462" t="s">
        <v>194</v>
      </c>
      <c r="D457" s="1461"/>
      <c r="E457" s="452">
        <v>1.5643955336266866E-2</v>
      </c>
      <c r="F457" s="448"/>
      <c r="G457" s="448"/>
      <c r="H457" s="1461" t="s">
        <v>168</v>
      </c>
      <c r="I457" s="1461"/>
      <c r="J457" s="453">
        <v>0.49392424227481024</v>
      </c>
      <c r="K457" s="448"/>
      <c r="L457" s="448"/>
      <c r="M457" s="1461" t="s">
        <v>165</v>
      </c>
      <c r="N457" s="1461"/>
      <c r="O457" s="454">
        <v>0.6143264632027069</v>
      </c>
      <c r="P457" s="448"/>
      <c r="Q457" s="448"/>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79"/>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1462" t="s">
        <v>199</v>
      </c>
      <c r="D458" s="1461"/>
      <c r="E458" s="452">
        <v>3.4066625219864146E-3</v>
      </c>
      <c r="F458" s="448"/>
      <c r="G458" s="448"/>
      <c r="H458" s="1461" t="s">
        <v>169</v>
      </c>
      <c r="I458" s="1461"/>
      <c r="J458" s="453">
        <v>0.49392424227481041</v>
      </c>
      <c r="K458" s="448"/>
      <c r="L458" s="448"/>
      <c r="M458" s="1461" t="s">
        <v>166</v>
      </c>
      <c r="N458" s="1461"/>
      <c r="O458" s="454">
        <v>0.61259744119621817</v>
      </c>
      <c r="P458" s="448"/>
      <c r="Q458" s="448"/>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79"/>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1462" t="s">
        <v>165</v>
      </c>
      <c r="D459" s="1461"/>
      <c r="E459" s="452">
        <v>0.59245330725948719</v>
      </c>
      <c r="F459" s="448"/>
      <c r="G459" s="448"/>
      <c r="H459" s="1461" t="s">
        <v>183</v>
      </c>
      <c r="I459" s="1461"/>
      <c r="J459" s="453">
        <v>0.25499740219020739</v>
      </c>
      <c r="K459" s="448"/>
      <c r="L459" s="448"/>
      <c r="M459" s="1461" t="s">
        <v>168</v>
      </c>
      <c r="N459" s="1461"/>
      <c r="O459" s="454">
        <v>0.61259744119621817</v>
      </c>
      <c r="P459" s="448"/>
      <c r="Q459" s="448"/>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79"/>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1462" t="s">
        <v>166</v>
      </c>
      <c r="D460" s="1461"/>
      <c r="E460" s="452">
        <v>0.54956662034692372</v>
      </c>
      <c r="F460" s="448"/>
      <c r="G460" s="448"/>
      <c r="H460" s="1461" t="s">
        <v>192</v>
      </c>
      <c r="I460" s="1461"/>
      <c r="J460" s="453">
        <v>3.7929686488218678E-2</v>
      </c>
      <c r="K460" s="448"/>
      <c r="L460" s="448"/>
      <c r="M460" s="1461" t="s">
        <v>169</v>
      </c>
      <c r="N460" s="1461"/>
      <c r="O460" s="454">
        <v>0.61259744119621728</v>
      </c>
      <c r="P460" s="448"/>
      <c r="Q460" s="448"/>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79"/>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1462" t="s">
        <v>168</v>
      </c>
      <c r="D461" s="1461"/>
      <c r="E461" s="452">
        <v>0.5495666203469235</v>
      </c>
      <c r="F461" s="448"/>
      <c r="G461" s="448"/>
      <c r="H461" s="1461" t="s">
        <v>182</v>
      </c>
      <c r="I461" s="1461"/>
      <c r="J461" s="453">
        <v>0.27838937799643204</v>
      </c>
      <c r="K461" s="448"/>
      <c r="L461" s="448"/>
      <c r="M461" s="1461" t="s">
        <v>183</v>
      </c>
      <c r="N461" s="1461"/>
      <c r="O461" s="454">
        <v>0.23431483847293724</v>
      </c>
      <c r="P461" s="448"/>
      <c r="Q461" s="448"/>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79"/>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1462" t="s">
        <v>169</v>
      </c>
      <c r="D462" s="1461"/>
      <c r="E462" s="452">
        <v>0.54956662034692316</v>
      </c>
      <c r="F462" s="448"/>
      <c r="G462" s="448"/>
      <c r="H462" s="1461" t="s">
        <v>202</v>
      </c>
      <c r="I462" s="1461"/>
      <c r="J462" s="453">
        <v>2.1060154740708091E-4</v>
      </c>
      <c r="K462" s="448"/>
      <c r="L462" s="448"/>
      <c r="M462" s="1461" t="s">
        <v>192</v>
      </c>
      <c r="N462" s="1461"/>
      <c r="O462" s="454">
        <v>1.7871663867673689E-2</v>
      </c>
      <c r="P462" s="448"/>
      <c r="Q462" s="448"/>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79"/>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1462" t="s">
        <v>183</v>
      </c>
      <c r="D463" s="1461"/>
      <c r="E463" s="452">
        <v>0.24592432419704946</v>
      </c>
      <c r="F463" s="448"/>
      <c r="G463" s="448"/>
      <c r="H463" s="1461" t="s">
        <v>185</v>
      </c>
      <c r="I463" s="1461"/>
      <c r="J463" s="453">
        <v>0.23421244385743095</v>
      </c>
      <c r="K463" s="448"/>
      <c r="L463" s="448"/>
      <c r="M463" s="1461" t="s">
        <v>182</v>
      </c>
      <c r="N463" s="1461"/>
      <c r="O463" s="454">
        <v>0.25936442614200084</v>
      </c>
      <c r="P463" s="448"/>
      <c r="Q463" s="448"/>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79"/>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1462" t="s">
        <v>192</v>
      </c>
      <c r="D464" s="1461"/>
      <c r="E464" s="452">
        <v>2.6326296009217039E-2</v>
      </c>
      <c r="F464" s="448"/>
      <c r="G464" s="448"/>
      <c r="H464" s="1461" t="s">
        <v>200</v>
      </c>
      <c r="I464" s="1461"/>
      <c r="J464" s="453">
        <v>2.6036427668115108E-3</v>
      </c>
      <c r="K464" s="448"/>
      <c r="L464" s="448"/>
      <c r="M464" s="1461" t="s">
        <v>201</v>
      </c>
      <c r="N464" s="1461"/>
      <c r="O464" s="454">
        <v>5.5383640500011877E-3</v>
      </c>
      <c r="P464" s="448"/>
      <c r="Q464" s="448"/>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79"/>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1462" t="s">
        <v>182</v>
      </c>
      <c r="D465" s="1461"/>
      <c r="E465" s="452">
        <v>0.27577204923613902</v>
      </c>
      <c r="F465" s="448"/>
      <c r="G465" s="448"/>
      <c r="H465" s="1461" t="s">
        <v>198</v>
      </c>
      <c r="I465" s="1461"/>
      <c r="J465" s="453">
        <v>7.0947761809658097E-3</v>
      </c>
      <c r="K465" s="448"/>
      <c r="L465" s="448"/>
      <c r="M465" s="1461" t="s">
        <v>202</v>
      </c>
      <c r="N465" s="1461"/>
      <c r="O465" s="454">
        <v>1.3025587289124422E-4</v>
      </c>
      <c r="P465" s="448"/>
      <c r="Q465" s="448"/>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79"/>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1462" t="s">
        <v>201</v>
      </c>
      <c r="D466" s="1461"/>
      <c r="E466" s="452">
        <v>5.2341389351729028E-3</v>
      </c>
      <c r="F466" s="448"/>
      <c r="G466" s="448"/>
      <c r="H466" s="1461" t="s">
        <v>181</v>
      </c>
      <c r="I466" s="1461"/>
      <c r="J466" s="453">
        <v>0.19226280893808959</v>
      </c>
      <c r="K466" s="448"/>
      <c r="L466" s="448"/>
      <c r="M466" s="1461" t="s">
        <v>185</v>
      </c>
      <c r="N466" s="1461"/>
      <c r="O466" s="454">
        <v>9.9533489877175904E-2</v>
      </c>
      <c r="P466" s="448"/>
      <c r="Q466" s="448"/>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79"/>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1462" t="s">
        <v>202</v>
      </c>
      <c r="D467" s="1461"/>
      <c r="E467" s="452">
        <v>1.8060142130717306E-4</v>
      </c>
      <c r="F467" s="448"/>
      <c r="G467" s="448"/>
      <c r="H467" s="1461" t="s">
        <v>176</v>
      </c>
      <c r="I467" s="1461"/>
      <c r="J467" s="453">
        <v>0.19542571101548953</v>
      </c>
      <c r="K467" s="448"/>
      <c r="L467" s="448"/>
      <c r="M467" s="1461" t="s">
        <v>200</v>
      </c>
      <c r="N467" s="1461"/>
      <c r="O467" s="454">
        <v>5.7658758022183119E-3</v>
      </c>
      <c r="P467" s="448"/>
      <c r="Q467" s="448"/>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79"/>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1462" t="s">
        <v>185</v>
      </c>
      <c r="D468" s="1461"/>
      <c r="E468" s="452">
        <v>0.14390326131843786</v>
      </c>
      <c r="F468" s="448"/>
      <c r="G468" s="448"/>
      <c r="H468" s="1461" t="s">
        <v>172</v>
      </c>
      <c r="I468" s="1461"/>
      <c r="J468" s="453">
        <v>0.34670415438066943</v>
      </c>
      <c r="K468" s="448"/>
      <c r="L468" s="448"/>
      <c r="M468" s="1461" t="s">
        <v>203</v>
      </c>
      <c r="N468" s="1461"/>
      <c r="O468" s="454">
        <v>2.5346629492993596E-3</v>
      </c>
      <c r="P468" s="448"/>
      <c r="Q468" s="448"/>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79"/>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1462" t="s">
        <v>200</v>
      </c>
      <c r="D469" s="1461"/>
      <c r="E469" s="452">
        <v>7.8561653675147686E-3</v>
      </c>
      <c r="F469" s="448"/>
      <c r="G469" s="448"/>
      <c r="H469" s="1461" t="s">
        <v>189</v>
      </c>
      <c r="I469" s="1461"/>
      <c r="J469" s="453">
        <v>7.7058461763113525E-2</v>
      </c>
      <c r="K469" s="448"/>
      <c r="L469" s="448"/>
      <c r="M469" s="1461" t="s">
        <v>198</v>
      </c>
      <c r="N469" s="1461"/>
      <c r="O469" s="454">
        <v>8.3076787193368407E-3</v>
      </c>
      <c r="P469" s="448"/>
      <c r="Q469" s="448"/>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79"/>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1462" t="s">
        <v>203</v>
      </c>
      <c r="D470" s="1461"/>
      <c r="E470" s="452">
        <v>1.3114124123965454E-3</v>
      </c>
      <c r="F470" s="448"/>
      <c r="G470" s="448"/>
      <c r="H470" s="1461" t="s">
        <v>190</v>
      </c>
      <c r="I470" s="1461"/>
      <c r="J470" s="453">
        <v>6.2831523793338215E-2</v>
      </c>
      <c r="K470" s="448"/>
      <c r="L470" s="448"/>
      <c r="M470" s="1461" t="s">
        <v>181</v>
      </c>
      <c r="N470" s="1461"/>
      <c r="O470" s="454">
        <v>0.31372278724008901</v>
      </c>
      <c r="P470" s="448"/>
      <c r="Q470" s="448"/>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79"/>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1462" t="s">
        <v>198</v>
      </c>
      <c r="D471" s="1461"/>
      <c r="E471" s="452">
        <v>8.5927547019738724E-3</v>
      </c>
      <c r="F471" s="448"/>
      <c r="G471" s="448"/>
      <c r="H471" s="1461" t="s">
        <v>173</v>
      </c>
      <c r="I471" s="1461"/>
      <c r="J471" s="453">
        <v>0.36938603500082962</v>
      </c>
      <c r="K471" s="448"/>
      <c r="L471" s="448"/>
      <c r="M471" s="1461" t="s">
        <v>176</v>
      </c>
      <c r="N471" s="1461"/>
      <c r="O471" s="454">
        <v>0.32614461643785936</v>
      </c>
      <c r="P471" s="448"/>
      <c r="Q471" s="448"/>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79"/>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1462" t="s">
        <v>181</v>
      </c>
      <c r="D472" s="1461"/>
      <c r="E472" s="452">
        <v>0.29098715502482786</v>
      </c>
      <c r="F472" s="448"/>
      <c r="G472" s="448"/>
      <c r="H472" s="1461" t="s">
        <v>174</v>
      </c>
      <c r="I472" s="1461"/>
      <c r="J472" s="453">
        <v>0.24012789952070904</v>
      </c>
      <c r="K472" s="448"/>
      <c r="L472" s="448"/>
      <c r="M472" s="1461" t="s">
        <v>172</v>
      </c>
      <c r="N472" s="1461"/>
      <c r="O472" s="454">
        <v>0.43054555895579766</v>
      </c>
      <c r="P472" s="448"/>
      <c r="Q472" s="448"/>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79"/>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1462" t="s">
        <v>176</v>
      </c>
      <c r="D473" s="1461"/>
      <c r="E473" s="452">
        <v>0.30116991678401805</v>
      </c>
      <c r="F473" s="448"/>
      <c r="G473" s="448"/>
      <c r="H473" s="1461" t="s">
        <v>179</v>
      </c>
      <c r="I473" s="1461"/>
      <c r="J473" s="453">
        <v>0.22194862601680304</v>
      </c>
      <c r="K473" s="448"/>
      <c r="L473" s="448"/>
      <c r="M473" s="1461" t="s">
        <v>189</v>
      </c>
      <c r="N473" s="1461"/>
      <c r="O473" s="454">
        <v>3.6624151283888123E-4</v>
      </c>
      <c r="P473" s="448"/>
      <c r="Q473" s="448"/>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79"/>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1462" t="s">
        <v>172</v>
      </c>
      <c r="D474" s="1461"/>
      <c r="E474" s="452">
        <v>0.39765052833719916</v>
      </c>
      <c r="F474" s="448"/>
      <c r="G474" s="448"/>
      <c r="H474" s="1461" t="s">
        <v>184</v>
      </c>
      <c r="I474" s="1461"/>
      <c r="J474" s="453">
        <v>0.24148876981026365</v>
      </c>
      <c r="K474" s="448"/>
      <c r="L474" s="448"/>
      <c r="M474" s="1461" t="s">
        <v>190</v>
      </c>
      <c r="N474" s="1461"/>
      <c r="O474" s="454">
        <v>5.4743577041408469E-2</v>
      </c>
      <c r="P474" s="448"/>
      <c r="Q474" s="448"/>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79"/>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1462" t="s">
        <v>189</v>
      </c>
      <c r="D475" s="1461"/>
      <c r="E475" s="452">
        <v>8.3598277743464431E-3</v>
      </c>
      <c r="F475" s="448"/>
      <c r="G475" s="448"/>
      <c r="H475" s="1461" t="s">
        <v>177</v>
      </c>
      <c r="I475" s="1461"/>
      <c r="J475" s="453">
        <v>0.29060473950648208</v>
      </c>
      <c r="K475" s="448"/>
      <c r="L475" s="448"/>
      <c r="M475" s="1461" t="s">
        <v>173</v>
      </c>
      <c r="N475" s="1461"/>
      <c r="O475" s="454">
        <v>0.32074911305566822</v>
      </c>
      <c r="P475" s="448"/>
      <c r="Q475" s="448"/>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79"/>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1462" t="s">
        <v>190</v>
      </c>
      <c r="D476" s="1461"/>
      <c r="E476" s="452">
        <v>5.9703558477945506E-2</v>
      </c>
      <c r="F476" s="448"/>
      <c r="G476" s="448"/>
      <c r="H476" s="1461" t="s">
        <v>171</v>
      </c>
      <c r="I476" s="1461"/>
      <c r="J476" s="453">
        <v>0.45503410252344534</v>
      </c>
      <c r="K476" s="448"/>
      <c r="L476" s="448"/>
      <c r="M476" s="1461" t="s">
        <v>174</v>
      </c>
      <c r="N476" s="1461"/>
      <c r="O476" s="454">
        <v>0.4266083316259322</v>
      </c>
      <c r="P476" s="448"/>
      <c r="Q476" s="448"/>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79"/>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1462" t="s">
        <v>173</v>
      </c>
      <c r="D477" s="1461"/>
      <c r="E477" s="452">
        <v>0.34719718690944457</v>
      </c>
      <c r="F477" s="448"/>
      <c r="G477" s="448"/>
      <c r="H477" s="1461" t="s">
        <v>175</v>
      </c>
      <c r="I477" s="1461"/>
      <c r="J477" s="453">
        <v>0.34122541977663434</v>
      </c>
      <c r="K477" s="448"/>
      <c r="L477" s="448"/>
      <c r="M477" s="1461" t="s">
        <v>179</v>
      </c>
      <c r="N477" s="1461"/>
      <c r="O477" s="454">
        <v>0.32352539874848191</v>
      </c>
      <c r="P477" s="448"/>
      <c r="Q477" s="448"/>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79"/>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1462" t="s">
        <v>174</v>
      </c>
      <c r="D478" s="1461"/>
      <c r="E478" s="452">
        <v>0.37750975289108368</v>
      </c>
      <c r="F478" s="448"/>
      <c r="G478" s="448"/>
      <c r="H478" s="1461" t="s">
        <v>178</v>
      </c>
      <c r="I478" s="1461"/>
      <c r="J478" s="453">
        <v>0.3206337699721758</v>
      </c>
      <c r="K478" s="448"/>
      <c r="L478" s="448"/>
      <c r="M478" s="1461" t="s">
        <v>184</v>
      </c>
      <c r="N478" s="1461"/>
      <c r="O478" s="454">
        <v>0.15178029214608435</v>
      </c>
      <c r="P478" s="448"/>
      <c r="Q478" s="448"/>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79"/>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1462" t="s">
        <v>179</v>
      </c>
      <c r="D479" s="1461"/>
      <c r="E479" s="452">
        <v>0.29485320795859138</v>
      </c>
      <c r="F479" s="448"/>
      <c r="G479" s="448"/>
      <c r="H479" s="1461" t="s">
        <v>180</v>
      </c>
      <c r="I479" s="1461"/>
      <c r="J479" s="455">
        <v>0.28867407206926143</v>
      </c>
      <c r="K479" s="448"/>
      <c r="L479" s="448"/>
      <c r="M479" s="1461" t="s">
        <v>177</v>
      </c>
      <c r="N479" s="1461"/>
      <c r="O479" s="454">
        <v>0.31284064691554486</v>
      </c>
      <c r="P479" s="448"/>
      <c r="Q479" s="448"/>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79"/>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1462" t="s">
        <v>184</v>
      </c>
      <c r="D480" s="1461"/>
      <c r="E480" s="452">
        <v>0.18288948322322024</v>
      </c>
      <c r="F480" s="448"/>
      <c r="G480" s="448"/>
      <c r="H480" s="1461"/>
      <c r="I480" s="1461"/>
      <c r="J480" s="448"/>
      <c r="K480" s="448"/>
      <c r="L480" s="448"/>
      <c r="M480" s="1461" t="s">
        <v>171</v>
      </c>
      <c r="N480" s="1461"/>
      <c r="O480" s="454">
        <v>0.42426128232737509</v>
      </c>
      <c r="P480" s="448"/>
      <c r="Q480" s="448"/>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79"/>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1462" t="s">
        <v>177</v>
      </c>
      <c r="D481" s="1461"/>
      <c r="E481" s="452">
        <v>0.30800010808505951</v>
      </c>
      <c r="F481" s="448"/>
      <c r="G481" s="448"/>
      <c r="H481" s="1461"/>
      <c r="I481" s="1461"/>
      <c r="J481" s="448"/>
      <c r="K481" s="448"/>
      <c r="L481" s="448"/>
      <c r="M481" s="1461" t="s">
        <v>175</v>
      </c>
      <c r="N481" s="1461"/>
      <c r="O481" s="454">
        <v>0.27087170298040947</v>
      </c>
      <c r="P481" s="448"/>
      <c r="Q481" s="448"/>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79"/>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1462" t="s">
        <v>171</v>
      </c>
      <c r="D482" s="1461"/>
      <c r="E482" s="452">
        <v>0.44638635184103698</v>
      </c>
      <c r="F482" s="448"/>
      <c r="G482" s="448"/>
      <c r="H482" s="1461" t="s">
        <v>206</v>
      </c>
      <c r="I482" s="1461"/>
      <c r="J482" s="1461"/>
      <c r="K482" s="1461"/>
      <c r="L482" s="1461"/>
      <c r="M482" s="1461" t="s">
        <v>178</v>
      </c>
      <c r="N482" s="1461"/>
      <c r="O482" s="454">
        <v>0.14403053331758492</v>
      </c>
      <c r="P482" s="448"/>
      <c r="Q482" s="448"/>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79"/>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1462" t="s">
        <v>175</v>
      </c>
      <c r="D483" s="1461"/>
      <c r="E483" s="452">
        <v>0.30361055942604026</v>
      </c>
      <c r="F483" s="448"/>
      <c r="G483" s="448"/>
      <c r="H483" s="1461" t="s">
        <v>163</v>
      </c>
      <c r="I483" s="1461"/>
      <c r="J483" s="1469" t="s">
        <v>207</v>
      </c>
      <c r="K483" s="1470"/>
      <c r="L483" s="1471"/>
      <c r="M483" s="1461" t="s">
        <v>180</v>
      </c>
      <c r="N483" s="1461"/>
      <c r="O483" s="456">
        <v>0.15832601853815981</v>
      </c>
      <c r="P483" s="448"/>
      <c r="Q483" s="448"/>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79"/>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1462" t="s">
        <v>178</v>
      </c>
      <c r="D484" s="1461"/>
      <c r="E484" s="452">
        <v>0.21324758215479467</v>
      </c>
      <c r="F484" s="448"/>
      <c r="G484" s="448"/>
      <c r="H484" s="1461"/>
      <c r="I484" s="1461"/>
      <c r="J484" s="435" t="s">
        <v>160</v>
      </c>
      <c r="K484" s="436" t="s">
        <v>208</v>
      </c>
      <c r="L484" s="437" t="s">
        <v>209</v>
      </c>
      <c r="M484" s="1461"/>
      <c r="N484" s="1461"/>
      <c r="O484" s="448"/>
      <c r="P484" s="448"/>
      <c r="Q484" s="448"/>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79"/>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1462" t="s">
        <v>180</v>
      </c>
      <c r="D485" s="1461"/>
      <c r="E485" s="457">
        <v>0.20312128314205941</v>
      </c>
      <c r="F485" s="448"/>
      <c r="G485" s="448"/>
      <c r="H485" s="1461" t="s">
        <v>164</v>
      </c>
      <c r="I485" s="1461"/>
      <c r="J485" s="458">
        <v>7.9472518998980366</v>
      </c>
      <c r="K485" s="459">
        <v>22.075699721938989</v>
      </c>
      <c r="L485" s="460">
        <v>22.075699721938989</v>
      </c>
      <c r="M485" s="1461"/>
      <c r="N485" s="1461"/>
      <c r="O485" s="448"/>
      <c r="P485" s="448"/>
      <c r="Q485" s="448"/>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79"/>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1462"/>
      <c r="D486" s="1461"/>
      <c r="E486" s="448"/>
      <c r="F486" s="448"/>
      <c r="G486" s="448"/>
      <c r="H486" s="1461"/>
      <c r="I486" s="1461"/>
      <c r="J486" s="448"/>
      <c r="K486" s="448"/>
      <c r="L486" s="448"/>
      <c r="M486" s="1461" t="s">
        <v>206</v>
      </c>
      <c r="N486" s="1461"/>
      <c r="O486" s="1461"/>
      <c r="P486" s="1461"/>
      <c r="Q486" s="1461"/>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79"/>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1462"/>
      <c r="D487" s="1461"/>
      <c r="E487" s="448"/>
      <c r="F487" s="448"/>
      <c r="G487" s="448"/>
      <c r="H487" s="1461"/>
      <c r="I487" s="1461"/>
      <c r="J487" s="448"/>
      <c r="K487" s="448"/>
      <c r="L487" s="448"/>
      <c r="M487" s="1461" t="s">
        <v>163</v>
      </c>
      <c r="N487" s="1461"/>
      <c r="O487" s="1466" t="s">
        <v>207</v>
      </c>
      <c r="P487" s="1467"/>
      <c r="Q487" s="1468"/>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79"/>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1462" t="s">
        <v>206</v>
      </c>
      <c r="D488" s="1461"/>
      <c r="E488" s="1461"/>
      <c r="F488" s="1461"/>
      <c r="G488" s="1461"/>
      <c r="H488" s="1461" t="s">
        <v>210</v>
      </c>
      <c r="I488" s="1461"/>
      <c r="J488" s="1461"/>
      <c r="K488" s="448"/>
      <c r="L488" s="448"/>
      <c r="M488" s="1461"/>
      <c r="N488" s="1461"/>
      <c r="O488" s="438" t="s">
        <v>160</v>
      </c>
      <c r="P488" s="439" t="s">
        <v>208</v>
      </c>
      <c r="Q488" s="440" t="s">
        <v>209</v>
      </c>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79"/>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1462" t="s">
        <v>163</v>
      </c>
      <c r="D489" s="1461"/>
      <c r="E489" s="1463" t="s">
        <v>207</v>
      </c>
      <c r="F489" s="1464"/>
      <c r="G489" s="1465"/>
      <c r="H489" s="1461"/>
      <c r="I489" s="1461"/>
      <c r="J489" s="441" t="s">
        <v>163</v>
      </c>
      <c r="K489" s="448"/>
      <c r="L489" s="448"/>
      <c r="M489" s="1461" t="s">
        <v>164</v>
      </c>
      <c r="N489" s="1461"/>
      <c r="O489" s="461">
        <v>8.3007599933171736</v>
      </c>
      <c r="P489" s="462">
        <v>21.844105245571509</v>
      </c>
      <c r="Q489" s="463">
        <v>21.844105245571509</v>
      </c>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79"/>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1461"/>
      <c r="D490" s="1461"/>
      <c r="E490" s="442" t="s">
        <v>160</v>
      </c>
      <c r="F490" s="443" t="s">
        <v>208</v>
      </c>
      <c r="G490" s="444" t="s">
        <v>209</v>
      </c>
      <c r="H490" s="1461"/>
      <c r="I490" s="1461"/>
      <c r="J490" s="464" t="s">
        <v>164</v>
      </c>
      <c r="K490" s="448"/>
      <c r="L490" s="448"/>
      <c r="M490" s="1461"/>
      <c r="N490" s="1461"/>
      <c r="O490" s="448"/>
      <c r="P490" s="448"/>
      <c r="Q490" s="448"/>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79"/>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1462" t="s">
        <v>164</v>
      </c>
      <c r="D491" s="1461"/>
      <c r="E491" s="465">
        <v>8.1759174277095426</v>
      </c>
      <c r="F491" s="466">
        <v>20.963890840280879</v>
      </c>
      <c r="G491" s="467">
        <v>20.963890840280879</v>
      </c>
      <c r="H491" s="1461" t="s">
        <v>187</v>
      </c>
      <c r="I491" s="1461"/>
      <c r="J491" s="450">
        <v>4.3111355762160637E-2</v>
      </c>
      <c r="K491" s="448"/>
      <c r="L491" s="448"/>
      <c r="M491" s="1461"/>
      <c r="N491" s="1461"/>
      <c r="O491" s="448"/>
      <c r="P491" s="448"/>
      <c r="Q491" s="448"/>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79"/>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1462"/>
      <c r="D492" s="1461"/>
      <c r="E492" s="448"/>
      <c r="F492" s="448"/>
      <c r="G492" s="448"/>
      <c r="H492" s="1461" t="s">
        <v>186</v>
      </c>
      <c r="I492" s="1461"/>
      <c r="J492" s="453">
        <v>4.6023976589729669E-2</v>
      </c>
      <c r="K492" s="448"/>
      <c r="L492" s="448"/>
      <c r="M492" s="1461" t="s">
        <v>210</v>
      </c>
      <c r="N492" s="1461"/>
      <c r="O492" s="1461"/>
      <c r="P492" s="448"/>
      <c r="Q492" s="448"/>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79"/>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1462"/>
      <c r="D493" s="1461"/>
      <c r="E493" s="448"/>
      <c r="F493" s="448"/>
      <c r="G493" s="448"/>
      <c r="H493" s="1461" t="s">
        <v>188</v>
      </c>
      <c r="I493" s="1461"/>
      <c r="J493" s="453">
        <v>-2.8729786704556916E-2</v>
      </c>
      <c r="K493" s="448"/>
      <c r="L493" s="448"/>
      <c r="M493" s="1461"/>
      <c r="N493" s="1461"/>
      <c r="O493" s="445" t="s">
        <v>163</v>
      </c>
      <c r="P493" s="448"/>
      <c r="Q493" s="448"/>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79"/>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1462" t="s">
        <v>210</v>
      </c>
      <c r="D494" s="1461"/>
      <c r="E494" s="1461"/>
      <c r="F494" s="448"/>
      <c r="G494" s="448"/>
      <c r="H494" s="1461" t="s">
        <v>191</v>
      </c>
      <c r="I494" s="1461"/>
      <c r="J494" s="453">
        <v>-1.9226049015435873E-2</v>
      </c>
      <c r="K494" s="448"/>
      <c r="L494" s="448"/>
      <c r="M494" s="1461"/>
      <c r="N494" s="1461"/>
      <c r="O494" s="468" t="s">
        <v>164</v>
      </c>
      <c r="P494" s="448"/>
      <c r="Q494" s="448"/>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79"/>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1462"/>
      <c r="D495" s="1461"/>
      <c r="E495" s="446" t="s">
        <v>163</v>
      </c>
      <c r="F495" s="448"/>
      <c r="G495" s="448"/>
      <c r="H495" s="1461" t="s">
        <v>193</v>
      </c>
      <c r="I495" s="1461"/>
      <c r="J495" s="453">
        <v>-2.4545773670975726E-2</v>
      </c>
      <c r="K495" s="448"/>
      <c r="L495" s="448"/>
      <c r="M495" s="1461" t="s">
        <v>187</v>
      </c>
      <c r="N495" s="1461"/>
      <c r="O495" s="451">
        <v>3.3886891622685072E-2</v>
      </c>
      <c r="P495" s="448"/>
      <c r="Q495" s="448"/>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79"/>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1461"/>
      <c r="D496" s="1461"/>
      <c r="E496" s="469" t="s">
        <v>164</v>
      </c>
      <c r="F496" s="448"/>
      <c r="G496" s="448"/>
      <c r="H496" s="1461" t="s">
        <v>196</v>
      </c>
      <c r="I496" s="1461"/>
      <c r="J496" s="453">
        <v>-1.5792226879529143E-2</v>
      </c>
      <c r="K496" s="448"/>
      <c r="L496" s="448"/>
      <c r="M496" s="1461" t="s">
        <v>186</v>
      </c>
      <c r="N496" s="1461"/>
      <c r="O496" s="454">
        <v>4.8231543225617776E-2</v>
      </c>
      <c r="P496" s="448"/>
      <c r="Q496" s="448"/>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79"/>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1462" t="s">
        <v>187</v>
      </c>
      <c r="D497" s="1461"/>
      <c r="E497" s="449">
        <v>3.7765487230202496E-2</v>
      </c>
      <c r="F497" s="448"/>
      <c r="G497" s="448"/>
      <c r="H497" s="1461" t="s">
        <v>197</v>
      </c>
      <c r="I497" s="1461"/>
      <c r="J497" s="453">
        <v>-1.0520441644811048E-2</v>
      </c>
      <c r="K497" s="448"/>
      <c r="L497" s="448"/>
      <c r="M497" s="1461" t="s">
        <v>188</v>
      </c>
      <c r="N497" s="1461"/>
      <c r="O497" s="454">
        <v>-3.4926722185043522E-2</v>
      </c>
      <c r="P497" s="448"/>
      <c r="Q497" s="448"/>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79"/>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1462" t="s">
        <v>186</v>
      </c>
      <c r="D498" s="1461"/>
      <c r="E498" s="452">
        <v>4.6931207474851112E-2</v>
      </c>
      <c r="F498" s="448"/>
      <c r="G498" s="448"/>
      <c r="H498" s="1461" t="s">
        <v>170</v>
      </c>
      <c r="I498" s="1461"/>
      <c r="J498" s="453">
        <v>8.7727357637494341E-2</v>
      </c>
      <c r="K498" s="448"/>
      <c r="L498" s="448"/>
      <c r="M498" s="1461" t="s">
        <v>191</v>
      </c>
      <c r="N498" s="1461"/>
      <c r="O498" s="454">
        <v>-2.6474583359713273E-2</v>
      </c>
      <c r="P498" s="448"/>
      <c r="Q498" s="448"/>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79"/>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1462" t="s">
        <v>188</v>
      </c>
      <c r="D499" s="1461"/>
      <c r="E499" s="452">
        <v>-3.162897113500969E-2</v>
      </c>
      <c r="F499" s="448"/>
      <c r="G499" s="448"/>
      <c r="H499" s="1461" t="s">
        <v>167</v>
      </c>
      <c r="I499" s="1461"/>
      <c r="J499" s="453">
        <v>-9.3393791499124537E-2</v>
      </c>
      <c r="K499" s="448"/>
      <c r="L499" s="448"/>
      <c r="M499" s="1461" t="s">
        <v>193</v>
      </c>
      <c r="N499" s="1461"/>
      <c r="O499" s="454">
        <v>-1.3501536231754872E-2</v>
      </c>
      <c r="P499" s="448"/>
      <c r="Q499" s="448"/>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79"/>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1462" t="s">
        <v>191</v>
      </c>
      <c r="D500" s="1461"/>
      <c r="E500" s="452">
        <v>-2.390840776632884E-2</v>
      </c>
      <c r="F500" s="448"/>
      <c r="G500" s="448"/>
      <c r="H500" s="1461" t="s">
        <v>195</v>
      </c>
      <c r="I500" s="1461"/>
      <c r="J500" s="453">
        <v>-4.716397993895778E-3</v>
      </c>
      <c r="K500" s="448"/>
      <c r="L500" s="448"/>
      <c r="M500" s="1461" t="s">
        <v>197</v>
      </c>
      <c r="N500" s="1461"/>
      <c r="O500" s="454">
        <v>-1.3034683231347636E-2</v>
      </c>
      <c r="P500" s="448"/>
      <c r="Q500" s="448"/>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79"/>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1462" t="s">
        <v>193</v>
      </c>
      <c r="D501" s="1461"/>
      <c r="E501" s="452">
        <v>-1.8590535989320155E-2</v>
      </c>
      <c r="F501" s="448"/>
      <c r="G501" s="448"/>
      <c r="H501" s="1461" t="s">
        <v>194</v>
      </c>
      <c r="I501" s="1461"/>
      <c r="J501" s="453">
        <v>1.3206795159497093E-2</v>
      </c>
      <c r="K501" s="448"/>
      <c r="L501" s="448"/>
      <c r="M501" s="1461" t="s">
        <v>170</v>
      </c>
      <c r="N501" s="1461"/>
      <c r="O501" s="454">
        <v>9.0601181784881982E-2</v>
      </c>
      <c r="P501" s="448"/>
      <c r="Q501" s="448"/>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79"/>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1462" t="s">
        <v>196</v>
      </c>
      <c r="D502" s="1461"/>
      <c r="E502" s="452">
        <v>-9.7456957597750749E-3</v>
      </c>
      <c r="F502" s="448"/>
      <c r="G502" s="448"/>
      <c r="H502" s="1461" t="s">
        <v>165</v>
      </c>
      <c r="I502" s="1461"/>
      <c r="J502" s="453">
        <v>9.4982639481449346E-2</v>
      </c>
      <c r="K502" s="448"/>
      <c r="L502" s="448"/>
      <c r="M502" s="1461" t="s">
        <v>167</v>
      </c>
      <c r="N502" s="1461"/>
      <c r="O502" s="454">
        <v>-8.9778980726702942E-2</v>
      </c>
      <c r="P502" s="448"/>
      <c r="Q502" s="448"/>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79"/>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1462" t="s">
        <v>197</v>
      </c>
      <c r="D503" s="1461"/>
      <c r="E503" s="452">
        <v>-1.2012508833801522E-2</v>
      </c>
      <c r="F503" s="448"/>
      <c r="G503" s="448"/>
      <c r="H503" s="1461" t="s">
        <v>166</v>
      </c>
      <c r="I503" s="1461"/>
      <c r="J503" s="453">
        <v>-8.8432762580346935E-2</v>
      </c>
      <c r="K503" s="448"/>
      <c r="L503" s="448"/>
      <c r="M503" s="1461" t="s">
        <v>195</v>
      </c>
      <c r="N503" s="1461"/>
      <c r="O503" s="454">
        <v>-1.382644768660652E-2</v>
      </c>
      <c r="P503" s="448"/>
      <c r="Q503" s="448"/>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79"/>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1462" t="s">
        <v>170</v>
      </c>
      <c r="D504" s="1461"/>
      <c r="E504" s="452">
        <v>8.9364581724431708E-2</v>
      </c>
      <c r="F504" s="448"/>
      <c r="G504" s="448"/>
      <c r="H504" s="1461" t="s">
        <v>168</v>
      </c>
      <c r="I504" s="1461"/>
      <c r="J504" s="453">
        <v>-8.8432762580346894E-2</v>
      </c>
      <c r="K504" s="448"/>
      <c r="L504" s="448"/>
      <c r="M504" s="1461" t="s">
        <v>194</v>
      </c>
      <c r="N504" s="1461"/>
      <c r="O504" s="454">
        <v>1.7196318166787596E-2</v>
      </c>
      <c r="P504" s="448"/>
      <c r="Q504" s="448"/>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79"/>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1462" t="s">
        <v>167</v>
      </c>
      <c r="D505" s="1461"/>
      <c r="E505" s="452">
        <v>-8.9520561065068727E-2</v>
      </c>
      <c r="F505" s="448"/>
      <c r="G505" s="448"/>
      <c r="H505" s="1461" t="s">
        <v>169</v>
      </c>
      <c r="I505" s="1461"/>
      <c r="J505" s="453">
        <v>-8.8432762580346908E-2</v>
      </c>
      <c r="K505" s="448"/>
      <c r="L505" s="448"/>
      <c r="M505" s="1461" t="s">
        <v>199</v>
      </c>
      <c r="N505" s="1461"/>
      <c r="O505" s="454">
        <v>-9.5069443447966372E-3</v>
      </c>
      <c r="P505" s="448"/>
      <c r="Q505" s="448"/>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79"/>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1462" t="s">
        <v>195</v>
      </c>
      <c r="D506" s="1461"/>
      <c r="E506" s="452">
        <v>-1.2016781331019698E-2</v>
      </c>
      <c r="F506" s="448"/>
      <c r="G506" s="448"/>
      <c r="H506" s="1461" t="s">
        <v>183</v>
      </c>
      <c r="I506" s="1461"/>
      <c r="J506" s="453">
        <v>6.3540539680521299E-2</v>
      </c>
      <c r="K506" s="448"/>
      <c r="L506" s="448"/>
      <c r="M506" s="1461" t="s">
        <v>165</v>
      </c>
      <c r="N506" s="1461"/>
      <c r="O506" s="454">
        <v>9.4423861029688319E-2</v>
      </c>
      <c r="P506" s="448"/>
      <c r="Q506" s="448"/>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79"/>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1462" t="s">
        <v>194</v>
      </c>
      <c r="D507" s="1461"/>
      <c r="E507" s="452">
        <v>1.5298075044104185E-2</v>
      </c>
      <c r="F507" s="448"/>
      <c r="G507" s="448"/>
      <c r="H507" s="1461" t="s">
        <v>192</v>
      </c>
      <c r="I507" s="1461"/>
      <c r="J507" s="453">
        <v>2.4506012328735432E-2</v>
      </c>
      <c r="K507" s="448"/>
      <c r="L507" s="448"/>
      <c r="M507" s="1461" t="s">
        <v>166</v>
      </c>
      <c r="N507" s="1461"/>
      <c r="O507" s="454">
        <v>-9.4290889409652287E-2</v>
      </c>
      <c r="P507" s="448"/>
      <c r="Q507" s="448"/>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79"/>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1462" t="s">
        <v>199</v>
      </c>
      <c r="D508" s="1461"/>
      <c r="E508" s="452">
        <v>-7.1388467604776469E-3</v>
      </c>
      <c r="F508" s="448"/>
      <c r="G508" s="448"/>
      <c r="H508" s="1461" t="s">
        <v>182</v>
      </c>
      <c r="I508" s="1461"/>
      <c r="J508" s="453">
        <v>-6.6391021604778763E-2</v>
      </c>
      <c r="K508" s="448"/>
      <c r="L508" s="448"/>
      <c r="M508" s="1461" t="s">
        <v>168</v>
      </c>
      <c r="N508" s="1461"/>
      <c r="O508" s="454">
        <v>-9.4290889409652287E-2</v>
      </c>
      <c r="P508" s="448"/>
      <c r="Q508" s="448"/>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79"/>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1462" t="s">
        <v>165</v>
      </c>
      <c r="D509" s="1461"/>
      <c r="E509" s="452">
        <v>9.4143549262930476E-2</v>
      </c>
      <c r="F509" s="448"/>
      <c r="G509" s="448"/>
      <c r="H509" s="1461" t="s">
        <v>202</v>
      </c>
      <c r="I509" s="1461"/>
      <c r="J509" s="453">
        <v>1.8260547726608525E-3</v>
      </c>
      <c r="K509" s="448"/>
      <c r="L509" s="448"/>
      <c r="M509" s="1461" t="s">
        <v>169</v>
      </c>
      <c r="N509" s="1461"/>
      <c r="O509" s="454">
        <v>-9.4290889409652218E-2</v>
      </c>
      <c r="P509" s="448"/>
      <c r="Q509" s="448"/>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79"/>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1462" t="s">
        <v>166</v>
      </c>
      <c r="D510" s="1461"/>
      <c r="E510" s="452">
        <v>-9.067210049287594E-2</v>
      </c>
      <c r="F510" s="448"/>
      <c r="G510" s="448"/>
      <c r="H510" s="1461" t="s">
        <v>185</v>
      </c>
      <c r="I510" s="1461"/>
      <c r="J510" s="453">
        <v>-6.0895893069576955E-2</v>
      </c>
      <c r="K510" s="448"/>
      <c r="L510" s="448"/>
      <c r="M510" s="1461" t="s">
        <v>183</v>
      </c>
      <c r="N510" s="1461"/>
      <c r="O510" s="454">
        <v>5.8315236209676734E-2</v>
      </c>
      <c r="P510" s="448"/>
      <c r="Q510" s="448"/>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79"/>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1462" t="s">
        <v>168</v>
      </c>
      <c r="D511" s="1461"/>
      <c r="E511" s="452">
        <v>-9.0672100492875926E-2</v>
      </c>
      <c r="F511" s="448"/>
      <c r="G511" s="448"/>
      <c r="H511" s="1461" t="s">
        <v>200</v>
      </c>
      <c r="I511" s="1461"/>
      <c r="J511" s="453">
        <v>6.4205719842801469E-3</v>
      </c>
      <c r="K511" s="448"/>
      <c r="L511" s="448"/>
      <c r="M511" s="1461" t="s">
        <v>192</v>
      </c>
      <c r="N511" s="1461"/>
      <c r="O511" s="454">
        <v>1.6105144910723339E-2</v>
      </c>
      <c r="P511" s="448"/>
      <c r="Q511" s="448"/>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79"/>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1462" t="s">
        <v>169</v>
      </c>
      <c r="D512" s="1461"/>
      <c r="E512" s="452">
        <v>-9.0672100492875898E-2</v>
      </c>
      <c r="F512" s="448"/>
      <c r="G512" s="448"/>
      <c r="H512" s="1461" t="s">
        <v>198</v>
      </c>
      <c r="I512" s="1461"/>
      <c r="J512" s="453">
        <v>1.0598694419896538E-2</v>
      </c>
      <c r="K512" s="448"/>
      <c r="L512" s="448"/>
      <c r="M512" s="1461" t="s">
        <v>182</v>
      </c>
      <c r="N512" s="1461"/>
      <c r="O512" s="454">
        <v>-6.1353218137290583E-2</v>
      </c>
      <c r="P512" s="448"/>
      <c r="Q512" s="448"/>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79"/>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1462" t="s">
        <v>183</v>
      </c>
      <c r="D513" s="1461"/>
      <c r="E513" s="452">
        <v>6.0654670335136912E-2</v>
      </c>
      <c r="F513" s="448"/>
      <c r="G513" s="448"/>
      <c r="H513" s="1461" t="s">
        <v>181</v>
      </c>
      <c r="I513" s="1461"/>
      <c r="J513" s="453">
        <v>5.5173516238714124E-2</v>
      </c>
      <c r="K513" s="448"/>
      <c r="L513" s="448"/>
      <c r="M513" s="1461" t="s">
        <v>201</v>
      </c>
      <c r="N513" s="1461"/>
      <c r="O513" s="454">
        <v>8.965466515071522E-3</v>
      </c>
      <c r="P513" s="448"/>
      <c r="Q513" s="448"/>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79"/>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1462" t="s">
        <v>192</v>
      </c>
      <c r="D514" s="1461"/>
      <c r="E514" s="452">
        <v>1.9845332667699975E-2</v>
      </c>
      <c r="F514" s="448"/>
      <c r="G514" s="448"/>
      <c r="H514" s="1461" t="s">
        <v>176</v>
      </c>
      <c r="I514" s="1461"/>
      <c r="J514" s="453">
        <v>-5.5625492798943493E-2</v>
      </c>
      <c r="K514" s="448"/>
      <c r="L514" s="448"/>
      <c r="M514" s="1461" t="s">
        <v>202</v>
      </c>
      <c r="N514" s="1461"/>
      <c r="O514" s="454">
        <v>-1.3749306705456358E-3</v>
      </c>
      <c r="P514" s="448"/>
      <c r="Q514" s="448"/>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79"/>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1462" t="s">
        <v>182</v>
      </c>
      <c r="D515" s="1461"/>
      <c r="E515" s="452">
        <v>-6.423010418837917E-2</v>
      </c>
      <c r="F515" s="448"/>
      <c r="G515" s="448"/>
      <c r="H515" s="1461" t="s">
        <v>172</v>
      </c>
      <c r="I515" s="1461"/>
      <c r="J515" s="453">
        <v>-7.409050312855632E-2</v>
      </c>
      <c r="K515" s="448"/>
      <c r="L515" s="448"/>
      <c r="M515" s="1461" t="s">
        <v>185</v>
      </c>
      <c r="N515" s="1461"/>
      <c r="O515" s="454">
        <v>-3.8007277252169749E-2</v>
      </c>
      <c r="P515" s="448"/>
      <c r="Q515" s="448"/>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79"/>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1462" t="s">
        <v>201</v>
      </c>
      <c r="D516" s="1461"/>
      <c r="E516" s="452">
        <v>8.8488355994451699E-3</v>
      </c>
      <c r="F516" s="448"/>
      <c r="G516" s="448"/>
      <c r="H516" s="1461" t="s">
        <v>189</v>
      </c>
      <c r="I516" s="1461"/>
      <c r="J516" s="453">
        <v>-3.492956594361854E-2</v>
      </c>
      <c r="K516" s="448"/>
      <c r="L516" s="448"/>
      <c r="M516" s="1461" t="s">
        <v>200</v>
      </c>
      <c r="N516" s="1461"/>
      <c r="O516" s="454">
        <v>9.1477604802576509E-3</v>
      </c>
      <c r="P516" s="448"/>
      <c r="Q516" s="448"/>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79"/>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1462" t="s">
        <v>202</v>
      </c>
      <c r="D517" s="1461"/>
      <c r="E517" s="452">
        <v>-1.6437057910033276E-3</v>
      </c>
      <c r="F517" s="448"/>
      <c r="G517" s="448"/>
      <c r="H517" s="1461" t="s">
        <v>190</v>
      </c>
      <c r="I517" s="1461"/>
      <c r="J517" s="453">
        <v>-3.1540735565455225E-2</v>
      </c>
      <c r="K517" s="448"/>
      <c r="L517" s="448"/>
      <c r="M517" s="1461" t="s">
        <v>203</v>
      </c>
      <c r="N517" s="1461"/>
      <c r="O517" s="454">
        <v>-6.065159849414809E-3</v>
      </c>
      <c r="P517" s="448"/>
      <c r="Q517" s="448"/>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79"/>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1462" t="s">
        <v>185</v>
      </c>
      <c r="D518" s="1461"/>
      <c r="E518" s="452">
        <v>-4.6397953104931007E-2</v>
      </c>
      <c r="F518" s="448"/>
      <c r="G518" s="448"/>
      <c r="H518" s="1461" t="s">
        <v>173</v>
      </c>
      <c r="I518" s="1461"/>
      <c r="J518" s="453">
        <v>7.6475664170498794E-2</v>
      </c>
      <c r="K518" s="448"/>
      <c r="L518" s="448"/>
      <c r="M518" s="1461" t="s">
        <v>198</v>
      </c>
      <c r="N518" s="1461"/>
      <c r="O518" s="454">
        <v>1.098049679422426E-2</v>
      </c>
      <c r="P518" s="448"/>
      <c r="Q518" s="448"/>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79"/>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1462" t="s">
        <v>200</v>
      </c>
      <c r="D519" s="1461"/>
      <c r="E519" s="452">
        <v>1.0840986699029897E-2</v>
      </c>
      <c r="F519" s="448"/>
      <c r="G519" s="448"/>
      <c r="H519" s="1461" t="s">
        <v>174</v>
      </c>
      <c r="I519" s="1461"/>
      <c r="J519" s="453">
        <v>6.1660115250404886E-2</v>
      </c>
      <c r="K519" s="448"/>
      <c r="L519" s="448"/>
      <c r="M519" s="1461" t="s">
        <v>181</v>
      </c>
      <c r="N519" s="1461"/>
      <c r="O519" s="454">
        <v>6.7476908281422457E-2</v>
      </c>
      <c r="P519" s="448"/>
      <c r="Q519" s="448"/>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79"/>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1462" t="s">
        <v>203</v>
      </c>
      <c r="D520" s="1461"/>
      <c r="E520" s="452">
        <v>-4.429280131548338E-3</v>
      </c>
      <c r="F520" s="448"/>
      <c r="G520" s="448"/>
      <c r="H520" s="1461" t="s">
        <v>179</v>
      </c>
      <c r="I520" s="1461"/>
      <c r="J520" s="453">
        <v>5.9280144224919798E-2</v>
      </c>
      <c r="K520" s="448"/>
      <c r="L520" s="448"/>
      <c r="M520" s="1461" t="s">
        <v>176</v>
      </c>
      <c r="N520" s="1461"/>
      <c r="O520" s="454">
        <v>-6.8799811786467699E-2</v>
      </c>
      <c r="P520" s="448"/>
      <c r="Q520" s="448"/>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79"/>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1462" t="s">
        <v>198</v>
      </c>
      <c r="D521" s="1461"/>
      <c r="E521" s="452">
        <v>1.1337823983000322E-2</v>
      </c>
      <c r="F521" s="448"/>
      <c r="G521" s="448"/>
      <c r="H521" s="1461" t="s">
        <v>184</v>
      </c>
      <c r="I521" s="1461"/>
      <c r="J521" s="453">
        <v>6.1834590743534305E-2</v>
      </c>
      <c r="K521" s="448"/>
      <c r="L521" s="448"/>
      <c r="M521" s="1461" t="s">
        <v>172</v>
      </c>
      <c r="N521" s="1461"/>
      <c r="O521" s="454">
        <v>-7.9048148109538655E-2</v>
      </c>
      <c r="P521" s="448"/>
      <c r="Q521" s="448"/>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79"/>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1462" t="s">
        <v>181</v>
      </c>
      <c r="D522" s="1461"/>
      <c r="E522" s="452">
        <v>6.5978192326195076E-2</v>
      </c>
      <c r="F522" s="448"/>
      <c r="G522" s="448"/>
      <c r="H522" s="1461" t="s">
        <v>177</v>
      </c>
      <c r="I522" s="1461"/>
      <c r="J522" s="453">
        <v>6.7831960233048355E-2</v>
      </c>
      <c r="K522" s="448"/>
      <c r="L522" s="448"/>
      <c r="M522" s="1461" t="s">
        <v>189</v>
      </c>
      <c r="N522" s="1461"/>
      <c r="O522" s="454">
        <v>2.3055042530245404E-3</v>
      </c>
      <c r="P522" s="448"/>
      <c r="Q522" s="448"/>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79"/>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1462" t="s">
        <v>176</v>
      </c>
      <c r="D523" s="1461"/>
      <c r="E523" s="452">
        <v>-6.7122681484380664E-2</v>
      </c>
      <c r="F523" s="448"/>
      <c r="G523" s="448"/>
      <c r="H523" s="1461" t="s">
        <v>171</v>
      </c>
      <c r="I523" s="1461"/>
      <c r="J523" s="453">
        <v>8.4879926376665554E-2</v>
      </c>
      <c r="K523" s="448"/>
      <c r="L523" s="448"/>
      <c r="M523" s="1461" t="s">
        <v>190</v>
      </c>
      <c r="N523" s="1461"/>
      <c r="O523" s="454">
        <v>-2.8186991781387803E-2</v>
      </c>
      <c r="P523" s="448"/>
      <c r="Q523" s="448"/>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79"/>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1462" t="s">
        <v>172</v>
      </c>
      <c r="D524" s="1461"/>
      <c r="E524" s="452">
        <v>-7.7128393438240836E-2</v>
      </c>
      <c r="F524" s="448"/>
      <c r="G524" s="448"/>
      <c r="H524" s="1461" t="s">
        <v>175</v>
      </c>
      <c r="I524" s="1461"/>
      <c r="J524" s="453">
        <v>7.3502770583757024E-2</v>
      </c>
      <c r="K524" s="448"/>
      <c r="L524" s="448"/>
      <c r="M524" s="1461" t="s">
        <v>173</v>
      </c>
      <c r="N524" s="1461"/>
      <c r="O524" s="454">
        <v>6.8228351018801689E-2</v>
      </c>
      <c r="P524" s="448"/>
      <c r="Q524" s="448"/>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79"/>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1462" t="s">
        <v>189</v>
      </c>
      <c r="D525" s="1461"/>
      <c r="E525" s="452">
        <v>-1.1183098972784807E-2</v>
      </c>
      <c r="F525" s="448"/>
      <c r="G525" s="448"/>
      <c r="H525" s="1461" t="s">
        <v>178</v>
      </c>
      <c r="I525" s="1461"/>
      <c r="J525" s="453">
        <v>7.1250456610571014E-2</v>
      </c>
      <c r="K525" s="448"/>
      <c r="L525" s="448"/>
      <c r="M525" s="1461" t="s">
        <v>174</v>
      </c>
      <c r="N525" s="1461"/>
      <c r="O525" s="454">
        <v>7.868588060345176E-2</v>
      </c>
      <c r="P525" s="448"/>
      <c r="Q525" s="448"/>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79"/>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1462" t="s">
        <v>190</v>
      </c>
      <c r="D526" s="1461"/>
      <c r="E526" s="452">
        <v>-2.9885712331332737E-2</v>
      </c>
      <c r="F526" s="448"/>
      <c r="G526" s="448"/>
      <c r="H526" s="1461" t="s">
        <v>180</v>
      </c>
      <c r="I526" s="1461"/>
      <c r="J526" s="455">
        <v>6.7606259860256007E-2</v>
      </c>
      <c r="K526" s="448"/>
      <c r="L526" s="448"/>
      <c r="M526" s="1461" t="s">
        <v>179</v>
      </c>
      <c r="N526" s="1461"/>
      <c r="O526" s="454">
        <v>6.8522994497289116E-2</v>
      </c>
      <c r="P526" s="448"/>
      <c r="Q526" s="448"/>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79"/>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1462" t="s">
        <v>173</v>
      </c>
      <c r="D527" s="1461"/>
      <c r="E527" s="452">
        <v>7.2069515457864622E-2</v>
      </c>
      <c r="F527" s="448"/>
      <c r="G527" s="448"/>
      <c r="H527" s="1461"/>
      <c r="I527" s="1461"/>
      <c r="J527" s="448"/>
      <c r="K527" s="448"/>
      <c r="L527" s="448"/>
      <c r="M527" s="1461" t="s">
        <v>184</v>
      </c>
      <c r="N527" s="1461"/>
      <c r="O527" s="454">
        <v>4.6934244916651977E-2</v>
      </c>
      <c r="P527" s="448"/>
      <c r="Q527" s="448"/>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79"/>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1462" t="s">
        <v>174</v>
      </c>
      <c r="D528" s="1461"/>
      <c r="E528" s="452">
        <v>7.5149758855049278E-2</v>
      </c>
      <c r="F528" s="448"/>
      <c r="G528" s="448"/>
      <c r="H528" s="1461"/>
      <c r="I528" s="1461"/>
      <c r="J528" s="448"/>
      <c r="K528" s="448"/>
      <c r="L528" s="448"/>
      <c r="M528" s="1461" t="s">
        <v>177</v>
      </c>
      <c r="N528" s="1461"/>
      <c r="O528" s="454">
        <v>6.7381974144846091E-2</v>
      </c>
      <c r="P528" s="448"/>
      <c r="Q528" s="448"/>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79"/>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1462" t="s">
        <v>179</v>
      </c>
      <c r="D529" s="1461"/>
      <c r="E529" s="452">
        <v>6.6415038987247238E-2</v>
      </c>
      <c r="F529" s="448"/>
      <c r="G529" s="448"/>
      <c r="H529" s="1461" t="s">
        <v>211</v>
      </c>
      <c r="I529" s="1461"/>
      <c r="J529" s="1461"/>
      <c r="K529" s="448"/>
      <c r="L529" s="448"/>
      <c r="M529" s="1461" t="s">
        <v>171</v>
      </c>
      <c r="N529" s="1461"/>
      <c r="O529" s="454">
        <v>7.8469131024320737E-2</v>
      </c>
      <c r="P529" s="448"/>
      <c r="Q529" s="448"/>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79"/>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1462" t="s">
        <v>184</v>
      </c>
      <c r="D530" s="1461"/>
      <c r="E530" s="452">
        <v>5.230676602623878E-2</v>
      </c>
      <c r="F530" s="448"/>
      <c r="G530" s="448"/>
      <c r="H530" s="1461" t="s">
        <v>163</v>
      </c>
      <c r="I530" s="1461"/>
      <c r="J530" s="470" t="s">
        <v>164</v>
      </c>
      <c r="K530" s="448"/>
      <c r="L530" s="448"/>
      <c r="M530" s="1461" t="s">
        <v>175</v>
      </c>
      <c r="N530" s="1461"/>
      <c r="O530" s="454">
        <v>6.2699483341821599E-2</v>
      </c>
      <c r="P530" s="448"/>
      <c r="Q530" s="448"/>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79"/>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1462" t="s">
        <v>177</v>
      </c>
      <c r="D531" s="1461"/>
      <c r="E531" s="452">
        <v>6.7879547378673855E-2</v>
      </c>
      <c r="F531" s="448"/>
      <c r="G531" s="448"/>
      <c r="H531" s="1461" t="s">
        <v>164</v>
      </c>
      <c r="I531" s="1461"/>
      <c r="J531" s="471">
        <v>0.99999999999999989</v>
      </c>
      <c r="K531" s="448"/>
      <c r="L531" s="448"/>
      <c r="M531" s="1461" t="s">
        <v>178</v>
      </c>
      <c r="N531" s="1461"/>
      <c r="O531" s="454">
        <v>4.572033748376287E-2</v>
      </c>
      <c r="P531" s="448"/>
      <c r="Q531" s="448"/>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79"/>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1462" t="s">
        <v>171</v>
      </c>
      <c r="D532" s="1461"/>
      <c r="E532" s="452">
        <v>8.171823109702113E-2</v>
      </c>
      <c r="F532" s="448"/>
      <c r="G532" s="448"/>
      <c r="H532" s="1461"/>
      <c r="I532" s="1461"/>
      <c r="J532" s="448"/>
      <c r="K532" s="448"/>
      <c r="L532" s="448"/>
      <c r="M532" s="1461" t="s">
        <v>180</v>
      </c>
      <c r="N532" s="1461"/>
      <c r="O532" s="456">
        <v>4.793561331729318E-2</v>
      </c>
      <c r="P532" s="448"/>
      <c r="Q532" s="448"/>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79"/>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1462" t="s">
        <v>175</v>
      </c>
      <c r="D533" s="1461"/>
      <c r="E533" s="452">
        <v>6.7394109519689951E-2</v>
      </c>
      <c r="F533" s="448"/>
      <c r="G533" s="448"/>
      <c r="H533" s="1461"/>
      <c r="I533" s="1461"/>
      <c r="J533" s="448"/>
      <c r="K533" s="448"/>
      <c r="L533" s="448"/>
      <c r="M533" s="1461"/>
      <c r="N533" s="1461"/>
      <c r="O533" s="448"/>
      <c r="P533" s="448"/>
      <c r="Q533" s="448"/>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79"/>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1462" t="s">
        <v>178</v>
      </c>
      <c r="D534" s="1461"/>
      <c r="E534" s="452">
        <v>5.6481414071365942E-2</v>
      </c>
      <c r="F534" s="448"/>
      <c r="G534" s="448"/>
      <c r="H534" s="1461"/>
      <c r="I534" s="1461"/>
      <c r="J534" s="448"/>
      <c r="K534" s="448"/>
      <c r="L534" s="448"/>
      <c r="M534" s="1461"/>
      <c r="N534" s="1461"/>
      <c r="O534" s="448"/>
      <c r="P534" s="448"/>
      <c r="Q534" s="448"/>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79"/>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1462" t="s">
        <v>180</v>
      </c>
      <c r="D535" s="1461"/>
      <c r="E535" s="457">
        <v>5.512406282419325E-2</v>
      </c>
      <c r="F535" s="448"/>
      <c r="G535" s="448"/>
      <c r="H535" s="1461"/>
      <c r="I535" s="1461"/>
      <c r="J535" s="448"/>
      <c r="K535" s="448"/>
      <c r="L535" s="448"/>
      <c r="M535" s="1461" t="s">
        <v>211</v>
      </c>
      <c r="N535" s="1461"/>
      <c r="O535" s="1461"/>
      <c r="P535" s="448"/>
      <c r="Q535" s="448"/>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79"/>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1462"/>
      <c r="D536" s="1461"/>
      <c r="E536" s="448"/>
      <c r="F536" s="448"/>
      <c r="G536" s="448"/>
      <c r="H536" s="1461"/>
      <c r="I536" s="1461"/>
      <c r="J536" s="448"/>
      <c r="K536" s="448"/>
      <c r="L536" s="448"/>
      <c r="M536" s="1461" t="s">
        <v>163</v>
      </c>
      <c r="N536" s="1461"/>
      <c r="O536" s="472" t="s">
        <v>164</v>
      </c>
      <c r="P536" s="448"/>
      <c r="Q536" s="448"/>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79"/>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1462"/>
      <c r="D537" s="1461"/>
      <c r="E537" s="448"/>
      <c r="F537" s="448"/>
      <c r="G537" s="448"/>
      <c r="H537" s="1461"/>
      <c r="I537" s="1461"/>
      <c r="J537" s="448"/>
      <c r="K537" s="448"/>
      <c r="L537" s="448"/>
      <c r="M537" s="1461" t="s">
        <v>164</v>
      </c>
      <c r="N537" s="1461"/>
      <c r="O537" s="473">
        <v>1</v>
      </c>
      <c r="P537" s="448"/>
      <c r="Q537" s="448"/>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79"/>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1462" t="s">
        <v>211</v>
      </c>
      <c r="D538" s="1461"/>
      <c r="E538" s="1461"/>
      <c r="F538" s="448"/>
      <c r="G538" s="448"/>
      <c r="H538" s="1461"/>
      <c r="I538" s="1461"/>
      <c r="J538" s="448"/>
      <c r="K538" s="448"/>
      <c r="L538" s="448"/>
      <c r="M538" s="1461"/>
      <c r="N538" s="1461"/>
      <c r="O538" s="448"/>
      <c r="P538" s="448"/>
      <c r="Q538" s="448"/>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79"/>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1462" t="s">
        <v>163</v>
      </c>
      <c r="D539" s="1461"/>
      <c r="E539" s="474" t="s">
        <v>164</v>
      </c>
      <c r="F539" s="448"/>
      <c r="G539" s="448"/>
      <c r="H539" s="1461"/>
      <c r="I539" s="1461"/>
      <c r="J539" s="448"/>
      <c r="K539" s="448"/>
      <c r="L539" s="448"/>
      <c r="M539" s="1461"/>
      <c r="N539" s="1461"/>
      <c r="O539" s="448"/>
      <c r="P539" s="448"/>
      <c r="Q539" s="448"/>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79"/>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1462" t="s">
        <v>164</v>
      </c>
      <c r="D540" s="1461"/>
      <c r="E540" s="475">
        <v>1.0000000000000002</v>
      </c>
      <c r="F540" s="448"/>
      <c r="G540" s="448"/>
      <c r="H540" s="1461"/>
      <c r="I540" s="1461"/>
      <c r="J540" s="448"/>
      <c r="K540" s="448"/>
      <c r="L540" s="448"/>
      <c r="M540" s="1461"/>
      <c r="N540" s="1461"/>
      <c r="O540" s="448"/>
      <c r="P540" s="448"/>
      <c r="Q540" s="448"/>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79"/>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1462"/>
      <c r="D541" s="1461"/>
      <c r="E541" s="448"/>
      <c r="F541" s="448"/>
      <c r="G541" s="448"/>
      <c r="H541" s="1461"/>
      <c r="I541" s="1461"/>
      <c r="J541" s="448"/>
      <c r="K541" s="448"/>
      <c r="L541" s="448"/>
      <c r="M541" s="1461"/>
      <c r="N541" s="1461"/>
      <c r="O541" s="448"/>
      <c r="P541" s="448"/>
      <c r="Q541" s="448"/>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79"/>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1462"/>
      <c r="D542" s="1461"/>
      <c r="E542" s="447"/>
      <c r="F542" s="447"/>
      <c r="G542" s="447"/>
      <c r="H542" s="1462"/>
      <c r="I542" s="1461"/>
      <c r="J542" s="447"/>
      <c r="K542" s="447"/>
      <c r="L542" s="447"/>
      <c r="M542" s="1462"/>
      <c r="N542" s="1461"/>
      <c r="O542" s="447"/>
      <c r="P542" s="447"/>
      <c r="Q542" s="447"/>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79"/>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1462"/>
      <c r="D543" s="1461"/>
      <c r="E543" s="447"/>
      <c r="F543" s="447"/>
      <c r="G543" s="447"/>
      <c r="H543" s="1462"/>
      <c r="I543" s="1461"/>
      <c r="J543" s="447"/>
      <c r="K543" s="447"/>
      <c r="L543" s="447"/>
      <c r="M543" s="1462"/>
      <c r="N543" s="1461"/>
      <c r="O543" s="447"/>
      <c r="P543" s="447"/>
      <c r="Q543" s="447"/>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79"/>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1462"/>
      <c r="D544" s="1461"/>
      <c r="E544" s="447"/>
      <c r="F544" s="447"/>
      <c r="G544" s="447"/>
      <c r="H544" s="1462"/>
      <c r="I544" s="1461"/>
      <c r="J544" s="447"/>
      <c r="K544" s="447"/>
      <c r="L544" s="447"/>
      <c r="M544" s="1462"/>
      <c r="N544" s="1461"/>
      <c r="O544" s="447"/>
      <c r="P544" s="447"/>
      <c r="Q544" s="447"/>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79"/>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1462"/>
      <c r="D545" s="1461"/>
      <c r="E545" s="447"/>
      <c r="F545" s="447"/>
      <c r="G545" s="447"/>
      <c r="H545" s="1462"/>
      <c r="I545" s="1461"/>
      <c r="J545" s="447"/>
      <c r="K545" s="447"/>
      <c r="L545" s="447"/>
      <c r="M545" s="1462"/>
      <c r="N545" s="1461"/>
      <c r="O545" s="447"/>
      <c r="P545" s="447"/>
      <c r="Q545" s="447"/>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79"/>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1462"/>
      <c r="D546" s="1461"/>
      <c r="E546" s="447"/>
      <c r="F546" s="447"/>
      <c r="G546" s="447"/>
      <c r="H546" s="1462"/>
      <c r="I546" s="1461"/>
      <c r="J546" s="447"/>
      <c r="K546" s="447"/>
      <c r="L546" s="447"/>
      <c r="M546" s="1462"/>
      <c r="N546" s="1461"/>
      <c r="O546" s="447"/>
      <c r="P546" s="447"/>
      <c r="Q546" s="447"/>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79"/>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1462"/>
      <c r="D547" s="1461"/>
      <c r="E547" s="447"/>
      <c r="F547" s="447"/>
      <c r="G547" s="447"/>
      <c r="H547" s="1462"/>
      <c r="I547" s="1461"/>
      <c r="J547" s="447"/>
      <c r="K547" s="447"/>
      <c r="L547" s="447"/>
      <c r="M547" s="1462"/>
      <c r="N547" s="1461"/>
      <c r="O547" s="447"/>
      <c r="P547" s="447"/>
      <c r="Q547" s="447"/>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79"/>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1462"/>
      <c r="D548" s="1461"/>
      <c r="E548" s="447"/>
      <c r="F548" s="447"/>
      <c r="G548" s="447"/>
      <c r="H548" s="1462"/>
      <c r="I548" s="1461"/>
      <c r="J548" s="447"/>
      <c r="K548" s="447"/>
      <c r="L548" s="447"/>
      <c r="M548" s="1462"/>
      <c r="N548" s="1461"/>
      <c r="O548" s="447"/>
      <c r="P548" s="447"/>
      <c r="Q548" s="447"/>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79"/>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1462"/>
      <c r="D549" s="1461"/>
      <c r="E549" s="447"/>
      <c r="F549" s="447"/>
      <c r="G549" s="447"/>
      <c r="H549" s="1462"/>
      <c r="I549" s="1461"/>
      <c r="J549" s="447"/>
      <c r="K549" s="447"/>
      <c r="L549" s="447"/>
      <c r="M549" s="1462"/>
      <c r="N549" s="1461"/>
      <c r="O549" s="447"/>
      <c r="P549" s="447"/>
      <c r="Q549" s="447"/>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79"/>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1462"/>
      <c r="D550" s="1461"/>
      <c r="E550" s="447"/>
      <c r="F550" s="447"/>
      <c r="G550" s="447"/>
      <c r="H550" s="1462"/>
      <c r="I550" s="1461"/>
      <c r="J550" s="447"/>
      <c r="K550" s="447"/>
      <c r="L550" s="447"/>
      <c r="M550" s="1462"/>
      <c r="N550" s="1461"/>
      <c r="O550" s="447"/>
      <c r="P550" s="447"/>
      <c r="Q550" s="447"/>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79"/>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1462"/>
      <c r="D551" s="1461"/>
      <c r="E551" s="447"/>
      <c r="F551" s="447"/>
      <c r="G551" s="447"/>
      <c r="H551" s="1462"/>
      <c r="I551" s="1461"/>
      <c r="J551" s="447"/>
      <c r="K551" s="447"/>
      <c r="L551" s="447"/>
      <c r="M551" s="1462"/>
      <c r="N551" s="1461"/>
      <c r="O551" s="447"/>
      <c r="P551" s="447"/>
      <c r="Q551" s="447"/>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79"/>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1462"/>
      <c r="D552" s="1461"/>
      <c r="E552" s="447"/>
      <c r="F552" s="447"/>
      <c r="G552" s="447"/>
      <c r="H552" s="1462"/>
      <c r="I552" s="1461"/>
      <c r="J552" s="447"/>
      <c r="K552" s="447"/>
      <c r="L552" s="447"/>
      <c r="M552" s="1462"/>
      <c r="N552" s="1461"/>
      <c r="O552" s="447"/>
      <c r="P552" s="447"/>
      <c r="Q552" s="447"/>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79"/>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1462"/>
      <c r="D553" s="1461"/>
      <c r="E553" s="447"/>
      <c r="F553" s="447"/>
      <c r="G553" s="447"/>
      <c r="H553" s="1462"/>
      <c r="I553" s="1461"/>
      <c r="J553" s="447"/>
      <c r="K553" s="447"/>
      <c r="L553" s="447"/>
      <c r="M553" s="1462"/>
      <c r="N553" s="1461"/>
      <c r="O553" s="447"/>
      <c r="P553" s="447"/>
      <c r="Q553" s="447"/>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79"/>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1462"/>
      <c r="D554" s="1461"/>
      <c r="E554" s="447"/>
      <c r="F554" s="447"/>
      <c r="G554" s="447"/>
      <c r="H554" s="1462"/>
      <c r="I554" s="1461"/>
      <c r="J554" s="447"/>
      <c r="K554" s="447"/>
      <c r="L554" s="447"/>
      <c r="M554" s="1462"/>
      <c r="N554" s="1461"/>
      <c r="O554" s="447"/>
      <c r="P554" s="447"/>
      <c r="Q554" s="447"/>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79"/>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1462"/>
      <c r="D555" s="1461"/>
      <c r="E555" s="447"/>
      <c r="F555" s="447"/>
      <c r="G555" s="447"/>
      <c r="H555" s="1462"/>
      <c r="I555" s="1461"/>
      <c r="J555" s="447"/>
      <c r="K555" s="447"/>
      <c r="L555" s="447"/>
      <c r="M555" s="1462"/>
      <c r="N555" s="1461"/>
      <c r="O555" s="447"/>
      <c r="P555" s="447"/>
      <c r="Q555" s="447"/>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79"/>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1462"/>
      <c r="D556" s="1461"/>
      <c r="E556" s="447"/>
      <c r="F556" s="447"/>
      <c r="G556" s="447"/>
      <c r="H556" s="1462"/>
      <c r="I556" s="1461"/>
      <c r="J556" s="447"/>
      <c r="K556" s="447"/>
      <c r="L556" s="447"/>
      <c r="M556" s="1462"/>
      <c r="N556" s="1461"/>
      <c r="O556" s="447"/>
      <c r="P556" s="447"/>
      <c r="Q556" s="447"/>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79"/>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1462"/>
      <c r="D557" s="1461"/>
      <c r="E557" s="447"/>
      <c r="F557" s="447"/>
      <c r="G557" s="447"/>
      <c r="H557" s="1462"/>
      <c r="I557" s="1461"/>
      <c r="J557" s="447"/>
      <c r="K557" s="447"/>
      <c r="L557" s="447"/>
      <c r="M557" s="1462"/>
      <c r="N557" s="1461"/>
      <c r="O557" s="447"/>
      <c r="P557" s="447"/>
      <c r="Q557" s="447"/>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79"/>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1462"/>
      <c r="D558" s="1461"/>
      <c r="E558" s="447"/>
      <c r="F558" s="447"/>
      <c r="G558" s="447"/>
      <c r="H558" s="1462"/>
      <c r="I558" s="1461"/>
      <c r="J558" s="447"/>
      <c r="K558" s="447"/>
      <c r="L558" s="447"/>
      <c r="M558" s="1462"/>
      <c r="N558" s="1461"/>
      <c r="O558" s="447"/>
      <c r="P558" s="447"/>
      <c r="Q558" s="447"/>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79"/>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1462"/>
      <c r="D559" s="1461"/>
      <c r="E559" s="447"/>
      <c r="F559" s="447"/>
      <c r="G559" s="447"/>
      <c r="H559" s="1462"/>
      <c r="I559" s="1461"/>
      <c r="J559" s="447"/>
      <c r="K559" s="447"/>
      <c r="L559" s="447"/>
      <c r="M559" s="1462"/>
      <c r="N559" s="1461"/>
      <c r="O559" s="447"/>
      <c r="P559" s="447"/>
      <c r="Q559" s="447"/>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79"/>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1462"/>
      <c r="D560" s="1461"/>
      <c r="E560" s="447"/>
      <c r="F560" s="447"/>
      <c r="G560" s="447"/>
      <c r="H560" s="1462"/>
      <c r="I560" s="1461"/>
      <c r="J560" s="447"/>
      <c r="K560" s="447"/>
      <c r="L560" s="447"/>
      <c r="M560" s="1462"/>
      <c r="N560" s="1461"/>
      <c r="O560" s="447"/>
      <c r="P560" s="447"/>
      <c r="Q560" s="447"/>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79"/>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1462"/>
      <c r="D561" s="1461"/>
      <c r="E561" s="447"/>
      <c r="F561" s="447"/>
      <c r="G561" s="447"/>
      <c r="H561" s="1462"/>
      <c r="I561" s="1461"/>
      <c r="J561" s="447"/>
      <c r="K561" s="447"/>
      <c r="L561" s="447"/>
      <c r="M561" s="1462"/>
      <c r="N561" s="1461"/>
      <c r="O561" s="447"/>
      <c r="P561" s="447"/>
      <c r="Q561" s="447"/>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79"/>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1462"/>
      <c r="D562" s="1461"/>
      <c r="E562" s="447"/>
      <c r="F562" s="447"/>
      <c r="G562" s="447"/>
      <c r="H562" s="1462"/>
      <c r="I562" s="1461"/>
      <c r="J562" s="447"/>
      <c r="K562" s="447"/>
      <c r="L562" s="447"/>
      <c r="M562" s="1462"/>
      <c r="N562" s="1461"/>
      <c r="O562" s="447"/>
      <c r="P562" s="447"/>
      <c r="Q562" s="447"/>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79"/>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1462"/>
      <c r="D563" s="1461"/>
      <c r="E563" s="447"/>
      <c r="F563" s="447"/>
      <c r="G563" s="447"/>
      <c r="H563" s="1462"/>
      <c r="I563" s="1461"/>
      <c r="J563" s="447"/>
      <c r="K563" s="447"/>
      <c r="L563" s="447"/>
      <c r="M563" s="1462"/>
      <c r="N563" s="1461"/>
      <c r="O563" s="447"/>
      <c r="P563" s="447"/>
      <c r="Q563" s="447"/>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79"/>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1462"/>
      <c r="D564" s="1461"/>
      <c r="E564" s="447"/>
      <c r="F564" s="447"/>
      <c r="G564" s="447"/>
      <c r="H564" s="1462"/>
      <c r="I564" s="1461"/>
      <c r="J564" s="447"/>
      <c r="K564" s="447"/>
      <c r="L564" s="447"/>
      <c r="M564" s="1462"/>
      <c r="N564" s="1461"/>
      <c r="O564" s="447"/>
      <c r="P564" s="447"/>
      <c r="Q564" s="447"/>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79"/>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1462"/>
      <c r="D565" s="1461"/>
      <c r="E565" s="447"/>
      <c r="F565" s="447"/>
      <c r="G565" s="447"/>
      <c r="H565" s="1462"/>
      <c r="I565" s="1461"/>
      <c r="J565" s="447"/>
      <c r="K565" s="447"/>
      <c r="L565" s="447"/>
      <c r="M565" s="1462"/>
      <c r="N565" s="1461"/>
      <c r="O565" s="447"/>
      <c r="P565" s="447"/>
      <c r="Q565" s="447"/>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79"/>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1462"/>
      <c r="D566" s="1461"/>
      <c r="E566" s="447"/>
      <c r="F566" s="447"/>
      <c r="G566" s="447"/>
      <c r="H566" s="1462"/>
      <c r="I566" s="1461"/>
      <c r="J566" s="447"/>
      <c r="K566" s="447"/>
      <c r="L566" s="447"/>
      <c r="M566" s="1462"/>
      <c r="N566" s="1461"/>
      <c r="O566" s="447"/>
      <c r="P566" s="447"/>
      <c r="Q566" s="447"/>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79"/>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1462"/>
      <c r="D567" s="1461"/>
      <c r="E567" s="447"/>
      <c r="F567" s="447"/>
      <c r="G567" s="447"/>
      <c r="H567" s="1462"/>
      <c r="I567" s="1461"/>
      <c r="J567" s="447"/>
      <c r="K567" s="447"/>
      <c r="L567" s="447"/>
      <c r="M567" s="1462"/>
      <c r="N567" s="1461"/>
      <c r="O567" s="447"/>
      <c r="P567" s="447"/>
      <c r="Q567" s="447"/>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79"/>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1462"/>
      <c r="D568" s="1461"/>
      <c r="E568" s="447"/>
      <c r="F568" s="447"/>
      <c r="G568" s="447"/>
      <c r="H568" s="1462"/>
      <c r="I568" s="1461"/>
      <c r="J568" s="447"/>
      <c r="K568" s="447"/>
      <c r="L568" s="447"/>
      <c r="M568" s="1462"/>
      <c r="N568" s="1461"/>
      <c r="O568" s="447"/>
      <c r="P568" s="447"/>
      <c r="Q568" s="447"/>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79"/>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1462"/>
      <c r="D569" s="1461"/>
      <c r="E569" s="447"/>
      <c r="F569" s="447"/>
      <c r="G569" s="447"/>
      <c r="H569" s="1462"/>
      <c r="I569" s="1461"/>
      <c r="J569" s="447"/>
      <c r="K569" s="447"/>
      <c r="L569" s="447"/>
      <c r="M569" s="1462"/>
      <c r="N569" s="1461"/>
      <c r="O569" s="447"/>
      <c r="P569" s="447"/>
      <c r="Q569" s="447"/>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79"/>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1462"/>
      <c r="D570" s="1461"/>
      <c r="E570" s="447"/>
      <c r="F570" s="447"/>
      <c r="G570" s="447"/>
      <c r="H570" s="1462"/>
      <c r="I570" s="1461"/>
      <c r="J570" s="447"/>
      <c r="K570" s="447"/>
      <c r="L570" s="447"/>
      <c r="M570" s="1462"/>
      <c r="N570" s="1461"/>
      <c r="O570" s="447"/>
      <c r="P570" s="447"/>
      <c r="Q570" s="447"/>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79"/>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1462"/>
      <c r="D571" s="1461"/>
      <c r="E571" s="447"/>
      <c r="F571" s="447"/>
      <c r="G571" s="447"/>
      <c r="H571" s="1462"/>
      <c r="I571" s="1461"/>
      <c r="J571" s="447"/>
      <c r="K571" s="447"/>
      <c r="L571" s="447"/>
      <c r="M571" s="1462"/>
      <c r="N571" s="1461"/>
      <c r="O571" s="447"/>
      <c r="P571" s="447"/>
      <c r="Q571" s="447"/>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79"/>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1462"/>
      <c r="D572" s="1461"/>
      <c r="E572" s="447"/>
      <c r="F572" s="447"/>
      <c r="G572" s="447"/>
      <c r="H572" s="1462"/>
      <c r="I572" s="1461"/>
      <c r="J572" s="447"/>
      <c r="K572" s="447"/>
      <c r="L572" s="447"/>
      <c r="M572" s="1462"/>
      <c r="N572" s="1461"/>
      <c r="O572" s="447"/>
      <c r="P572" s="447"/>
      <c r="Q572" s="447"/>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79"/>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1462"/>
      <c r="D573" s="1461"/>
      <c r="E573" s="447"/>
      <c r="F573" s="447"/>
      <c r="G573" s="447"/>
      <c r="H573" s="1462"/>
      <c r="I573" s="1461"/>
      <c r="J573" s="447"/>
      <c r="K573" s="447"/>
      <c r="L573" s="447"/>
      <c r="M573" s="1462"/>
      <c r="N573" s="1461"/>
      <c r="O573" s="447"/>
      <c r="P573" s="447"/>
      <c r="Q573" s="447"/>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79"/>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1462"/>
      <c r="D574" s="1461"/>
      <c r="E574" s="447"/>
      <c r="F574" s="447"/>
      <c r="G574" s="447"/>
      <c r="H574" s="1462"/>
      <c r="I574" s="1461"/>
      <c r="J574" s="447"/>
      <c r="K574" s="447"/>
      <c r="L574" s="447"/>
      <c r="M574" s="1462"/>
      <c r="N574" s="1461"/>
      <c r="O574" s="447"/>
      <c r="P574" s="447"/>
      <c r="Q574" s="447"/>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79"/>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1462"/>
      <c r="D575" s="1461"/>
      <c r="E575" s="447"/>
      <c r="F575" s="447"/>
      <c r="G575" s="447"/>
      <c r="H575" s="1462"/>
      <c r="I575" s="1461"/>
      <c r="J575" s="447"/>
      <c r="K575" s="447"/>
      <c r="L575" s="447"/>
      <c r="M575" s="1462"/>
      <c r="N575" s="1461"/>
      <c r="O575" s="447"/>
      <c r="P575" s="447"/>
      <c r="Q575" s="447"/>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79"/>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1462"/>
      <c r="D576" s="1461"/>
      <c r="E576" s="447"/>
      <c r="F576" s="447"/>
      <c r="G576" s="447"/>
      <c r="H576" s="1462"/>
      <c r="I576" s="1461"/>
      <c r="J576" s="447"/>
      <c r="K576" s="447"/>
      <c r="L576" s="447"/>
      <c r="M576" s="1462"/>
      <c r="N576" s="1461"/>
      <c r="O576" s="447"/>
      <c r="P576" s="447"/>
      <c r="Q576" s="447"/>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79"/>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1462"/>
      <c r="D577" s="1461"/>
      <c r="E577" s="447"/>
      <c r="F577" s="447"/>
      <c r="G577" s="447"/>
      <c r="H577" s="1462"/>
      <c r="I577" s="1461"/>
      <c r="J577" s="447"/>
      <c r="K577" s="447"/>
      <c r="L577" s="447"/>
      <c r="M577" s="1462"/>
      <c r="N577" s="1461"/>
      <c r="O577" s="447"/>
      <c r="P577" s="447"/>
      <c r="Q577" s="447"/>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79"/>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1462"/>
      <c r="D578" s="1461"/>
      <c r="E578" s="447"/>
      <c r="F578" s="447"/>
      <c r="G578" s="447"/>
      <c r="H578" s="1462"/>
      <c r="I578" s="1461"/>
      <c r="J578" s="447"/>
      <c r="K578" s="447"/>
      <c r="L578" s="447"/>
      <c r="M578" s="1462"/>
      <c r="N578" s="1461"/>
      <c r="O578" s="447"/>
      <c r="P578" s="447"/>
      <c r="Q578" s="447"/>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79"/>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1462"/>
      <c r="D579" s="1461"/>
      <c r="E579" s="447"/>
      <c r="F579" s="447"/>
      <c r="G579" s="447"/>
      <c r="H579" s="1462"/>
      <c r="I579" s="1461"/>
      <c r="J579" s="447"/>
      <c r="K579" s="447"/>
      <c r="L579" s="447"/>
      <c r="M579" s="1462"/>
      <c r="N579" s="1461"/>
      <c r="O579" s="447"/>
      <c r="P579" s="447"/>
      <c r="Q579" s="447"/>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79"/>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1462"/>
      <c r="D580" s="1461"/>
      <c r="E580" s="447"/>
      <c r="F580" s="447"/>
      <c r="G580" s="447"/>
      <c r="H580" s="1462"/>
      <c r="I580" s="1461"/>
      <c r="J580" s="447"/>
      <c r="K580" s="447"/>
      <c r="L580" s="447"/>
      <c r="M580" s="1462"/>
      <c r="N580" s="1461"/>
      <c r="O580" s="447"/>
      <c r="P580" s="447"/>
      <c r="Q580" s="447"/>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79"/>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1462"/>
      <c r="D581" s="1461"/>
      <c r="E581" s="447"/>
      <c r="F581" s="447"/>
      <c r="G581" s="447"/>
      <c r="H581" s="1462"/>
      <c r="I581" s="1461"/>
      <c r="J581" s="447"/>
      <c r="K581" s="447"/>
      <c r="L581" s="447"/>
      <c r="M581" s="1462"/>
      <c r="N581" s="1461"/>
      <c r="O581" s="447"/>
      <c r="P581" s="447"/>
      <c r="Q581" s="447"/>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79"/>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1462"/>
      <c r="D582" s="1461"/>
      <c r="E582" s="447"/>
      <c r="F582" s="447"/>
      <c r="G582" s="447"/>
      <c r="H582" s="1462"/>
      <c r="I582" s="1461"/>
      <c r="J582" s="447"/>
      <c r="K582" s="447"/>
      <c r="L582" s="447"/>
      <c r="M582" s="1462"/>
      <c r="N582" s="1461"/>
      <c r="O582" s="447"/>
      <c r="P582" s="447"/>
      <c r="Q582" s="447"/>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79"/>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1462"/>
      <c r="D583" s="1461"/>
      <c r="E583" s="447"/>
      <c r="F583" s="447"/>
      <c r="G583" s="447"/>
      <c r="H583" s="1462"/>
      <c r="I583" s="1461"/>
      <c r="J583" s="447"/>
      <c r="K583" s="447"/>
      <c r="L583" s="447"/>
      <c r="M583" s="1462"/>
      <c r="N583" s="1461"/>
      <c r="O583" s="447"/>
      <c r="P583" s="447"/>
      <c r="Q583" s="447"/>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79"/>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1462"/>
      <c r="D584" s="1461"/>
      <c r="E584" s="447"/>
      <c r="F584" s="447"/>
      <c r="G584" s="447"/>
      <c r="H584" s="1462"/>
      <c r="I584" s="1461"/>
      <c r="J584" s="447"/>
      <c r="K584" s="447"/>
      <c r="L584" s="447"/>
      <c r="M584" s="1462"/>
      <c r="N584" s="1461"/>
      <c r="O584" s="447"/>
      <c r="P584" s="447"/>
      <c r="Q584" s="447"/>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79"/>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1462"/>
      <c r="D585" s="1461"/>
      <c r="E585" s="447"/>
      <c r="F585" s="447"/>
      <c r="G585" s="447"/>
      <c r="H585" s="1462"/>
      <c r="I585" s="1461"/>
      <c r="J585" s="447"/>
      <c r="K585" s="447"/>
      <c r="L585" s="447"/>
      <c r="M585" s="1462"/>
      <c r="N585" s="1461"/>
      <c r="O585" s="447"/>
      <c r="P585" s="447"/>
      <c r="Q585" s="447"/>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79"/>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1462"/>
      <c r="D586" s="1461"/>
      <c r="E586" s="447"/>
      <c r="F586" s="447"/>
      <c r="G586" s="447"/>
      <c r="H586" s="1462"/>
      <c r="I586" s="1461"/>
      <c r="J586" s="447"/>
      <c r="K586" s="447"/>
      <c r="L586" s="447"/>
      <c r="M586" s="1462"/>
      <c r="N586" s="1461"/>
      <c r="O586" s="447"/>
      <c r="P586" s="447"/>
      <c r="Q586" s="447"/>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79"/>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1462"/>
      <c r="D587" s="1461"/>
      <c r="E587" s="447"/>
      <c r="F587" s="447"/>
      <c r="G587" s="447"/>
      <c r="H587" s="1462"/>
      <c r="I587" s="1461"/>
      <c r="J587" s="447"/>
      <c r="K587" s="447"/>
      <c r="L587" s="447"/>
      <c r="M587" s="1462"/>
      <c r="N587" s="1461"/>
      <c r="O587" s="447"/>
      <c r="P587" s="447"/>
      <c r="Q587" s="447"/>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79"/>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1462"/>
      <c r="D588" s="1461"/>
      <c r="E588" s="447"/>
      <c r="F588" s="447"/>
      <c r="G588" s="447"/>
      <c r="H588" s="1462"/>
      <c r="I588" s="1461"/>
      <c r="J588" s="447"/>
      <c r="K588" s="447"/>
      <c r="L588" s="447"/>
      <c r="M588" s="1462"/>
      <c r="N588" s="1461"/>
      <c r="O588" s="447"/>
      <c r="P588" s="447"/>
      <c r="Q588" s="447"/>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79"/>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1462"/>
      <c r="D589" s="1461"/>
      <c r="E589" s="447"/>
      <c r="F589" s="447"/>
      <c r="G589" s="447"/>
      <c r="H589" s="1462"/>
      <c r="I589" s="1461"/>
      <c r="J589" s="447"/>
      <c r="K589" s="447"/>
      <c r="L589" s="447"/>
      <c r="M589" s="1462"/>
      <c r="N589" s="1461"/>
      <c r="O589" s="447"/>
      <c r="P589" s="447"/>
      <c r="Q589" s="447"/>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79"/>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1462"/>
      <c r="D590" s="1461"/>
      <c r="E590" s="447"/>
      <c r="F590" s="447"/>
      <c r="G590" s="447"/>
      <c r="H590" s="1462"/>
      <c r="I590" s="1461"/>
      <c r="J590" s="447"/>
      <c r="K590" s="447"/>
      <c r="L590" s="447"/>
      <c r="M590" s="1462"/>
      <c r="N590" s="1461"/>
      <c r="O590" s="447"/>
      <c r="P590" s="447"/>
      <c r="Q590" s="447"/>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79"/>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1462"/>
      <c r="D591" s="1461"/>
      <c r="E591" s="447"/>
      <c r="F591" s="447"/>
      <c r="G591" s="447"/>
      <c r="H591" s="1462"/>
      <c r="I591" s="1461"/>
      <c r="J591" s="447"/>
      <c r="K591" s="447"/>
      <c r="L591" s="447"/>
      <c r="M591" s="1462"/>
      <c r="N591" s="1461"/>
      <c r="O591" s="447"/>
      <c r="P591" s="447"/>
      <c r="Q591" s="447"/>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79"/>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1462"/>
      <c r="D592" s="1461"/>
      <c r="E592" s="447"/>
      <c r="F592" s="447"/>
      <c r="G592" s="447"/>
      <c r="H592" s="1462"/>
      <c r="I592" s="1461"/>
      <c r="J592" s="447"/>
      <c r="K592" s="447"/>
      <c r="L592" s="447"/>
      <c r="M592" s="1462"/>
      <c r="N592" s="1461"/>
      <c r="O592" s="447"/>
      <c r="P592" s="447"/>
      <c r="Q592" s="447"/>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79"/>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1462"/>
      <c r="D593" s="1461"/>
      <c r="E593" s="447"/>
      <c r="F593" s="447"/>
      <c r="G593" s="447"/>
      <c r="H593" s="1462"/>
      <c r="I593" s="1461"/>
      <c r="J593" s="447"/>
      <c r="K593" s="447"/>
      <c r="L593" s="447"/>
      <c r="M593" s="1462"/>
      <c r="N593" s="1461"/>
      <c r="O593" s="447"/>
      <c r="P593" s="447"/>
      <c r="Q593" s="447"/>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79"/>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1462"/>
      <c r="D594" s="1461"/>
      <c r="E594" s="447"/>
      <c r="F594" s="447"/>
      <c r="G594" s="447"/>
      <c r="H594" s="1462"/>
      <c r="I594" s="1461"/>
      <c r="J594" s="447"/>
      <c r="K594" s="447"/>
      <c r="L594" s="447"/>
      <c r="M594" s="1462"/>
      <c r="N594" s="1461"/>
      <c r="O594" s="447"/>
      <c r="P594" s="447"/>
      <c r="Q594" s="447"/>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79"/>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1462"/>
      <c r="D595" s="1461"/>
      <c r="E595" s="447"/>
      <c r="F595" s="447"/>
      <c r="G595" s="447"/>
      <c r="H595" s="1462"/>
      <c r="I595" s="1461"/>
      <c r="J595" s="447"/>
      <c r="K595" s="447"/>
      <c r="L595" s="447"/>
      <c r="M595" s="1462"/>
      <c r="N595" s="1461"/>
      <c r="O595" s="447"/>
      <c r="P595" s="447"/>
      <c r="Q595" s="447"/>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79"/>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1462"/>
      <c r="D596" s="1461"/>
      <c r="E596" s="447"/>
      <c r="F596" s="447"/>
      <c r="G596" s="447"/>
      <c r="H596" s="1462"/>
      <c r="I596" s="1461"/>
      <c r="J596" s="447"/>
      <c r="K596" s="447"/>
      <c r="L596" s="447"/>
      <c r="M596" s="1462"/>
      <c r="N596" s="1461"/>
      <c r="O596" s="447"/>
      <c r="P596" s="447"/>
      <c r="Q596" s="447"/>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79"/>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1462"/>
      <c r="D597" s="1461"/>
      <c r="E597" s="447"/>
      <c r="F597" s="447"/>
      <c r="G597" s="447"/>
      <c r="H597" s="1462"/>
      <c r="I597" s="1461"/>
      <c r="J597" s="447"/>
      <c r="K597" s="447"/>
      <c r="L597" s="447"/>
      <c r="M597" s="1462"/>
      <c r="N597" s="1461"/>
      <c r="O597" s="447"/>
      <c r="P597" s="447"/>
      <c r="Q597" s="447"/>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79"/>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1462"/>
      <c r="D598" s="1461"/>
      <c r="E598" s="447"/>
      <c r="F598" s="447"/>
      <c r="G598" s="447"/>
      <c r="H598" s="1462"/>
      <c r="I598" s="1461"/>
      <c r="J598" s="447"/>
      <c r="K598" s="447"/>
      <c r="L598" s="447"/>
      <c r="M598" s="1462"/>
      <c r="N598" s="1461"/>
      <c r="O598" s="447"/>
      <c r="P598" s="447"/>
      <c r="Q598" s="447"/>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79"/>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1462"/>
      <c r="D599" s="1461"/>
      <c r="E599" s="447"/>
      <c r="F599" s="447"/>
      <c r="G599" s="447"/>
      <c r="H599" s="1462"/>
      <c r="I599" s="1461"/>
      <c r="J599" s="447"/>
      <c r="K599" s="447"/>
      <c r="L599" s="447"/>
      <c r="M599" s="1462"/>
      <c r="N599" s="1461"/>
      <c r="O599" s="447"/>
      <c r="P599" s="447"/>
      <c r="Q599" s="447"/>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79"/>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1462"/>
      <c r="D600" s="1461"/>
      <c r="E600" s="447"/>
      <c r="F600" s="447"/>
      <c r="G600" s="447"/>
      <c r="H600" s="1462"/>
      <c r="I600" s="1461"/>
      <c r="J600" s="447"/>
      <c r="K600" s="447"/>
      <c r="L600" s="447"/>
      <c r="M600" s="1462"/>
      <c r="N600" s="1461"/>
      <c r="O600" s="447"/>
      <c r="P600" s="447"/>
      <c r="Q600" s="447"/>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79"/>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1462"/>
      <c r="D601" s="1461"/>
      <c r="E601" s="447"/>
      <c r="F601" s="447"/>
      <c r="G601" s="447"/>
      <c r="H601" s="1462"/>
      <c r="I601" s="1461"/>
      <c r="J601" s="447"/>
      <c r="K601" s="447"/>
      <c r="L601" s="447"/>
      <c r="M601" s="1462"/>
      <c r="N601" s="1461"/>
      <c r="O601" s="447"/>
      <c r="P601" s="447"/>
      <c r="Q601" s="447"/>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79"/>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1462"/>
      <c r="D602" s="1461"/>
      <c r="E602" s="447"/>
      <c r="F602" s="447"/>
      <c r="G602" s="447"/>
      <c r="H602" s="1462"/>
      <c r="I602" s="1461"/>
      <c r="J602" s="447"/>
      <c r="K602" s="447"/>
      <c r="L602" s="447"/>
      <c r="M602" s="1462"/>
      <c r="N602" s="1461"/>
      <c r="O602" s="447"/>
      <c r="P602" s="447"/>
      <c r="Q602" s="447"/>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79"/>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1462"/>
      <c r="D603" s="1461"/>
      <c r="E603" s="447"/>
      <c r="F603" s="447"/>
      <c r="G603" s="447"/>
      <c r="H603" s="1462"/>
      <c r="I603" s="1461"/>
      <c r="J603" s="447"/>
      <c r="K603" s="447"/>
      <c r="L603" s="447"/>
      <c r="M603" s="1462"/>
      <c r="N603" s="1461"/>
      <c r="O603" s="447"/>
      <c r="P603" s="447"/>
      <c r="Q603" s="447"/>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79"/>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1462"/>
      <c r="D604" s="1461"/>
      <c r="E604" s="447"/>
      <c r="F604" s="447"/>
      <c r="G604" s="447"/>
      <c r="H604" s="1462"/>
      <c r="I604" s="1461"/>
      <c r="J604" s="447"/>
      <c r="K604" s="447"/>
      <c r="L604" s="447"/>
      <c r="M604" s="1462"/>
      <c r="N604" s="1461"/>
      <c r="O604" s="447"/>
      <c r="P604" s="447"/>
      <c r="Q604" s="447"/>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0"/>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1462"/>
      <c r="D605" s="1461"/>
      <c r="E605" s="447"/>
      <c r="F605" s="447"/>
      <c r="G605" s="447"/>
      <c r="H605" s="1462"/>
      <c r="I605" s="1461"/>
      <c r="J605" s="447"/>
      <c r="K605" s="447"/>
      <c r="L605" s="447"/>
      <c r="M605" s="1462"/>
      <c r="N605" s="1461"/>
      <c r="O605" s="447"/>
      <c r="P605" s="447"/>
      <c r="Q605" s="447"/>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0"/>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1462"/>
      <c r="D606" s="1461"/>
      <c r="E606" s="447"/>
      <c r="F606" s="447"/>
      <c r="G606" s="447"/>
      <c r="H606" s="1462"/>
      <c r="I606" s="1461"/>
      <c r="J606" s="447"/>
      <c r="K606" s="447"/>
      <c r="L606" s="447"/>
      <c r="M606" s="1462"/>
      <c r="N606" s="1461"/>
      <c r="O606" s="447"/>
      <c r="P606" s="447"/>
      <c r="Q606" s="447"/>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0"/>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1462"/>
      <c r="D607" s="1461"/>
      <c r="E607" s="447"/>
      <c r="F607" s="447"/>
      <c r="G607" s="447"/>
      <c r="H607" s="1462"/>
      <c r="I607" s="1461"/>
      <c r="J607" s="447"/>
      <c r="K607" s="447"/>
      <c r="L607" s="447"/>
      <c r="M607" s="1462"/>
      <c r="N607" s="1461"/>
      <c r="O607" s="447"/>
      <c r="P607" s="447"/>
      <c r="Q607" s="447"/>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0"/>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1462"/>
      <c r="D608" s="1461"/>
      <c r="E608" s="447"/>
      <c r="F608" s="447"/>
      <c r="G608" s="447"/>
      <c r="H608" s="1462"/>
      <c r="I608" s="1461"/>
      <c r="J608" s="447"/>
      <c r="K608" s="447"/>
      <c r="L608" s="447"/>
      <c r="M608" s="1462"/>
      <c r="N608" s="1461"/>
      <c r="O608" s="447"/>
      <c r="P608" s="447"/>
      <c r="Q608" s="447"/>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0"/>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1462"/>
      <c r="D609" s="1461"/>
      <c r="E609" s="447"/>
      <c r="F609" s="447"/>
      <c r="G609" s="447"/>
      <c r="H609" s="1462"/>
      <c r="I609" s="1461"/>
      <c r="J609" s="447"/>
      <c r="K609" s="447"/>
      <c r="L609" s="447"/>
      <c r="M609" s="1462"/>
      <c r="N609" s="1461"/>
      <c r="O609" s="447"/>
      <c r="P609" s="447"/>
      <c r="Q609" s="447"/>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0"/>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1462"/>
      <c r="D610" s="1461"/>
      <c r="E610" s="447"/>
      <c r="F610" s="447"/>
      <c r="G610" s="447"/>
      <c r="H610" s="1462"/>
      <c r="I610" s="1461"/>
      <c r="J610" s="447"/>
      <c r="K610" s="447"/>
      <c r="L610" s="447"/>
      <c r="M610" s="1462"/>
      <c r="N610" s="1461"/>
      <c r="O610" s="447"/>
      <c r="P610" s="447"/>
      <c r="Q610" s="447"/>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0"/>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1462"/>
      <c r="D611" s="1461"/>
      <c r="E611" s="447"/>
      <c r="F611" s="447"/>
      <c r="G611" s="447"/>
      <c r="H611" s="1462"/>
      <c r="I611" s="1461"/>
      <c r="J611" s="447"/>
      <c r="K611" s="447"/>
      <c r="L611" s="447"/>
      <c r="M611" s="1462"/>
      <c r="N611" s="1461"/>
      <c r="O611" s="447"/>
      <c r="P611" s="447"/>
      <c r="Q611" s="447"/>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0"/>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1462"/>
      <c r="D612" s="1461"/>
      <c r="E612" s="447"/>
      <c r="F612" s="447"/>
      <c r="G612" s="447"/>
      <c r="H612" s="1462"/>
      <c r="I612" s="1461"/>
      <c r="J612" s="447"/>
      <c r="K612" s="447"/>
      <c r="L612" s="447"/>
      <c r="M612" s="1462"/>
      <c r="N612" s="1461"/>
      <c r="O612" s="447"/>
      <c r="P612" s="447"/>
      <c r="Q612" s="447"/>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0"/>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1462"/>
      <c r="D613" s="1461"/>
      <c r="E613" s="447"/>
      <c r="F613" s="447"/>
      <c r="G613" s="447"/>
      <c r="H613" s="1462"/>
      <c r="I613" s="1461"/>
      <c r="J613" s="447"/>
      <c r="K613" s="447"/>
      <c r="L613" s="447"/>
      <c r="M613" s="1462"/>
      <c r="N613" s="1461"/>
      <c r="O613" s="447"/>
      <c r="P613" s="447"/>
      <c r="Q613" s="447"/>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0"/>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1462"/>
      <c r="D614" s="1461"/>
      <c r="E614" s="447"/>
      <c r="F614" s="447"/>
      <c r="G614" s="447"/>
      <c r="H614" s="1462"/>
      <c r="I614" s="1461"/>
      <c r="J614" s="447"/>
      <c r="K614" s="447"/>
      <c r="L614" s="447"/>
      <c r="M614" s="1462"/>
      <c r="N614" s="1461"/>
      <c r="O614" s="447"/>
      <c r="P614" s="447"/>
      <c r="Q614" s="447"/>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0"/>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1462"/>
      <c r="D615" s="1461"/>
      <c r="E615" s="447"/>
      <c r="F615" s="447"/>
      <c r="G615" s="447"/>
      <c r="H615" s="1462"/>
      <c r="I615" s="1461"/>
      <c r="J615" s="447"/>
      <c r="K615" s="447"/>
      <c r="L615" s="447"/>
      <c r="M615" s="1462"/>
      <c r="N615" s="1461"/>
      <c r="O615" s="447"/>
      <c r="P615" s="447"/>
      <c r="Q615" s="447"/>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0"/>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1462"/>
      <c r="D616" s="1461"/>
      <c r="E616" s="447"/>
      <c r="F616" s="447"/>
      <c r="G616" s="447"/>
      <c r="H616" s="1462"/>
      <c r="I616" s="1461"/>
      <c r="J616" s="447"/>
      <c r="K616" s="447"/>
      <c r="L616" s="447"/>
      <c r="M616" s="1462"/>
      <c r="N616" s="1461"/>
      <c r="O616" s="447"/>
      <c r="P616" s="447"/>
      <c r="Q616" s="447"/>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0"/>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1462"/>
      <c r="D617" s="1461"/>
      <c r="E617" s="447"/>
      <c r="F617" s="447"/>
      <c r="G617" s="447"/>
      <c r="H617" s="1462"/>
      <c r="I617" s="1461"/>
      <c r="J617" s="447"/>
      <c r="K617" s="447"/>
      <c r="L617" s="447"/>
      <c r="M617" s="1462"/>
      <c r="N617" s="1461"/>
      <c r="O617" s="447"/>
      <c r="P617" s="447"/>
      <c r="Q617" s="447"/>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0"/>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1462"/>
      <c r="D618" s="1461"/>
      <c r="E618" s="447"/>
      <c r="F618" s="447"/>
      <c r="G618" s="447"/>
      <c r="H618" s="1462"/>
      <c r="I618" s="1461"/>
      <c r="J618" s="447"/>
      <c r="K618" s="447"/>
      <c r="L618" s="447"/>
      <c r="M618" s="1462"/>
      <c r="N618" s="1461"/>
      <c r="O618" s="447"/>
      <c r="P618" s="447"/>
      <c r="Q618" s="447"/>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0"/>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1462"/>
      <c r="D619" s="1461"/>
      <c r="E619" s="447"/>
      <c r="F619" s="447"/>
      <c r="G619" s="447"/>
      <c r="H619" s="1462"/>
      <c r="I619" s="1461"/>
      <c r="J619" s="447"/>
      <c r="K619" s="447"/>
      <c r="L619" s="447"/>
      <c r="M619" s="1462"/>
      <c r="N619" s="1461"/>
      <c r="O619" s="447"/>
      <c r="P619" s="447"/>
      <c r="Q619" s="447"/>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0"/>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1462"/>
      <c r="D620" s="1461"/>
      <c r="E620" s="447"/>
      <c r="F620" s="447"/>
      <c r="G620" s="447"/>
      <c r="H620" s="1462"/>
      <c r="I620" s="1461"/>
      <c r="J620" s="447"/>
      <c r="K620" s="447"/>
      <c r="L620" s="447"/>
      <c r="M620" s="1462"/>
      <c r="N620" s="1461"/>
      <c r="O620" s="447"/>
      <c r="P620" s="447"/>
      <c r="Q620" s="447"/>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0"/>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1462"/>
      <c r="D621" s="1461"/>
      <c r="E621" s="447"/>
      <c r="F621" s="447"/>
      <c r="G621" s="447"/>
      <c r="H621" s="1462"/>
      <c r="I621" s="1461"/>
      <c r="J621" s="447"/>
      <c r="K621" s="447"/>
      <c r="L621" s="447"/>
      <c r="M621" s="1462"/>
      <c r="N621" s="1461"/>
      <c r="O621" s="447"/>
      <c r="P621" s="447"/>
      <c r="Q621" s="447"/>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0"/>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1462"/>
      <c r="D622" s="1461"/>
      <c r="E622" s="447"/>
      <c r="F622" s="447"/>
      <c r="G622" s="447"/>
      <c r="H622" s="1462"/>
      <c r="I622" s="1461"/>
      <c r="J622" s="447"/>
      <c r="K622" s="447"/>
      <c r="L622" s="447"/>
      <c r="M622" s="1462"/>
      <c r="N622" s="1461"/>
      <c r="O622" s="447"/>
      <c r="P622" s="447"/>
      <c r="Q622" s="447"/>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0"/>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1462"/>
      <c r="D623" s="1461"/>
      <c r="E623" s="447"/>
      <c r="F623" s="447"/>
      <c r="G623" s="447"/>
      <c r="H623" s="1462"/>
      <c r="I623" s="1461"/>
      <c r="J623" s="447"/>
      <c r="K623" s="447"/>
      <c r="L623" s="447"/>
      <c r="M623" s="1462"/>
      <c r="N623" s="1461"/>
      <c r="O623" s="447"/>
      <c r="P623" s="447"/>
      <c r="Q623" s="447"/>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0"/>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1462"/>
      <c r="D624" s="1461"/>
      <c r="E624" s="447"/>
      <c r="F624" s="447"/>
      <c r="G624" s="447"/>
      <c r="H624" s="1462"/>
      <c r="I624" s="1461"/>
      <c r="J624" s="447"/>
      <c r="K624" s="447"/>
      <c r="L624" s="447"/>
      <c r="M624" s="1462"/>
      <c r="N624" s="1461"/>
      <c r="O624" s="447"/>
      <c r="P624" s="447"/>
      <c r="Q624" s="447"/>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0"/>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1462"/>
      <c r="D625" s="1461"/>
      <c r="E625" s="447"/>
      <c r="F625" s="447"/>
      <c r="G625" s="447"/>
      <c r="H625" s="1462"/>
      <c r="I625" s="1461"/>
      <c r="J625" s="447"/>
      <c r="K625" s="447"/>
      <c r="L625" s="447"/>
      <c r="M625" s="1462"/>
      <c r="N625" s="1461"/>
      <c r="O625" s="447"/>
      <c r="P625" s="447"/>
      <c r="Q625" s="447"/>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0"/>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1462"/>
      <c r="D626" s="1461"/>
      <c r="E626" s="447"/>
      <c r="F626" s="447"/>
      <c r="G626" s="447"/>
      <c r="H626" s="1462"/>
      <c r="I626" s="1461"/>
      <c r="J626" s="447"/>
      <c r="K626" s="447"/>
      <c r="L626" s="447"/>
      <c r="M626" s="1462"/>
      <c r="N626" s="1461"/>
      <c r="O626" s="447"/>
      <c r="P626" s="447"/>
      <c r="Q626" s="447"/>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0"/>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1462"/>
      <c r="D627" s="1461"/>
      <c r="E627" s="447"/>
      <c r="F627" s="447"/>
      <c r="G627" s="447"/>
      <c r="H627" s="1462"/>
      <c r="I627" s="1461"/>
      <c r="J627" s="447"/>
      <c r="K627" s="447"/>
      <c r="L627" s="447"/>
      <c r="M627" s="1462"/>
      <c r="N627" s="1461"/>
      <c r="O627" s="447"/>
      <c r="P627" s="447"/>
      <c r="Q627" s="447"/>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0"/>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1462"/>
      <c r="D628" s="1461"/>
      <c r="E628" s="447"/>
      <c r="F628" s="447"/>
      <c r="G628" s="447"/>
      <c r="H628" s="1462"/>
      <c r="I628" s="1461"/>
      <c r="J628" s="447"/>
      <c r="K628" s="447"/>
      <c r="L628" s="447"/>
      <c r="M628" s="1462"/>
      <c r="N628" s="1461"/>
      <c r="O628" s="447"/>
      <c r="P628" s="447"/>
      <c r="Q628" s="447"/>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0"/>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1462"/>
      <c r="D629" s="1461"/>
      <c r="E629" s="447"/>
      <c r="F629" s="447"/>
      <c r="G629" s="447"/>
      <c r="H629" s="1462"/>
      <c r="I629" s="1461"/>
      <c r="J629" s="447"/>
      <c r="K629" s="447"/>
      <c r="L629" s="447"/>
      <c r="M629" s="1462"/>
      <c r="N629" s="1461"/>
      <c r="O629" s="447"/>
      <c r="P629" s="447"/>
      <c r="Q629" s="447"/>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0"/>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1462"/>
      <c r="D630" s="1461"/>
      <c r="E630" s="447"/>
      <c r="F630" s="447"/>
      <c r="G630" s="447"/>
      <c r="H630" s="1462"/>
      <c r="I630" s="1461"/>
      <c r="J630" s="447"/>
      <c r="K630" s="447"/>
      <c r="L630" s="447"/>
      <c r="M630" s="1462"/>
      <c r="N630" s="1461"/>
      <c r="O630" s="447"/>
      <c r="P630" s="447"/>
      <c r="Q630" s="447"/>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0"/>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1462"/>
      <c r="D631" s="1461"/>
      <c r="E631" s="447"/>
      <c r="F631" s="447"/>
      <c r="G631" s="447"/>
      <c r="H631" s="1462"/>
      <c r="I631" s="1461"/>
      <c r="J631" s="447"/>
      <c r="K631" s="447"/>
      <c r="L631" s="447"/>
      <c r="M631" s="1462"/>
      <c r="N631" s="1461"/>
      <c r="O631" s="447"/>
      <c r="P631" s="447"/>
      <c r="Q631" s="447"/>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0"/>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1462"/>
      <c r="D632" s="1461"/>
      <c r="E632" s="447"/>
      <c r="F632" s="447"/>
      <c r="G632" s="447"/>
      <c r="H632" s="1462"/>
      <c r="I632" s="1461"/>
      <c r="J632" s="447"/>
      <c r="K632" s="447"/>
      <c r="L632" s="447"/>
      <c r="M632" s="1462"/>
      <c r="N632" s="1461"/>
      <c r="O632" s="447"/>
      <c r="P632" s="447"/>
      <c r="Q632" s="447"/>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0"/>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1462"/>
      <c r="D633" s="1461"/>
      <c r="E633" s="447"/>
      <c r="F633" s="447"/>
      <c r="G633" s="447"/>
      <c r="H633" s="1462"/>
      <c r="I633" s="1461"/>
      <c r="J633" s="447"/>
      <c r="K633" s="447"/>
      <c r="L633" s="447"/>
      <c r="M633" s="1462"/>
      <c r="N633" s="1461"/>
      <c r="O633" s="447"/>
      <c r="P633" s="447"/>
      <c r="Q633" s="447"/>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0"/>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1462"/>
      <c r="D634" s="1461"/>
      <c r="E634" s="447"/>
      <c r="F634" s="447"/>
      <c r="G634" s="447"/>
      <c r="H634" s="1462"/>
      <c r="I634" s="1461"/>
      <c r="J634" s="447"/>
      <c r="K634" s="447"/>
      <c r="L634" s="447"/>
      <c r="M634" s="1462"/>
      <c r="N634" s="1461"/>
      <c r="O634" s="447"/>
      <c r="P634" s="447"/>
      <c r="Q634" s="447"/>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0"/>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1462"/>
      <c r="D635" s="1461"/>
      <c r="E635" s="447"/>
      <c r="F635" s="447"/>
      <c r="G635" s="447"/>
      <c r="H635" s="1462"/>
      <c r="I635" s="1461"/>
      <c r="J635" s="447"/>
      <c r="K635" s="447"/>
      <c r="L635" s="447"/>
      <c r="M635" s="1462"/>
      <c r="N635" s="1461"/>
      <c r="O635" s="447"/>
      <c r="P635" s="447"/>
      <c r="Q635" s="447"/>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0"/>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1462"/>
      <c r="D636" s="1461"/>
      <c r="E636" s="447"/>
      <c r="F636" s="447"/>
      <c r="G636" s="447"/>
      <c r="H636" s="1462"/>
      <c r="I636" s="1461"/>
      <c r="J636" s="447"/>
      <c r="K636" s="447"/>
      <c r="L636" s="447"/>
      <c r="M636" s="1462"/>
      <c r="N636" s="1461"/>
      <c r="O636" s="447"/>
      <c r="P636" s="447"/>
      <c r="Q636" s="447"/>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0"/>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1462"/>
      <c r="D637" s="1461"/>
      <c r="E637" s="447"/>
      <c r="F637" s="447"/>
      <c r="G637" s="447"/>
      <c r="H637" s="1462"/>
      <c r="I637" s="1461"/>
      <c r="J637" s="447"/>
      <c r="K637" s="447"/>
      <c r="L637" s="447"/>
      <c r="M637" s="1462"/>
      <c r="N637" s="1461"/>
      <c r="O637" s="447"/>
      <c r="P637" s="447"/>
      <c r="Q637" s="447"/>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0"/>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1462"/>
      <c r="D638" s="1461"/>
      <c r="E638" s="447"/>
      <c r="F638" s="447"/>
      <c r="G638" s="447"/>
      <c r="H638" s="1462"/>
      <c r="I638" s="1461"/>
      <c r="J638" s="447"/>
      <c r="K638" s="447"/>
      <c r="L638" s="447"/>
      <c r="M638" s="1462"/>
      <c r="N638" s="1461"/>
      <c r="O638" s="447"/>
      <c r="P638" s="447"/>
      <c r="Q638" s="447"/>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0"/>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1462"/>
      <c r="D639" s="1461"/>
      <c r="E639" s="447"/>
      <c r="F639" s="447"/>
      <c r="G639" s="447"/>
      <c r="H639" s="1462"/>
      <c r="I639" s="1461"/>
      <c r="J639" s="447"/>
      <c r="K639" s="447"/>
      <c r="L639" s="447"/>
      <c r="M639" s="1462"/>
      <c r="N639" s="1461"/>
      <c r="O639" s="447"/>
      <c r="P639" s="447"/>
      <c r="Q639" s="447"/>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0"/>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1462"/>
      <c r="D640" s="1461"/>
      <c r="E640" s="447"/>
      <c r="F640" s="447"/>
      <c r="G640" s="447"/>
      <c r="H640" s="1462"/>
      <c r="I640" s="1461"/>
      <c r="J640" s="447"/>
      <c r="K640" s="447"/>
      <c r="L640" s="447"/>
      <c r="M640" s="1462"/>
      <c r="N640" s="1461"/>
      <c r="O640" s="447"/>
      <c r="P640" s="447"/>
      <c r="Q640" s="447"/>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0"/>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1462"/>
      <c r="D641" s="1461"/>
      <c r="E641" s="447"/>
      <c r="F641" s="447"/>
      <c r="G641" s="447"/>
      <c r="H641" s="1462"/>
      <c r="I641" s="1461"/>
      <c r="J641" s="447"/>
      <c r="K641" s="447"/>
      <c r="L641" s="447"/>
      <c r="M641" s="1462"/>
      <c r="N641" s="1461"/>
      <c r="O641" s="447"/>
      <c r="P641" s="447"/>
      <c r="Q641" s="447"/>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0"/>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1462"/>
      <c r="D642" s="1461"/>
      <c r="E642" s="447"/>
      <c r="F642" s="447"/>
      <c r="G642" s="447"/>
      <c r="H642" s="1462"/>
      <c r="I642" s="1461"/>
      <c r="J642" s="447"/>
      <c r="K642" s="447"/>
      <c r="L642" s="447"/>
      <c r="M642" s="1462"/>
      <c r="N642" s="1461"/>
      <c r="O642" s="447"/>
      <c r="P642" s="447"/>
      <c r="Q642" s="447"/>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0"/>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1462"/>
      <c r="D643" s="1461"/>
      <c r="E643" s="447"/>
      <c r="F643" s="447"/>
      <c r="G643" s="447"/>
      <c r="H643" s="1462"/>
      <c r="I643" s="1461"/>
      <c r="J643" s="447"/>
      <c r="K643" s="447"/>
      <c r="L643" s="447"/>
      <c r="M643" s="1462"/>
      <c r="N643" s="1461"/>
      <c r="O643" s="447"/>
      <c r="P643" s="447"/>
      <c r="Q643" s="447"/>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0"/>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1462"/>
      <c r="D644" s="1461"/>
      <c r="E644" s="447"/>
      <c r="F644" s="447"/>
      <c r="G644" s="447"/>
      <c r="H644" s="1462"/>
      <c r="I644" s="1461"/>
      <c r="J644" s="447"/>
      <c r="K644" s="447"/>
      <c r="L644" s="447"/>
      <c r="M644" s="1462"/>
      <c r="N644" s="1461"/>
      <c r="O644" s="447"/>
      <c r="P644" s="447"/>
      <c r="Q644" s="447"/>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0"/>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1462"/>
      <c r="D645" s="1461"/>
      <c r="E645" s="447"/>
      <c r="F645" s="447"/>
      <c r="G645" s="447"/>
      <c r="H645" s="1462"/>
      <c r="I645" s="1461"/>
      <c r="J645" s="447"/>
      <c r="K645" s="447"/>
      <c r="L645" s="447"/>
      <c r="M645" s="1462"/>
      <c r="N645" s="1461"/>
      <c r="O645" s="447"/>
      <c r="P645" s="447"/>
      <c r="Q645" s="447"/>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0"/>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1462"/>
      <c r="D646" s="1461"/>
      <c r="E646" s="447"/>
      <c r="F646" s="447"/>
      <c r="G646" s="447"/>
      <c r="H646" s="1462"/>
      <c r="I646" s="1461"/>
      <c r="J646" s="447"/>
      <c r="K646" s="447"/>
      <c r="L646" s="447"/>
      <c r="M646" s="1462"/>
      <c r="N646" s="1461"/>
      <c r="O646" s="447"/>
      <c r="P646" s="447"/>
      <c r="Q646" s="447"/>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0"/>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1462"/>
      <c r="D647" s="1461"/>
      <c r="E647" s="447"/>
      <c r="F647" s="447"/>
      <c r="G647" s="447"/>
      <c r="H647" s="1462"/>
      <c r="I647" s="1461"/>
      <c r="J647" s="447"/>
      <c r="K647" s="447"/>
      <c r="L647" s="447"/>
      <c r="M647" s="1462"/>
      <c r="N647" s="1461"/>
      <c r="O647" s="447"/>
      <c r="P647" s="447"/>
      <c r="Q647" s="447"/>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0"/>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1462"/>
      <c r="D648" s="1461"/>
      <c r="E648" s="447"/>
      <c r="F648" s="447"/>
      <c r="G648" s="447"/>
      <c r="H648" s="1462"/>
      <c r="I648" s="1461"/>
      <c r="J648" s="447"/>
      <c r="K648" s="447"/>
      <c r="L648" s="447"/>
      <c r="M648" s="1462"/>
      <c r="N648" s="1461"/>
      <c r="O648" s="447"/>
      <c r="P648" s="447"/>
      <c r="Q648" s="447"/>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0"/>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1462"/>
      <c r="D649" s="1461"/>
      <c r="E649" s="447"/>
      <c r="F649" s="447"/>
      <c r="G649" s="447"/>
      <c r="H649" s="1462"/>
      <c r="I649" s="1461"/>
      <c r="J649" s="447"/>
      <c r="K649" s="447"/>
      <c r="L649" s="447"/>
      <c r="M649" s="1462"/>
      <c r="N649" s="1461"/>
      <c r="O649" s="447"/>
      <c r="P649" s="447"/>
      <c r="Q649" s="447"/>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0"/>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1462"/>
      <c r="D650" s="1461"/>
      <c r="E650" s="447"/>
      <c r="F650" s="447"/>
      <c r="G650" s="447"/>
      <c r="H650" s="1462"/>
      <c r="I650" s="1461"/>
      <c r="J650" s="447"/>
      <c r="K650" s="447"/>
      <c r="L650" s="447"/>
      <c r="M650" s="1462"/>
      <c r="N650" s="1461"/>
      <c r="O650" s="447"/>
      <c r="P650" s="447"/>
      <c r="Q650" s="447"/>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0"/>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1462"/>
      <c r="D651" s="1461"/>
      <c r="E651" s="447"/>
      <c r="F651" s="447"/>
      <c r="G651" s="447"/>
      <c r="H651" s="1462"/>
      <c r="I651" s="1461"/>
      <c r="J651" s="447"/>
      <c r="K651" s="447"/>
      <c r="L651" s="447"/>
      <c r="M651" s="1462"/>
      <c r="N651" s="1461"/>
      <c r="O651" s="447"/>
      <c r="P651" s="447"/>
      <c r="Q651" s="447"/>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0"/>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1462"/>
      <c r="D652" s="1461"/>
      <c r="E652" s="447"/>
      <c r="F652" s="447"/>
      <c r="G652" s="447"/>
      <c r="H652" s="1462"/>
      <c r="I652" s="1461"/>
      <c r="J652" s="447"/>
      <c r="K652" s="447"/>
      <c r="L652" s="447"/>
      <c r="M652" s="1462"/>
      <c r="N652" s="1461"/>
      <c r="O652" s="447"/>
      <c r="P652" s="447"/>
      <c r="Q652" s="447"/>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0"/>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1462"/>
      <c r="D653" s="1461"/>
      <c r="E653" s="447"/>
      <c r="F653" s="447"/>
      <c r="G653" s="447"/>
      <c r="H653" s="1462"/>
      <c r="I653" s="1461"/>
      <c r="J653" s="447"/>
      <c r="K653" s="447"/>
      <c r="L653" s="447"/>
      <c r="M653" s="1462"/>
      <c r="N653" s="1461"/>
      <c r="O653" s="447"/>
      <c r="P653" s="447"/>
      <c r="Q653" s="447"/>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0"/>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1462"/>
      <c r="D654" s="1461"/>
      <c r="E654" s="447"/>
      <c r="F654" s="447"/>
      <c r="G654" s="447"/>
      <c r="H654" s="1462"/>
      <c r="I654" s="1461"/>
      <c r="J654" s="447"/>
      <c r="K654" s="447"/>
      <c r="L654" s="447"/>
      <c r="M654" s="1462"/>
      <c r="N654" s="1461"/>
      <c r="O654" s="447"/>
      <c r="P654" s="447"/>
      <c r="Q654" s="447"/>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0"/>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1462"/>
      <c r="D655" s="1461"/>
      <c r="E655" s="447"/>
      <c r="F655" s="447"/>
      <c r="G655" s="447"/>
      <c r="H655" s="1462"/>
      <c r="I655" s="1461"/>
      <c r="J655" s="447"/>
      <c r="K655" s="447"/>
      <c r="L655" s="447"/>
      <c r="M655" s="1462"/>
      <c r="N655" s="1461"/>
      <c r="O655" s="447"/>
      <c r="P655" s="447"/>
      <c r="Q655" s="447"/>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0"/>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1462"/>
      <c r="D656" s="1461"/>
      <c r="E656" s="447"/>
      <c r="F656" s="447"/>
      <c r="G656" s="447"/>
      <c r="H656" s="1462"/>
      <c r="I656" s="1461"/>
      <c r="J656" s="447"/>
      <c r="K656" s="447"/>
      <c r="L656" s="447"/>
      <c r="M656" s="1462"/>
      <c r="N656" s="1461"/>
      <c r="O656" s="447"/>
      <c r="P656" s="447"/>
      <c r="Q656" s="447"/>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0"/>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1462"/>
      <c r="D657" s="1461"/>
      <c r="E657" s="447"/>
      <c r="F657" s="447"/>
      <c r="G657" s="447"/>
      <c r="H657" s="1462"/>
      <c r="I657" s="1461"/>
      <c r="J657" s="447"/>
      <c r="K657" s="447"/>
      <c r="L657" s="447"/>
      <c r="M657" s="1462"/>
      <c r="N657" s="1461"/>
      <c r="O657" s="447"/>
      <c r="P657" s="447"/>
      <c r="Q657" s="447"/>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0"/>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1462"/>
      <c r="D658" s="1461"/>
      <c r="E658" s="447"/>
      <c r="F658" s="447"/>
      <c r="G658" s="447"/>
      <c r="H658" s="1462"/>
      <c r="I658" s="1461"/>
      <c r="J658" s="447"/>
      <c r="K658" s="447"/>
      <c r="L658" s="447"/>
      <c r="M658" s="1462"/>
      <c r="N658" s="1461"/>
      <c r="O658" s="447"/>
      <c r="P658" s="447"/>
      <c r="Q658" s="447"/>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0"/>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1462"/>
      <c r="D659" s="1461"/>
      <c r="E659" s="447"/>
      <c r="F659" s="447"/>
      <c r="G659" s="447"/>
      <c r="H659" s="1462"/>
      <c r="I659" s="1461"/>
      <c r="J659" s="447"/>
      <c r="K659" s="447"/>
      <c r="L659" s="447"/>
      <c r="M659" s="1462"/>
      <c r="N659" s="1461"/>
      <c r="O659" s="447"/>
      <c r="P659" s="447"/>
      <c r="Q659" s="447"/>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0"/>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1462"/>
      <c r="D660" s="1461"/>
      <c r="E660" s="447"/>
      <c r="F660" s="447"/>
      <c r="G660" s="447"/>
      <c r="H660" s="1462"/>
      <c r="I660" s="1461"/>
      <c r="J660" s="447"/>
      <c r="K660" s="447"/>
      <c r="L660" s="447"/>
      <c r="M660" s="1462"/>
      <c r="N660" s="1461"/>
      <c r="O660" s="447"/>
      <c r="P660" s="447"/>
      <c r="Q660" s="447"/>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0"/>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1462"/>
      <c r="D661" s="1461"/>
      <c r="E661" s="447"/>
      <c r="F661" s="447"/>
      <c r="G661" s="447"/>
      <c r="H661" s="1462"/>
      <c r="I661" s="1461"/>
      <c r="J661" s="447"/>
      <c r="K661" s="447"/>
      <c r="L661" s="447"/>
      <c r="M661" s="1462"/>
      <c r="N661" s="1461"/>
      <c r="O661" s="447"/>
      <c r="P661" s="447"/>
      <c r="Q661" s="447"/>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0"/>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1462"/>
      <c r="D662" s="1461"/>
      <c r="E662" s="447"/>
      <c r="F662" s="447"/>
      <c r="G662" s="447"/>
      <c r="H662" s="1462"/>
      <c r="I662" s="1461"/>
      <c r="J662" s="447"/>
      <c r="K662" s="447"/>
      <c r="L662" s="447"/>
      <c r="M662" s="1462"/>
      <c r="N662" s="1461"/>
      <c r="O662" s="447"/>
      <c r="P662" s="447"/>
      <c r="Q662" s="447"/>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0"/>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1462"/>
      <c r="D663" s="1461"/>
      <c r="E663" s="447"/>
      <c r="F663" s="447"/>
      <c r="G663" s="447"/>
      <c r="H663" s="1462"/>
      <c r="I663" s="1461"/>
      <c r="J663" s="447"/>
      <c r="K663" s="447"/>
      <c r="L663" s="447"/>
      <c r="M663" s="1462"/>
      <c r="N663" s="1461"/>
      <c r="O663" s="447"/>
      <c r="P663" s="447"/>
      <c r="Q663" s="447"/>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0"/>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1462"/>
      <c r="D664" s="1461"/>
      <c r="E664" s="447"/>
      <c r="F664" s="447"/>
      <c r="G664" s="447"/>
      <c r="H664" s="1462"/>
      <c r="I664" s="1461"/>
      <c r="J664" s="447"/>
      <c r="K664" s="447"/>
      <c r="L664" s="447"/>
      <c r="M664" s="1462"/>
      <c r="N664" s="1461"/>
      <c r="O664" s="447"/>
      <c r="P664" s="447"/>
      <c r="Q664" s="447"/>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0"/>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1462"/>
      <c r="D665" s="1461"/>
      <c r="E665" s="447"/>
      <c r="F665" s="447"/>
      <c r="G665" s="447"/>
      <c r="H665" s="1462"/>
      <c r="I665" s="1461"/>
      <c r="J665" s="447"/>
      <c r="K665" s="447"/>
      <c r="L665" s="447"/>
      <c r="M665" s="1462"/>
      <c r="N665" s="1461"/>
      <c r="O665" s="447"/>
      <c r="P665" s="447"/>
      <c r="Q665" s="447"/>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0"/>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1462"/>
      <c r="D666" s="1461"/>
      <c r="E666" s="447"/>
      <c r="F666" s="447"/>
      <c r="G666" s="447"/>
      <c r="H666" s="1462"/>
      <c r="I666" s="1461"/>
      <c r="J666" s="447"/>
      <c r="K666" s="447"/>
      <c r="L666" s="447"/>
      <c r="M666" s="1462"/>
      <c r="N666" s="1461"/>
      <c r="O666" s="447"/>
      <c r="P666" s="447"/>
      <c r="Q666" s="447"/>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0"/>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1462"/>
      <c r="D667" s="1461"/>
      <c r="E667" s="447"/>
      <c r="F667" s="447"/>
      <c r="G667" s="447"/>
      <c r="H667" s="1462"/>
      <c r="I667" s="1461"/>
      <c r="J667" s="447"/>
      <c r="K667" s="447"/>
      <c r="L667" s="447"/>
      <c r="M667" s="1462"/>
      <c r="N667" s="1461"/>
      <c r="O667" s="447"/>
      <c r="P667" s="447"/>
      <c r="Q667" s="447"/>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0"/>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1462"/>
      <c r="D668" s="1461"/>
      <c r="E668" s="447"/>
      <c r="F668" s="447"/>
      <c r="G668" s="447"/>
      <c r="H668" s="1462"/>
      <c r="I668" s="1461"/>
      <c r="J668" s="447"/>
      <c r="K668" s="447"/>
      <c r="L668" s="447"/>
      <c r="M668" s="1462"/>
      <c r="N668" s="1461"/>
      <c r="O668" s="447"/>
      <c r="P668" s="447"/>
      <c r="Q668" s="447"/>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0"/>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1462"/>
      <c r="D669" s="1461"/>
      <c r="E669" s="447"/>
      <c r="F669" s="447"/>
      <c r="G669" s="447"/>
      <c r="H669" s="1462"/>
      <c r="I669" s="1461"/>
      <c r="J669" s="447"/>
      <c r="K669" s="447"/>
      <c r="L669" s="447"/>
      <c r="M669" s="1462"/>
      <c r="N669" s="1461"/>
      <c r="O669" s="447"/>
      <c r="P669" s="447"/>
      <c r="Q669" s="447"/>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0"/>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1462"/>
      <c r="D670" s="1461"/>
      <c r="E670" s="447"/>
      <c r="F670" s="447"/>
      <c r="G670" s="447"/>
      <c r="H670" s="1462"/>
      <c r="I670" s="1461"/>
      <c r="J670" s="447"/>
      <c r="K670" s="447"/>
      <c r="L670" s="447"/>
      <c r="M670" s="1462"/>
      <c r="N670" s="1461"/>
      <c r="O670" s="447"/>
      <c r="P670" s="447"/>
      <c r="Q670" s="447"/>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0"/>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1462"/>
      <c r="D671" s="1461"/>
      <c r="E671" s="447"/>
      <c r="F671" s="447"/>
      <c r="G671" s="447"/>
      <c r="H671" s="1462"/>
      <c r="I671" s="1461"/>
      <c r="J671" s="447"/>
      <c r="K671" s="447"/>
      <c r="L671" s="447"/>
      <c r="M671" s="1462"/>
      <c r="N671" s="1461"/>
      <c r="O671" s="447"/>
      <c r="P671" s="447"/>
      <c r="Q671" s="447"/>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0"/>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1462"/>
      <c r="D672" s="1461"/>
      <c r="E672" s="447"/>
      <c r="F672" s="447"/>
      <c r="G672" s="447"/>
      <c r="H672" s="1462"/>
      <c r="I672" s="1461"/>
      <c r="J672" s="447"/>
      <c r="K672" s="447"/>
      <c r="L672" s="447"/>
      <c r="M672" s="1462"/>
      <c r="N672" s="1461"/>
      <c r="O672" s="447"/>
      <c r="P672" s="447"/>
      <c r="Q672" s="447"/>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0"/>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1462"/>
      <c r="D673" s="1461"/>
      <c r="E673" s="447"/>
      <c r="F673" s="447"/>
      <c r="G673" s="447"/>
      <c r="H673" s="1462"/>
      <c r="I673" s="1461"/>
      <c r="J673" s="447"/>
      <c r="K673" s="447"/>
      <c r="L673" s="447"/>
      <c r="M673" s="1462"/>
      <c r="N673" s="1461"/>
      <c r="O673" s="447"/>
      <c r="P673" s="447"/>
      <c r="Q673" s="447"/>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0"/>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1462"/>
      <c r="D674" s="1461"/>
      <c r="E674" s="447"/>
      <c r="F674" s="447"/>
      <c r="G674" s="447"/>
      <c r="H674" s="1462"/>
      <c r="I674" s="1461"/>
      <c r="J674" s="447"/>
      <c r="K674" s="447"/>
      <c r="L674" s="447"/>
      <c r="M674" s="1462"/>
      <c r="N674" s="1461"/>
      <c r="O674" s="447"/>
      <c r="P674" s="447"/>
      <c r="Q674" s="447"/>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0"/>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1462"/>
      <c r="D675" s="1461"/>
      <c r="E675" s="447"/>
      <c r="F675" s="447"/>
      <c r="G675" s="447"/>
      <c r="H675" s="1462"/>
      <c r="I675" s="1461"/>
      <c r="J675" s="447"/>
      <c r="K675" s="447"/>
      <c r="L675" s="447"/>
      <c r="M675" s="1462"/>
      <c r="N675" s="1461"/>
      <c r="O675" s="447"/>
      <c r="P675" s="447"/>
      <c r="Q675" s="447"/>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0"/>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1462"/>
      <c r="D676" s="1461"/>
      <c r="E676" s="447"/>
      <c r="F676" s="447"/>
      <c r="G676" s="447"/>
      <c r="H676" s="1462"/>
      <c r="I676" s="1461"/>
      <c r="J676" s="447"/>
      <c r="K676" s="447"/>
      <c r="L676" s="447"/>
      <c r="M676" s="1462"/>
      <c r="N676" s="1461"/>
      <c r="O676" s="447"/>
      <c r="P676" s="447"/>
      <c r="Q676" s="447"/>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0"/>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1462"/>
      <c r="D677" s="1461"/>
      <c r="E677" s="447"/>
      <c r="F677" s="447"/>
      <c r="G677" s="447"/>
      <c r="H677" s="1462"/>
      <c r="I677" s="1461"/>
      <c r="J677" s="447"/>
      <c r="K677" s="447"/>
      <c r="L677" s="447"/>
      <c r="M677" s="1462"/>
      <c r="N677" s="1461"/>
      <c r="O677" s="447"/>
      <c r="P677" s="447"/>
      <c r="Q677" s="447"/>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0"/>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1462"/>
      <c r="D678" s="1461"/>
      <c r="E678" s="447"/>
      <c r="F678" s="447"/>
      <c r="G678" s="447"/>
      <c r="H678" s="1462"/>
      <c r="I678" s="1461"/>
      <c r="J678" s="447"/>
      <c r="K678" s="447"/>
      <c r="L678" s="447"/>
      <c r="M678" s="1462"/>
      <c r="N678" s="1461"/>
      <c r="O678" s="447"/>
      <c r="P678" s="447"/>
      <c r="Q678" s="447"/>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0"/>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1462"/>
      <c r="D679" s="1461"/>
      <c r="E679" s="447"/>
      <c r="F679" s="447"/>
      <c r="G679" s="447"/>
      <c r="H679" s="1462"/>
      <c r="I679" s="1461"/>
      <c r="J679" s="447"/>
      <c r="K679" s="447"/>
      <c r="L679" s="447"/>
      <c r="M679" s="1462"/>
      <c r="N679" s="1461"/>
      <c r="O679" s="447"/>
      <c r="P679" s="447"/>
      <c r="Q679" s="447"/>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0"/>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1462"/>
      <c r="D680" s="1461"/>
      <c r="E680" s="447"/>
      <c r="F680" s="447"/>
      <c r="G680" s="447"/>
      <c r="H680" s="1462"/>
      <c r="I680" s="1461"/>
      <c r="J680" s="447"/>
      <c r="K680" s="447"/>
      <c r="L680" s="447"/>
      <c r="M680" s="1462"/>
      <c r="N680" s="1461"/>
      <c r="O680" s="447"/>
      <c r="P680" s="447"/>
      <c r="Q680" s="447"/>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0"/>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1462"/>
      <c r="D681" s="1461"/>
      <c r="E681" s="447"/>
      <c r="F681" s="447"/>
      <c r="G681" s="447"/>
      <c r="H681" s="1462"/>
      <c r="I681" s="1461"/>
      <c r="J681" s="447"/>
      <c r="K681" s="447"/>
      <c r="L681" s="447"/>
      <c r="M681" s="1462"/>
      <c r="N681" s="1461"/>
      <c r="O681" s="447"/>
      <c r="P681" s="447"/>
      <c r="Q681" s="447"/>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0"/>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1462"/>
      <c r="D682" s="1461"/>
      <c r="E682" s="447"/>
      <c r="F682" s="447"/>
      <c r="G682" s="447"/>
      <c r="H682" s="1462"/>
      <c r="I682" s="1461"/>
      <c r="J682" s="447"/>
      <c r="K682" s="447"/>
      <c r="L682" s="447"/>
      <c r="M682" s="1462"/>
      <c r="N682" s="1461"/>
      <c r="O682" s="447"/>
      <c r="P682" s="447"/>
      <c r="Q682" s="447"/>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0"/>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1462"/>
      <c r="D683" s="1461"/>
      <c r="E683" s="447"/>
      <c r="F683" s="447"/>
      <c r="G683" s="447"/>
      <c r="H683" s="1462"/>
      <c r="I683" s="1461"/>
      <c r="J683" s="447"/>
      <c r="K683" s="447"/>
      <c r="L683" s="447"/>
      <c r="M683" s="1462"/>
      <c r="N683" s="1461"/>
      <c r="O683" s="447"/>
      <c r="P683" s="447"/>
      <c r="Q683" s="447"/>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0"/>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1462"/>
      <c r="D684" s="1461"/>
      <c r="E684" s="447"/>
      <c r="F684" s="447"/>
      <c r="G684" s="447"/>
      <c r="H684" s="1462"/>
      <c r="I684" s="1461"/>
      <c r="J684" s="447"/>
      <c r="K684" s="447"/>
      <c r="L684" s="447"/>
      <c r="M684" s="1462"/>
      <c r="N684" s="1461"/>
      <c r="O684" s="447"/>
      <c r="P684" s="447"/>
      <c r="Q684" s="447"/>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0"/>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1462"/>
      <c r="D685" s="1461"/>
      <c r="E685" s="447"/>
      <c r="F685" s="447"/>
      <c r="G685" s="447"/>
      <c r="H685" s="1462"/>
      <c r="I685" s="1461"/>
      <c r="J685" s="447"/>
      <c r="K685" s="447"/>
      <c r="L685" s="447"/>
      <c r="M685" s="1462"/>
      <c r="N685" s="1461"/>
      <c r="O685" s="447"/>
      <c r="P685" s="447"/>
      <c r="Q685" s="447"/>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0"/>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1462"/>
      <c r="D686" s="1461"/>
      <c r="E686" s="447"/>
      <c r="F686" s="447"/>
      <c r="G686" s="447"/>
      <c r="H686" s="1462"/>
      <c r="I686" s="1461"/>
      <c r="J686" s="447"/>
      <c r="K686" s="447"/>
      <c r="L686" s="447"/>
      <c r="M686" s="1462"/>
      <c r="N686" s="1461"/>
      <c r="O686" s="447"/>
      <c r="P686" s="447"/>
      <c r="Q686" s="447"/>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0"/>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1462"/>
      <c r="D687" s="1461"/>
      <c r="E687" s="447"/>
      <c r="F687" s="447"/>
      <c r="G687" s="447"/>
      <c r="H687" s="1462"/>
      <c r="I687" s="1461"/>
      <c r="J687" s="447"/>
      <c r="K687" s="447"/>
      <c r="L687" s="447"/>
      <c r="M687" s="1462"/>
      <c r="N687" s="1461"/>
      <c r="O687" s="447"/>
      <c r="P687" s="447"/>
      <c r="Q687" s="447"/>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0"/>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1462"/>
      <c r="D688" s="1461"/>
      <c r="E688" s="447"/>
      <c r="F688" s="447"/>
      <c r="G688" s="447"/>
      <c r="H688" s="1462"/>
      <c r="I688" s="1461"/>
      <c r="J688" s="447"/>
      <c r="K688" s="447"/>
      <c r="L688" s="447"/>
      <c r="M688" s="1462"/>
      <c r="N688" s="1461"/>
      <c r="O688" s="447"/>
      <c r="P688" s="447"/>
      <c r="Q688" s="447"/>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0"/>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1462"/>
      <c r="D689" s="1461"/>
      <c r="E689" s="447"/>
      <c r="F689" s="447"/>
      <c r="G689" s="447"/>
      <c r="H689" s="1462"/>
      <c r="I689" s="1461"/>
      <c r="J689" s="447"/>
      <c r="K689" s="447"/>
      <c r="L689" s="447"/>
      <c r="M689" s="1462"/>
      <c r="N689" s="1461"/>
      <c r="O689" s="447"/>
      <c r="P689" s="447"/>
      <c r="Q689" s="447"/>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0"/>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1462"/>
      <c r="D690" s="1461"/>
      <c r="E690" s="447"/>
      <c r="F690" s="447"/>
      <c r="G690" s="447"/>
      <c r="H690" s="1462"/>
      <c r="I690" s="1461"/>
      <c r="J690" s="447"/>
      <c r="K690" s="447"/>
      <c r="L690" s="447"/>
      <c r="M690" s="1462"/>
      <c r="N690" s="1461"/>
      <c r="O690" s="447"/>
      <c r="P690" s="447"/>
      <c r="Q690" s="447"/>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0"/>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1462"/>
      <c r="D691" s="1461"/>
      <c r="E691" s="447"/>
      <c r="F691" s="447"/>
      <c r="G691" s="447"/>
      <c r="H691" s="1462"/>
      <c r="I691" s="1461"/>
      <c r="J691" s="447"/>
      <c r="K691" s="447"/>
      <c r="L691" s="447"/>
      <c r="M691" s="1462"/>
      <c r="N691" s="1461"/>
      <c r="O691" s="447"/>
      <c r="P691" s="447"/>
      <c r="Q691" s="447"/>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0"/>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1462"/>
      <c r="D692" s="1461"/>
      <c r="E692" s="447"/>
      <c r="F692" s="447"/>
      <c r="G692" s="447"/>
      <c r="H692" s="1462"/>
      <c r="I692" s="1461"/>
      <c r="J692" s="447"/>
      <c r="K692" s="447"/>
      <c r="L692" s="447"/>
      <c r="M692" s="1462"/>
      <c r="N692" s="1461"/>
      <c r="O692" s="447"/>
      <c r="P692" s="447"/>
      <c r="Q692" s="447"/>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0"/>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1462"/>
      <c r="D693" s="1461"/>
      <c r="E693" s="447"/>
      <c r="F693" s="447"/>
      <c r="G693" s="447"/>
      <c r="H693" s="1462"/>
      <c r="I693" s="1461"/>
      <c r="J693" s="447"/>
      <c r="K693" s="447"/>
      <c r="L693" s="447"/>
      <c r="M693" s="1462"/>
      <c r="N693" s="1461"/>
      <c r="O693" s="447"/>
      <c r="P693" s="447"/>
      <c r="Q693" s="447"/>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0"/>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1462"/>
      <c r="D694" s="1461"/>
      <c r="E694" s="447"/>
      <c r="F694" s="447"/>
      <c r="G694" s="447"/>
      <c r="H694" s="1462"/>
      <c r="I694" s="1461"/>
      <c r="J694" s="447"/>
      <c r="K694" s="447"/>
      <c r="L694" s="447"/>
      <c r="M694" s="1462"/>
      <c r="N694" s="1461"/>
      <c r="O694" s="447"/>
      <c r="P694" s="447"/>
      <c r="Q694" s="447"/>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0"/>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1462"/>
      <c r="D695" s="1461"/>
      <c r="E695" s="447"/>
      <c r="F695" s="447"/>
      <c r="G695" s="447"/>
      <c r="H695" s="1462"/>
      <c r="I695" s="1461"/>
      <c r="J695" s="447"/>
      <c r="K695" s="447"/>
      <c r="L695" s="447"/>
      <c r="M695" s="1462"/>
      <c r="N695" s="1461"/>
      <c r="O695" s="447"/>
      <c r="P695" s="447"/>
      <c r="Q695" s="447"/>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0"/>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1462"/>
      <c r="D696" s="1461"/>
      <c r="E696" s="447"/>
      <c r="F696" s="447"/>
      <c r="G696" s="447"/>
      <c r="H696" s="1462"/>
      <c r="I696" s="1461"/>
      <c r="J696" s="447"/>
      <c r="K696" s="447"/>
      <c r="L696" s="447"/>
      <c r="M696" s="1462"/>
      <c r="N696" s="1461"/>
      <c r="O696" s="447"/>
      <c r="P696" s="447"/>
      <c r="Q696" s="447"/>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0"/>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1462"/>
      <c r="D697" s="1461"/>
      <c r="E697" s="447"/>
      <c r="F697" s="447"/>
      <c r="G697" s="447"/>
      <c r="H697" s="1462"/>
      <c r="I697" s="1461"/>
      <c r="J697" s="447"/>
      <c r="K697" s="447"/>
      <c r="L697" s="447"/>
      <c r="M697" s="1462"/>
      <c r="N697" s="1461"/>
      <c r="O697" s="447"/>
      <c r="P697" s="447"/>
      <c r="Q697" s="447"/>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0"/>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1462"/>
      <c r="D698" s="1461"/>
      <c r="E698" s="447"/>
      <c r="F698" s="447"/>
      <c r="G698" s="447"/>
      <c r="H698" s="1462"/>
      <c r="I698" s="1461"/>
      <c r="J698" s="447"/>
      <c r="K698" s="447"/>
      <c r="L698" s="447"/>
      <c r="M698" s="1462"/>
      <c r="N698" s="1461"/>
      <c r="O698" s="447"/>
      <c r="P698" s="447"/>
      <c r="Q698" s="447"/>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0"/>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1462"/>
      <c r="D699" s="1461"/>
      <c r="E699" s="447"/>
      <c r="F699" s="447"/>
      <c r="G699" s="447"/>
      <c r="H699" s="1462"/>
      <c r="I699" s="1461"/>
      <c r="J699" s="447"/>
      <c r="K699" s="447"/>
      <c r="L699" s="447"/>
      <c r="M699" s="1462"/>
      <c r="N699" s="1461"/>
      <c r="O699" s="447"/>
      <c r="P699" s="447"/>
      <c r="Q699" s="447"/>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0"/>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1462"/>
      <c r="D700" s="1461"/>
      <c r="E700" s="447"/>
      <c r="F700" s="447"/>
      <c r="G700" s="447"/>
      <c r="H700" s="1462"/>
      <c r="I700" s="1461"/>
      <c r="J700" s="447"/>
      <c r="K700" s="447"/>
      <c r="L700" s="447"/>
      <c r="M700" s="1462"/>
      <c r="N700" s="1461"/>
      <c r="O700" s="447"/>
      <c r="P700" s="447"/>
      <c r="Q700" s="447"/>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0"/>
      <c r="BC700" s="206"/>
      <c r="BD700" s="206"/>
      <c r="BE700" s="206"/>
      <c r="BF700" s="206"/>
      <c r="BG700" s="206"/>
      <c r="BH700" s="206"/>
      <c r="BI700" s="206"/>
      <c r="BJ700" s="206"/>
      <c r="BK700" s="206"/>
      <c r="BL700" s="206"/>
      <c r="BM700" s="206"/>
      <c r="BN700" s="206"/>
      <c r="BO700" s="206"/>
      <c r="BP700" s="206"/>
      <c r="BQ700" s="206"/>
    </row>
    <row r="701" ht="25.15" customHeight="true" x14ac:dyDescent="0.2">
      <c r="C701" s="1461"/>
      <c r="D701" s="1461"/>
      <c r="E701" s="448"/>
      <c r="F701" s="448"/>
      <c r="G701" s="448"/>
      <c r="H701" s="1461"/>
      <c r="I701" s="1461"/>
      <c r="J701" s="448"/>
      <c r="K701" s="448"/>
      <c r="L701" s="448"/>
      <c r="M701" s="1461"/>
      <c r="N701" s="1461"/>
      <c r="O701" s="448"/>
      <c r="P701" s="448"/>
      <c r="Q701" s="448"/>
      <c r="BA701" s="206"/>
      <c r="BB701" s="280"/>
      <c r="BC701" s="206"/>
      <c r="BD701" s="206"/>
      <c r="BE701" s="206"/>
      <c r="BF701" s="206"/>
      <c r="BG701" s="206"/>
      <c r="BH701" s="206"/>
      <c r="BI701" s="206"/>
      <c r="BJ701" s="206"/>
      <c r="BK701" s="206"/>
      <c r="BL701" s="206"/>
      <c r="BM701" s="206"/>
      <c r="BN701" s="206"/>
      <c r="BO701" s="206"/>
      <c r="BP701" s="206"/>
      <c r="BQ701" s="206"/>
    </row>
    <row r="702" ht="25.15" customHeight="true" x14ac:dyDescent="0.2">
      <c r="C702" s="1461"/>
      <c r="D702" s="1461"/>
      <c r="E702" s="448"/>
      <c r="F702" s="448"/>
      <c r="G702" s="448"/>
      <c r="H702" s="1461"/>
      <c r="I702" s="1461"/>
      <c r="J702" s="448"/>
      <c r="K702" s="448"/>
      <c r="L702" s="448"/>
      <c r="M702" s="1461"/>
      <c r="N702" s="1461"/>
      <c r="O702" s="448"/>
      <c r="P702" s="448"/>
      <c r="Q702" s="448"/>
      <c r="BA702" s="206"/>
      <c r="BB702" s="280"/>
      <c r="BC702" s="206"/>
      <c r="BD702" s="206"/>
      <c r="BE702" s="206"/>
      <c r="BF702" s="206"/>
      <c r="BG702" s="206"/>
      <c r="BH702" s="206"/>
      <c r="BI702" s="206"/>
      <c r="BJ702" s="206"/>
      <c r="BK702" s="206"/>
      <c r="BL702" s="206"/>
      <c r="BM702" s="206"/>
      <c r="BN702" s="206"/>
      <c r="BO702" s="206"/>
      <c r="BP702" s="206"/>
      <c r="BQ702" s="206"/>
    </row>
    <row r="703" ht="25.15" customHeight="true" x14ac:dyDescent="0.2">
      <c r="C703" s="1461"/>
      <c r="D703" s="1461"/>
      <c r="E703" s="448"/>
      <c r="F703" s="448"/>
      <c r="G703" s="448"/>
      <c r="H703" s="1461"/>
      <c r="I703" s="1461"/>
      <c r="J703" s="448"/>
      <c r="K703" s="448"/>
      <c r="L703" s="448"/>
      <c r="M703" s="1461"/>
      <c r="N703" s="1461"/>
      <c r="O703" s="448"/>
      <c r="P703" s="448"/>
      <c r="Q703" s="448"/>
      <c r="BA703" s="206"/>
      <c r="BB703" s="280"/>
      <c r="BC703" s="206"/>
      <c r="BD703" s="206"/>
      <c r="BE703" s="206"/>
      <c r="BF703" s="206"/>
      <c r="BG703" s="206"/>
      <c r="BH703" s="206"/>
      <c r="BI703" s="206"/>
      <c r="BJ703" s="206"/>
      <c r="BK703" s="206"/>
      <c r="BL703" s="206"/>
      <c r="BM703" s="206"/>
      <c r="BN703" s="206"/>
      <c r="BO703" s="206"/>
      <c r="BP703" s="206"/>
      <c r="BQ703" s="206"/>
    </row>
    <row r="704" ht="25.15" customHeight="true" x14ac:dyDescent="0.2">
      <c r="C704" s="1461"/>
      <c r="D704" s="1461"/>
      <c r="E704" s="448"/>
      <c r="F704" s="448"/>
      <c r="G704" s="448"/>
      <c r="H704" s="1461"/>
      <c r="I704" s="1461"/>
      <c r="J704" s="448"/>
      <c r="K704" s="448"/>
      <c r="L704" s="448"/>
      <c r="M704" s="1461"/>
      <c r="N704" s="1461"/>
      <c r="O704" s="448"/>
      <c r="P704" s="448"/>
      <c r="Q704" s="448"/>
      <c r="BA704" s="206"/>
      <c r="BB704" s="280"/>
      <c r="BC704" s="206"/>
      <c r="BD704" s="206"/>
      <c r="BE704" s="206"/>
      <c r="BF704" s="206"/>
      <c r="BG704" s="206"/>
      <c r="BH704" s="206"/>
      <c r="BI704" s="206"/>
      <c r="BJ704" s="206"/>
      <c r="BK704" s="206"/>
      <c r="BL704" s="206"/>
      <c r="BM704" s="206"/>
      <c r="BN704" s="206"/>
      <c r="BO704" s="206"/>
      <c r="BP704" s="206"/>
      <c r="BQ704" s="206"/>
    </row>
    <row r="705" ht="25.15" customHeight="true" x14ac:dyDescent="0.2">
      <c r="C705" s="1461"/>
      <c r="D705" s="1461"/>
      <c r="E705" s="448"/>
      <c r="F705" s="448"/>
      <c r="G705" s="448"/>
      <c r="H705" s="1461"/>
      <c r="I705" s="1461"/>
      <c r="J705" s="448"/>
      <c r="K705" s="448"/>
      <c r="L705" s="448"/>
      <c r="M705" s="1461"/>
      <c r="N705" s="1461"/>
      <c r="O705" s="448"/>
      <c r="P705" s="448"/>
      <c r="Q705" s="448"/>
      <c r="BA705" s="206"/>
      <c r="BB705" s="280"/>
      <c r="BC705" s="206"/>
      <c r="BD705" s="206"/>
      <c r="BE705" s="206"/>
      <c r="BF705" s="206"/>
      <c r="BG705" s="206"/>
      <c r="BH705" s="206"/>
      <c r="BI705" s="206"/>
      <c r="BJ705" s="206"/>
      <c r="BK705" s="206"/>
      <c r="BL705" s="206"/>
      <c r="BM705" s="206"/>
      <c r="BN705" s="206"/>
      <c r="BO705" s="206"/>
      <c r="BP705" s="206"/>
      <c r="BQ705" s="206"/>
    </row>
    <row r="706" ht="25.15" customHeight="true" x14ac:dyDescent="0.2">
      <c r="C706" s="1461"/>
      <c r="D706" s="1461"/>
      <c r="E706" s="448"/>
      <c r="F706" s="448"/>
      <c r="G706" s="448"/>
      <c r="H706" s="1461"/>
      <c r="I706" s="1461"/>
      <c r="J706" s="448"/>
      <c r="K706" s="448"/>
      <c r="L706" s="448"/>
      <c r="M706" s="1461"/>
      <c r="N706" s="1461"/>
      <c r="O706" s="448"/>
      <c r="P706" s="448"/>
      <c r="Q706" s="448"/>
      <c r="BA706" s="206"/>
      <c r="BB706" s="280"/>
      <c r="BC706" s="206"/>
      <c r="BD706" s="206"/>
      <c r="BE706" s="206"/>
      <c r="BF706" s="206"/>
      <c r="BG706" s="206"/>
      <c r="BH706" s="206"/>
      <c r="BI706" s="206"/>
      <c r="BJ706" s="206"/>
      <c r="BK706" s="206"/>
      <c r="BL706" s="206"/>
      <c r="BM706" s="206"/>
      <c r="BN706" s="206"/>
      <c r="BO706" s="206"/>
      <c r="BP706" s="206"/>
      <c r="BQ706" s="206"/>
    </row>
    <row r="707" ht="25.15" customHeight="true" x14ac:dyDescent="0.2">
      <c r="C707" s="1461"/>
      <c r="D707" s="1461"/>
      <c r="E707" s="448"/>
      <c r="F707" s="448"/>
      <c r="G707" s="448"/>
      <c r="H707" s="1461"/>
      <c r="I707" s="1461"/>
      <c r="J707" s="448"/>
      <c r="K707" s="448"/>
      <c r="L707" s="448"/>
      <c r="M707" s="1461"/>
      <c r="N707" s="1461"/>
      <c r="O707" s="448"/>
      <c r="P707" s="448"/>
      <c r="Q707" s="448"/>
      <c r="BA707" s="206"/>
      <c r="BB707" s="280"/>
      <c r="BC707" s="206"/>
      <c r="BD707" s="206"/>
      <c r="BE707" s="206"/>
      <c r="BF707" s="206"/>
      <c r="BG707" s="206"/>
      <c r="BH707" s="206"/>
      <c r="BI707" s="206"/>
      <c r="BJ707" s="206"/>
      <c r="BK707" s="206"/>
      <c r="BL707" s="206"/>
      <c r="BM707" s="206"/>
      <c r="BN707" s="206"/>
      <c r="BO707" s="206"/>
      <c r="BP707" s="206"/>
      <c r="BQ707" s="206"/>
    </row>
    <row r="708" ht="25.15" customHeight="true" x14ac:dyDescent="0.2">
      <c r="C708" s="1461"/>
      <c r="D708" s="1461"/>
      <c r="E708" s="448"/>
      <c r="F708" s="448"/>
      <c r="G708" s="448"/>
      <c r="H708" s="1461"/>
      <c r="I708" s="1461"/>
      <c r="J708" s="448"/>
      <c r="K708" s="448"/>
      <c r="L708" s="448"/>
      <c r="M708" s="1461"/>
      <c r="N708" s="1461"/>
      <c r="O708" s="448"/>
      <c r="P708" s="448"/>
      <c r="Q708" s="448"/>
      <c r="BA708" s="206"/>
      <c r="BB708" s="280"/>
      <c r="BC708" s="206"/>
      <c r="BD708" s="206"/>
      <c r="BE708" s="206"/>
      <c r="BF708" s="206"/>
      <c r="BG708" s="206"/>
      <c r="BH708" s="206"/>
      <c r="BI708" s="206"/>
      <c r="BJ708" s="206"/>
      <c r="BK708" s="206"/>
      <c r="BL708" s="206"/>
      <c r="BM708" s="206"/>
      <c r="BN708" s="206"/>
      <c r="BO708" s="206"/>
      <c r="BP708" s="206"/>
      <c r="BQ708" s="206"/>
    </row>
    <row r="709" ht="25.15" customHeight="true" x14ac:dyDescent="0.2">
      <c r="C709" s="1461"/>
      <c r="D709" s="1461"/>
      <c r="E709" s="448"/>
      <c r="F709" s="448"/>
      <c r="G709" s="448"/>
      <c r="H709" s="1461"/>
      <c r="I709" s="1461"/>
      <c r="J709" s="448"/>
      <c r="K709" s="448"/>
      <c r="L709" s="448"/>
      <c r="M709" s="1461"/>
      <c r="N709" s="1461"/>
      <c r="O709" s="448"/>
      <c r="P709" s="448"/>
      <c r="Q709" s="448"/>
      <c r="BA709" s="206"/>
      <c r="BB709" s="280"/>
      <c r="BC709" s="206"/>
      <c r="BD709" s="206"/>
      <c r="BE709" s="206"/>
      <c r="BF709" s="206"/>
      <c r="BG709" s="206"/>
      <c r="BH709" s="206"/>
      <c r="BI709" s="206"/>
      <c r="BJ709" s="206"/>
      <c r="BK709" s="206"/>
      <c r="BL709" s="206"/>
      <c r="BM709" s="206"/>
      <c r="BN709" s="206"/>
      <c r="BO709" s="206"/>
      <c r="BP709" s="206"/>
      <c r="BQ709" s="206"/>
    </row>
    <row r="710" ht="25.15" customHeight="true" x14ac:dyDescent="0.2">
      <c r="C710" s="1461"/>
      <c r="D710" s="1461"/>
      <c r="E710" s="448"/>
      <c r="F710" s="448"/>
      <c r="G710" s="448"/>
      <c r="H710" s="1461"/>
      <c r="I710" s="1461"/>
      <c r="J710" s="448"/>
      <c r="K710" s="448"/>
      <c r="L710" s="448"/>
      <c r="M710" s="1461"/>
      <c r="N710" s="1461"/>
      <c r="O710" s="448"/>
      <c r="P710" s="448"/>
      <c r="Q710" s="448"/>
      <c r="BA710" s="206"/>
      <c r="BB710" s="280"/>
      <c r="BC710" s="206"/>
      <c r="BD710" s="206"/>
      <c r="BE710" s="206"/>
      <c r="BF710" s="206"/>
      <c r="BG710" s="206"/>
      <c r="BH710" s="206"/>
      <c r="BI710" s="206"/>
      <c r="BJ710" s="206"/>
      <c r="BK710" s="206"/>
      <c r="BL710" s="206"/>
      <c r="BM710" s="206"/>
      <c r="BN710" s="206"/>
      <c r="BO710" s="206"/>
      <c r="BP710" s="206"/>
      <c r="BQ710" s="206"/>
    </row>
    <row r="711" ht="25.15" customHeight="true" x14ac:dyDescent="0.2">
      <c r="C711" s="1461"/>
      <c r="D711" s="1461"/>
      <c r="E711" s="448"/>
      <c r="F711" s="448"/>
      <c r="G711" s="448"/>
      <c r="H711" s="1461"/>
      <c r="I711" s="1461"/>
      <c r="J711" s="448"/>
      <c r="K711" s="448"/>
      <c r="L711" s="448"/>
      <c r="M711" s="1461"/>
      <c r="N711" s="1461"/>
      <c r="O711" s="448"/>
      <c r="P711" s="448"/>
      <c r="Q711" s="448"/>
      <c r="BA711" s="206"/>
      <c r="BB711" s="280"/>
      <c r="BC711" s="206"/>
      <c r="BD711" s="206"/>
      <c r="BE711" s="206"/>
      <c r="BF711" s="206"/>
      <c r="BG711" s="206"/>
      <c r="BH711" s="206"/>
      <c r="BI711" s="206"/>
      <c r="BJ711" s="206"/>
      <c r="BK711" s="206"/>
      <c r="BL711" s="206"/>
      <c r="BM711" s="206"/>
      <c r="BN711" s="206"/>
      <c r="BO711" s="206"/>
      <c r="BP711" s="206"/>
      <c r="BQ711" s="206"/>
    </row>
    <row r="712" ht="25.15" customHeight="true" x14ac:dyDescent="0.2">
      <c r="C712" s="1461"/>
      <c r="D712" s="1461"/>
      <c r="E712" s="448"/>
      <c r="F712" s="448"/>
      <c r="G712" s="448"/>
      <c r="H712" s="1461"/>
      <c r="I712" s="1461"/>
      <c r="J712" s="448"/>
      <c r="K712" s="448"/>
      <c r="L712" s="448"/>
      <c r="M712" s="1461"/>
      <c r="N712" s="1461"/>
      <c r="O712" s="448"/>
      <c r="P712" s="448"/>
      <c r="Q712" s="448"/>
      <c r="BA712" s="206"/>
      <c r="BB712" s="280"/>
      <c r="BC712" s="206"/>
      <c r="BD712" s="206"/>
      <c r="BE712" s="206"/>
      <c r="BF712" s="206"/>
      <c r="BG712" s="206"/>
      <c r="BH712" s="206"/>
      <c r="BI712" s="206"/>
      <c r="BJ712" s="206"/>
      <c r="BK712" s="206"/>
      <c r="BL712" s="206"/>
      <c r="BM712" s="206"/>
      <c r="BN712" s="206"/>
      <c r="BO712" s="206"/>
      <c r="BP712" s="206"/>
      <c r="BQ712" s="206"/>
    </row>
    <row r="713" ht="25.15" customHeight="true" x14ac:dyDescent="0.2">
      <c r="C713" s="1461"/>
      <c r="D713" s="1461"/>
      <c r="E713" s="448"/>
      <c r="F713" s="448"/>
      <c r="G713" s="448"/>
      <c r="H713" s="1461"/>
      <c r="I713" s="1461"/>
      <c r="J713" s="448"/>
      <c r="K713" s="448"/>
      <c r="L713" s="448"/>
      <c r="M713" s="1461"/>
      <c r="N713" s="1461"/>
      <c r="O713" s="448"/>
      <c r="P713" s="448"/>
      <c r="Q713" s="448"/>
      <c r="BA713" s="206"/>
      <c r="BB713" s="280"/>
      <c r="BC713" s="206"/>
      <c r="BD713" s="206"/>
      <c r="BE713" s="206"/>
      <c r="BF713" s="206"/>
      <c r="BG713" s="206"/>
      <c r="BH713" s="206"/>
      <c r="BI713" s="206"/>
      <c r="BJ713" s="206"/>
      <c r="BK713" s="206"/>
      <c r="BL713" s="206"/>
      <c r="BM713" s="206"/>
      <c r="BN713" s="206"/>
      <c r="BO713" s="206"/>
      <c r="BP713" s="206"/>
      <c r="BQ713" s="206"/>
    </row>
    <row r="714" ht="25.15" customHeight="true" x14ac:dyDescent="0.2">
      <c r="C714" s="1461"/>
      <c r="D714" s="1461"/>
      <c r="E714" s="448"/>
      <c r="F714" s="448"/>
      <c r="G714" s="448"/>
      <c r="H714" s="1461"/>
      <c r="I714" s="1461"/>
      <c r="J714" s="448"/>
      <c r="K714" s="448"/>
      <c r="L714" s="448"/>
      <c r="M714" s="1461"/>
      <c r="N714" s="1461"/>
      <c r="O714" s="448"/>
      <c r="P714" s="448"/>
      <c r="Q714" s="448"/>
      <c r="BA714" s="206"/>
      <c r="BB714" s="280"/>
      <c r="BC714" s="206"/>
      <c r="BD714" s="206"/>
      <c r="BE714" s="206"/>
      <c r="BF714" s="206"/>
      <c r="BG714" s="206"/>
      <c r="BH714" s="206"/>
      <c r="BI714" s="206"/>
      <c r="BJ714" s="206"/>
      <c r="BK714" s="206"/>
      <c r="BL714" s="206"/>
      <c r="BM714" s="206"/>
      <c r="BN714" s="206"/>
      <c r="BO714" s="206"/>
      <c r="BP714" s="206"/>
      <c r="BQ714" s="206"/>
    </row>
    <row r="715" ht="25.15" customHeight="true" x14ac:dyDescent="0.2">
      <c r="C715" s="1461"/>
      <c r="D715" s="1461"/>
      <c r="E715" s="448"/>
      <c r="F715" s="448"/>
      <c r="G715" s="448"/>
      <c r="H715" s="1461"/>
      <c r="I715" s="1461"/>
      <c r="J715" s="448"/>
      <c r="K715" s="448"/>
      <c r="L715" s="448"/>
      <c r="M715" s="1461"/>
      <c r="N715" s="1461"/>
      <c r="O715" s="448"/>
      <c r="P715" s="448"/>
      <c r="Q715" s="448"/>
      <c r="BA715" s="206"/>
      <c r="BB715" s="280"/>
      <c r="BC715" s="206"/>
      <c r="BD715" s="206"/>
      <c r="BE715" s="206"/>
      <c r="BF715" s="206"/>
      <c r="BG715" s="206"/>
      <c r="BH715" s="206"/>
      <c r="BI715" s="206"/>
      <c r="BJ715" s="206"/>
      <c r="BK715" s="206"/>
      <c r="BL715" s="206"/>
      <c r="BM715" s="206"/>
      <c r="BN715" s="206"/>
      <c r="BO715" s="206"/>
      <c r="BP715" s="206"/>
      <c r="BQ715" s="206"/>
    </row>
    <row r="716" ht="25.15" customHeight="true" x14ac:dyDescent="0.2">
      <c r="C716" s="1461"/>
      <c r="D716" s="1461"/>
      <c r="E716" s="448"/>
      <c r="F716" s="448"/>
      <c r="G716" s="448"/>
      <c r="H716" s="1461"/>
      <c r="I716" s="1461"/>
      <c r="J716" s="448"/>
      <c r="K716" s="448"/>
      <c r="L716" s="448"/>
      <c r="M716" s="1461"/>
      <c r="N716" s="1461"/>
      <c r="O716" s="448"/>
      <c r="P716" s="448"/>
      <c r="Q716" s="448"/>
      <c r="BA716" s="206"/>
      <c r="BB716" s="280"/>
      <c r="BC716" s="206"/>
      <c r="BD716" s="206"/>
      <c r="BE716" s="206"/>
      <c r="BF716" s="206"/>
      <c r="BG716" s="206"/>
      <c r="BH716" s="206"/>
      <c r="BI716" s="206"/>
      <c r="BJ716" s="206"/>
      <c r="BK716" s="206"/>
      <c r="BL716" s="206"/>
      <c r="BM716" s="206"/>
      <c r="BN716" s="206"/>
      <c r="BO716" s="206"/>
      <c r="BP716" s="206"/>
      <c r="BQ716" s="206"/>
    </row>
    <row r="717" ht="25.15" customHeight="true" x14ac:dyDescent="0.2">
      <c r="C717" s="1461"/>
      <c r="D717" s="1461"/>
      <c r="E717" s="448"/>
      <c r="F717" s="448"/>
      <c r="G717" s="448"/>
      <c r="H717" s="1461"/>
      <c r="I717" s="1461"/>
      <c r="J717" s="448"/>
      <c r="K717" s="448"/>
      <c r="L717" s="448"/>
      <c r="M717" s="1461"/>
      <c r="N717" s="1461"/>
      <c r="O717" s="448"/>
      <c r="P717" s="448"/>
      <c r="Q717" s="448"/>
      <c r="BA717" s="206"/>
      <c r="BB717" s="280"/>
      <c r="BC717" s="206"/>
      <c r="BD717" s="206"/>
      <c r="BE717" s="206"/>
      <c r="BF717" s="206"/>
      <c r="BG717" s="206"/>
      <c r="BH717" s="206"/>
      <c r="BI717" s="206"/>
      <c r="BJ717" s="206"/>
      <c r="BK717" s="206"/>
      <c r="BL717" s="206"/>
      <c r="BM717" s="206"/>
      <c r="BN717" s="206"/>
      <c r="BO717" s="206"/>
      <c r="BP717" s="206"/>
      <c r="BQ717" s="206"/>
    </row>
    <row r="718" ht="25.15" customHeight="true" x14ac:dyDescent="0.2">
      <c r="C718" s="1461"/>
      <c r="D718" s="1461"/>
      <c r="E718" s="448"/>
      <c r="F718" s="448"/>
      <c r="G718" s="448"/>
      <c r="H718" s="1461"/>
      <c r="I718" s="1461"/>
      <c r="J718" s="448"/>
      <c r="K718" s="448"/>
      <c r="L718" s="448"/>
      <c r="M718" s="1461"/>
      <c r="N718" s="1461"/>
      <c r="O718" s="448"/>
      <c r="P718" s="448"/>
      <c r="Q718" s="448"/>
      <c r="BA718" s="206"/>
      <c r="BB718" s="280"/>
      <c r="BC718" s="206"/>
      <c r="BD718" s="206"/>
      <c r="BE718" s="206"/>
      <c r="BF718" s="206"/>
      <c r="BG718" s="206"/>
      <c r="BH718" s="206"/>
      <c r="BI718" s="206"/>
      <c r="BJ718" s="206"/>
      <c r="BK718" s="206"/>
      <c r="BL718" s="206"/>
      <c r="BM718" s="206"/>
      <c r="BN718" s="206"/>
      <c r="BO718" s="206"/>
      <c r="BP718" s="206"/>
      <c r="BQ718" s="206"/>
    </row>
    <row r="719" ht="25.15" customHeight="true" x14ac:dyDescent="0.2">
      <c r="C719" s="1461"/>
      <c r="D719" s="1461"/>
      <c r="E719" s="448"/>
      <c r="F719" s="448"/>
      <c r="G719" s="448"/>
      <c r="H719" s="1461"/>
      <c r="I719" s="1461"/>
      <c r="J719" s="448"/>
      <c r="K719" s="448"/>
      <c r="L719" s="448"/>
      <c r="M719" s="1461"/>
      <c r="N719" s="1461"/>
      <c r="O719" s="448"/>
      <c r="P719" s="448"/>
      <c r="Q719" s="448"/>
      <c r="BA719" s="206"/>
      <c r="BB719" s="280"/>
      <c r="BC719" s="206"/>
      <c r="BD719" s="206"/>
      <c r="BE719" s="206"/>
      <c r="BF719" s="206"/>
      <c r="BG719" s="206"/>
      <c r="BH719" s="206"/>
      <c r="BI719" s="206"/>
      <c r="BJ719" s="206"/>
      <c r="BK719" s="206"/>
      <c r="BL719" s="206"/>
      <c r="BM719" s="206"/>
      <c r="BN719" s="206"/>
      <c r="BO719" s="206"/>
      <c r="BP719" s="206"/>
      <c r="BQ719" s="206"/>
    </row>
    <row r="720" ht="25.15" customHeight="true" x14ac:dyDescent="0.2">
      <c r="C720" s="1461"/>
      <c r="D720" s="1461"/>
      <c r="E720" s="448"/>
      <c r="F720" s="448"/>
      <c r="G720" s="448"/>
      <c r="H720" s="1461"/>
      <c r="I720" s="1461"/>
      <c r="J720" s="448"/>
      <c r="K720" s="448"/>
      <c r="L720" s="448"/>
      <c r="M720" s="1461"/>
      <c r="N720" s="1461"/>
      <c r="O720" s="448"/>
      <c r="P720" s="448"/>
      <c r="Q720" s="448"/>
      <c r="BA720" s="206"/>
      <c r="BB720" s="280"/>
      <c r="BC720" s="206"/>
      <c r="BD720" s="206"/>
      <c r="BE720" s="206"/>
      <c r="BF720" s="206"/>
      <c r="BG720" s="206"/>
      <c r="BH720" s="206"/>
      <c r="BI720" s="206"/>
      <c r="BJ720" s="206"/>
      <c r="BK720" s="206"/>
      <c r="BL720" s="206"/>
      <c r="BM720" s="206"/>
      <c r="BN720" s="206"/>
      <c r="BO720" s="206"/>
      <c r="BP720" s="206"/>
      <c r="BQ720" s="206"/>
    </row>
    <row r="721" ht="25.15" customHeight="true" x14ac:dyDescent="0.2">
      <c r="C721" s="1461"/>
      <c r="D721" s="1461"/>
      <c r="E721" s="448"/>
      <c r="F721" s="448"/>
      <c r="G721" s="448"/>
      <c r="H721" s="1461"/>
      <c r="I721" s="1461"/>
      <c r="J721" s="448"/>
      <c r="K721" s="448"/>
      <c r="L721" s="448"/>
      <c r="M721" s="1461"/>
      <c r="N721" s="1461"/>
      <c r="O721" s="448"/>
      <c r="P721" s="448"/>
      <c r="Q721" s="448"/>
      <c r="BA721" s="206"/>
      <c r="BB721" s="280"/>
      <c r="BC721" s="206"/>
      <c r="BD721" s="206"/>
      <c r="BE721" s="206"/>
      <c r="BF721" s="206"/>
      <c r="BG721" s="206"/>
      <c r="BH721" s="206"/>
      <c r="BI721" s="206"/>
      <c r="BJ721" s="206"/>
      <c r="BK721" s="206"/>
      <c r="BL721" s="206"/>
      <c r="BM721" s="206"/>
      <c r="BN721" s="206"/>
      <c r="BO721" s="206"/>
      <c r="BP721" s="206"/>
      <c r="BQ721" s="206"/>
    </row>
    <row r="722" ht="25.15" customHeight="true" x14ac:dyDescent="0.2">
      <c r="C722" s="1461"/>
      <c r="D722" s="1461"/>
      <c r="E722" s="448"/>
      <c r="F722" s="448"/>
      <c r="G722" s="448"/>
      <c r="H722" s="1461"/>
      <c r="I722" s="1461"/>
      <c r="J722" s="448"/>
      <c r="K722" s="448"/>
      <c r="L722" s="448"/>
      <c r="M722" s="1461"/>
      <c r="N722" s="1461"/>
      <c r="O722" s="448"/>
      <c r="P722" s="448"/>
      <c r="Q722" s="448"/>
      <c r="BA722" s="206"/>
      <c r="BB722" s="280"/>
      <c r="BC722" s="206"/>
      <c r="BD722" s="206"/>
      <c r="BE722" s="206"/>
      <c r="BF722" s="206"/>
      <c r="BG722" s="206"/>
      <c r="BH722" s="206"/>
      <c r="BI722" s="206"/>
      <c r="BJ722" s="206"/>
      <c r="BK722" s="206"/>
      <c r="BL722" s="206"/>
      <c r="BM722" s="206"/>
      <c r="BN722" s="206"/>
      <c r="BO722" s="206"/>
      <c r="BP722" s="206"/>
      <c r="BQ722" s="206"/>
    </row>
    <row r="723" ht="25.15" customHeight="true" x14ac:dyDescent="0.2">
      <c r="C723" s="1461"/>
      <c r="D723" s="1461"/>
      <c r="E723" s="448"/>
      <c r="F723" s="448"/>
      <c r="G723" s="448"/>
      <c r="H723" s="1461"/>
      <c r="I723" s="1461"/>
      <c r="J723" s="448"/>
      <c r="K723" s="448"/>
      <c r="L723" s="448"/>
      <c r="M723" s="1461"/>
      <c r="N723" s="1461"/>
      <c r="O723" s="448"/>
      <c r="P723" s="448"/>
      <c r="Q723" s="448"/>
      <c r="BA723" s="206"/>
      <c r="BB723" s="280"/>
      <c r="BC723" s="206"/>
      <c r="BD723" s="206"/>
      <c r="BE723" s="206"/>
      <c r="BF723" s="206"/>
      <c r="BG723" s="206"/>
      <c r="BH723" s="206"/>
      <c r="BI723" s="206"/>
      <c r="BJ723" s="206"/>
      <c r="BK723" s="206"/>
      <c r="BL723" s="206"/>
      <c r="BM723" s="206"/>
      <c r="BN723" s="206"/>
      <c r="BO723" s="206"/>
      <c r="BP723" s="206"/>
      <c r="BQ723" s="206"/>
    </row>
    <row r="724" ht="25.15" customHeight="true" x14ac:dyDescent="0.2">
      <c r="C724" s="1461"/>
      <c r="D724" s="1461"/>
      <c r="E724" s="448"/>
      <c r="F724" s="448"/>
      <c r="G724" s="448"/>
      <c r="H724" s="1461"/>
      <c r="I724" s="1461"/>
      <c r="J724" s="448"/>
      <c r="K724" s="448"/>
      <c r="L724" s="448"/>
      <c r="M724" s="1461"/>
      <c r="N724" s="1461"/>
      <c r="O724" s="448"/>
      <c r="P724" s="448"/>
      <c r="Q724" s="448"/>
      <c r="BA724" s="206"/>
      <c r="BB724" s="280"/>
      <c r="BC724" s="206"/>
      <c r="BD724" s="206"/>
      <c r="BE724" s="206"/>
      <c r="BF724" s="206"/>
      <c r="BG724" s="206"/>
      <c r="BH724" s="206"/>
      <c r="BI724" s="206"/>
      <c r="BJ724" s="206"/>
      <c r="BK724" s="206"/>
      <c r="BL724" s="206"/>
      <c r="BM724" s="206"/>
      <c r="BN724" s="206"/>
      <c r="BO724" s="206"/>
      <c r="BP724" s="206"/>
      <c r="BQ724" s="206"/>
    </row>
    <row r="725" ht="25.15" customHeight="true" x14ac:dyDescent="0.2">
      <c r="C725" s="1461"/>
      <c r="D725" s="1461"/>
      <c r="E725" s="448"/>
      <c r="F725" s="448"/>
      <c r="G725" s="448"/>
      <c r="H725" s="1461"/>
      <c r="I725" s="1461"/>
      <c r="J725" s="448"/>
      <c r="K725" s="448"/>
      <c r="L725" s="448"/>
      <c r="M725" s="1461"/>
      <c r="N725" s="1461"/>
      <c r="O725" s="448"/>
      <c r="P725" s="448"/>
      <c r="Q725" s="448"/>
      <c r="BA725" s="206"/>
      <c r="BB725" s="280"/>
      <c r="BC725" s="206"/>
      <c r="BD725" s="206"/>
      <c r="BE725" s="206"/>
      <c r="BF725" s="206"/>
      <c r="BG725" s="206"/>
      <c r="BH725" s="206"/>
      <c r="BI725" s="206"/>
      <c r="BJ725" s="206"/>
      <c r="BK725" s="206"/>
      <c r="BL725" s="206"/>
      <c r="BM725" s="206"/>
      <c r="BN725" s="206"/>
      <c r="BO725" s="206"/>
      <c r="BP725" s="206"/>
      <c r="BQ725" s="206"/>
    </row>
    <row r="726" ht="25.15" customHeight="true" x14ac:dyDescent="0.2">
      <c r="C726" s="1461"/>
      <c r="D726" s="1461"/>
      <c r="E726" s="448"/>
      <c r="F726" s="448"/>
      <c r="G726" s="448"/>
      <c r="H726" s="1461"/>
      <c r="I726" s="1461"/>
      <c r="J726" s="448"/>
      <c r="K726" s="448"/>
      <c r="L726" s="448"/>
      <c r="M726" s="1461"/>
      <c r="N726" s="1461"/>
      <c r="O726" s="448"/>
      <c r="P726" s="448"/>
      <c r="Q726" s="448"/>
      <c r="BA726" s="206"/>
      <c r="BB726" s="280"/>
      <c r="BC726" s="206"/>
      <c r="BD726" s="206"/>
      <c r="BE726" s="206"/>
      <c r="BF726" s="206"/>
      <c r="BG726" s="206"/>
      <c r="BH726" s="206"/>
      <c r="BI726" s="206"/>
      <c r="BJ726" s="206"/>
      <c r="BK726" s="206"/>
      <c r="BL726" s="206"/>
      <c r="BM726" s="206"/>
      <c r="BN726" s="206"/>
      <c r="BO726" s="206"/>
      <c r="BP726" s="206"/>
      <c r="BQ726" s="206"/>
    </row>
    <row r="727" ht="25.15" customHeight="true" x14ac:dyDescent="0.2">
      <c r="C727" s="1461"/>
      <c r="D727" s="1461"/>
      <c r="E727" s="448"/>
      <c r="F727" s="448"/>
      <c r="G727" s="448"/>
      <c r="H727" s="1461"/>
      <c r="I727" s="1461"/>
      <c r="J727" s="448"/>
      <c r="K727" s="448"/>
      <c r="L727" s="448"/>
      <c r="M727" s="1461"/>
      <c r="N727" s="1461"/>
      <c r="O727" s="448"/>
      <c r="P727" s="448"/>
      <c r="Q727" s="448"/>
      <c r="BA727" s="206"/>
      <c r="BB727" s="280"/>
      <c r="BC727" s="206"/>
      <c r="BD727" s="206"/>
      <c r="BE727" s="206"/>
      <c r="BF727" s="206"/>
      <c r="BG727" s="206"/>
      <c r="BH727" s="206"/>
      <c r="BI727" s="206"/>
      <c r="BJ727" s="206"/>
      <c r="BK727" s="206"/>
      <c r="BL727" s="206"/>
      <c r="BM727" s="206"/>
      <c r="BN727" s="206"/>
      <c r="BO727" s="206"/>
      <c r="BP727" s="206"/>
      <c r="BQ727" s="206"/>
    </row>
    <row r="728" ht="25.15" customHeight="true" x14ac:dyDescent="0.2">
      <c r="C728" s="1461"/>
      <c r="D728" s="1461"/>
      <c r="E728" s="448"/>
      <c r="F728" s="448"/>
      <c r="G728" s="448"/>
      <c r="H728" s="1461"/>
      <c r="I728" s="1461"/>
      <c r="J728" s="448"/>
      <c r="K728" s="448"/>
      <c r="L728" s="448"/>
      <c r="M728" s="1461"/>
      <c r="N728" s="1461"/>
      <c r="O728" s="448"/>
      <c r="P728" s="448"/>
      <c r="Q728" s="448"/>
      <c r="BA728" s="206"/>
      <c r="BB728" s="280"/>
      <c r="BC728" s="206"/>
      <c r="BD728" s="206"/>
      <c r="BE728" s="206"/>
      <c r="BF728" s="206"/>
      <c r="BG728" s="206"/>
      <c r="BH728" s="206"/>
      <c r="BI728" s="206"/>
      <c r="BJ728" s="206"/>
      <c r="BK728" s="206"/>
      <c r="BL728" s="206"/>
      <c r="BM728" s="206"/>
      <c r="BN728" s="206"/>
      <c r="BO728" s="206"/>
      <c r="BP728" s="206"/>
      <c r="BQ728" s="206"/>
    </row>
    <row r="729" ht="25.15" customHeight="true" x14ac:dyDescent="0.2">
      <c r="C729" s="1461"/>
      <c r="D729" s="1461"/>
      <c r="E729" s="448"/>
      <c r="F729" s="448"/>
      <c r="G729" s="448"/>
      <c r="H729" s="1461"/>
      <c r="I729" s="1461"/>
      <c r="J729" s="448"/>
      <c r="K729" s="448"/>
      <c r="L729" s="448"/>
      <c r="M729" s="1461"/>
      <c r="N729" s="1461"/>
      <c r="O729" s="448"/>
      <c r="P729" s="448"/>
      <c r="Q729" s="448"/>
      <c r="BA729" s="206"/>
      <c r="BB729" s="280"/>
      <c r="BC729" s="206"/>
      <c r="BD729" s="206"/>
      <c r="BE729" s="206"/>
      <c r="BF729" s="206"/>
      <c r="BG729" s="206"/>
      <c r="BH729" s="206"/>
      <c r="BI729" s="206"/>
      <c r="BJ729" s="206"/>
      <c r="BK729" s="206"/>
      <c r="BL729" s="206"/>
      <c r="BM729" s="206"/>
      <c r="BN729" s="206"/>
      <c r="BO729" s="206"/>
      <c r="BP729" s="206"/>
      <c r="BQ729" s="206"/>
    </row>
    <row r="730" ht="25.15" customHeight="true" x14ac:dyDescent="0.2">
      <c r="C730" s="1461"/>
      <c r="D730" s="1461"/>
      <c r="E730" s="448"/>
      <c r="F730" s="448"/>
      <c r="G730" s="448"/>
      <c r="H730" s="1461"/>
      <c r="I730" s="1461"/>
      <c r="J730" s="448"/>
      <c r="K730" s="448"/>
      <c r="L730" s="448"/>
      <c r="M730" s="1461"/>
      <c r="N730" s="1461"/>
      <c r="O730" s="448"/>
      <c r="P730" s="448"/>
      <c r="Q730" s="448"/>
      <c r="BA730" s="206"/>
      <c r="BB730" s="280"/>
      <c r="BC730" s="206"/>
      <c r="BD730" s="206"/>
      <c r="BE730" s="206"/>
      <c r="BF730" s="206"/>
      <c r="BG730" s="206"/>
      <c r="BH730" s="206"/>
      <c r="BI730" s="206"/>
      <c r="BJ730" s="206"/>
      <c r="BK730" s="206"/>
      <c r="BL730" s="206"/>
      <c r="BM730" s="206"/>
      <c r="BN730" s="206"/>
      <c r="BO730" s="206"/>
      <c r="BP730" s="206"/>
      <c r="BQ730" s="206"/>
    </row>
    <row r="731" ht="25.15" customHeight="true" x14ac:dyDescent="0.2">
      <c r="C731" s="1461"/>
      <c r="D731" s="1461"/>
      <c r="E731" s="448"/>
      <c r="F731" s="448"/>
      <c r="G731" s="448"/>
      <c r="H731" s="1461"/>
      <c r="I731" s="1461"/>
      <c r="J731" s="448"/>
      <c r="K731" s="448"/>
      <c r="L731" s="448"/>
      <c r="M731" s="1461"/>
      <c r="N731" s="1461"/>
      <c r="O731" s="448"/>
      <c r="P731" s="448"/>
      <c r="Q731" s="448"/>
      <c r="BA731" s="206"/>
      <c r="BB731" s="280"/>
      <c r="BC731" s="206"/>
      <c r="BD731" s="206"/>
      <c r="BE731" s="206"/>
      <c r="BF731" s="206"/>
      <c r="BG731" s="206"/>
      <c r="BH731" s="206"/>
      <c r="BI731" s="206"/>
      <c r="BJ731" s="206"/>
      <c r="BK731" s="206"/>
      <c r="BL731" s="206"/>
      <c r="BM731" s="206"/>
      <c r="BN731" s="206"/>
      <c r="BO731" s="206"/>
      <c r="BP731" s="206"/>
      <c r="BQ731" s="206"/>
    </row>
    <row r="732" ht="25.15" customHeight="true" x14ac:dyDescent="0.2">
      <c r="C732" s="1461"/>
      <c r="D732" s="1461"/>
      <c r="E732" s="448"/>
      <c r="F732" s="448"/>
      <c r="G732" s="448"/>
      <c r="H732" s="1461"/>
      <c r="I732" s="1461"/>
      <c r="J732" s="448"/>
      <c r="K732" s="448"/>
      <c r="L732" s="448"/>
      <c r="M732" s="1461"/>
      <c r="N732" s="1461"/>
      <c r="O732" s="448"/>
      <c r="P732" s="448"/>
      <c r="Q732" s="448"/>
      <c r="BA732" s="206"/>
      <c r="BB732" s="280"/>
      <c r="BC732" s="206"/>
      <c r="BD732" s="206"/>
      <c r="BE732" s="206"/>
      <c r="BF732" s="206"/>
      <c r="BG732" s="206"/>
      <c r="BH732" s="206"/>
      <c r="BI732" s="206"/>
      <c r="BJ732" s="206"/>
      <c r="BK732" s="206"/>
      <c r="BL732" s="206"/>
      <c r="BM732" s="206"/>
      <c r="BN732" s="206"/>
      <c r="BO732" s="206"/>
      <c r="BP732" s="206"/>
      <c r="BQ732" s="206"/>
    </row>
    <row r="733" ht="25.15" customHeight="true" x14ac:dyDescent="0.2">
      <c r="C733" s="1461"/>
      <c r="D733" s="1461"/>
      <c r="E733" s="448"/>
      <c r="F733" s="448"/>
      <c r="G733" s="448"/>
      <c r="H733" s="1461"/>
      <c r="I733" s="1461"/>
      <c r="J733" s="448"/>
      <c r="K733" s="448"/>
      <c r="L733" s="448"/>
      <c r="M733" s="1461"/>
      <c r="N733" s="1461"/>
      <c r="O733" s="448"/>
      <c r="P733" s="448"/>
      <c r="Q733" s="448"/>
      <c r="BA733" s="206"/>
      <c r="BB733" s="280"/>
      <c r="BC733" s="206"/>
      <c r="BD733" s="206"/>
      <c r="BE733" s="206"/>
      <c r="BF733" s="206"/>
      <c r="BG733" s="206"/>
      <c r="BH733" s="206"/>
      <c r="BI733" s="206"/>
      <c r="BJ733" s="206"/>
      <c r="BK733" s="206"/>
      <c r="BL733" s="206"/>
      <c r="BM733" s="206"/>
      <c r="BN733" s="206"/>
      <c r="BO733" s="206"/>
      <c r="BP733" s="206"/>
      <c r="BQ733" s="206"/>
    </row>
    <row r="734" ht="25.15" customHeight="true" x14ac:dyDescent="0.2">
      <c r="C734" s="1461"/>
      <c r="D734" s="1461"/>
      <c r="E734" s="448"/>
      <c r="F734" s="448"/>
      <c r="G734" s="448"/>
      <c r="H734" s="1461"/>
      <c r="I734" s="1461"/>
      <c r="J734" s="448"/>
      <c r="K734" s="448"/>
      <c r="L734" s="448"/>
      <c r="M734" s="1461"/>
      <c r="N734" s="1461"/>
      <c r="O734" s="448"/>
      <c r="P734" s="448"/>
      <c r="Q734" s="448"/>
      <c r="BA734" s="206"/>
      <c r="BB734" s="280"/>
      <c r="BC734" s="206"/>
      <c r="BD734" s="206"/>
      <c r="BE734" s="206"/>
      <c r="BF734" s="206"/>
      <c r="BG734" s="206"/>
      <c r="BH734" s="206"/>
      <c r="BI734" s="206"/>
      <c r="BJ734" s="206"/>
      <c r="BK734" s="206"/>
      <c r="BL734" s="206"/>
      <c r="BM734" s="206"/>
      <c r="BN734" s="206"/>
      <c r="BO734" s="206"/>
      <c r="BP734" s="206"/>
      <c r="BQ734" s="206"/>
    </row>
    <row r="735" ht="25.15" customHeight="true" x14ac:dyDescent="0.2">
      <c r="C735" s="1461"/>
      <c r="D735" s="1461"/>
      <c r="E735" s="448"/>
      <c r="F735" s="448"/>
      <c r="G735" s="448"/>
      <c r="H735" s="1461"/>
      <c r="I735" s="1461"/>
      <c r="J735" s="448"/>
      <c r="K735" s="448"/>
      <c r="L735" s="448"/>
      <c r="M735" s="1461"/>
      <c r="N735" s="1461"/>
      <c r="O735" s="448"/>
      <c r="P735" s="448"/>
      <c r="Q735" s="448"/>
      <c r="BA735" s="206"/>
      <c r="BB735" s="280"/>
      <c r="BC735" s="206"/>
      <c r="BD735" s="206"/>
      <c r="BE735" s="206"/>
      <c r="BF735" s="206"/>
      <c r="BG735" s="206"/>
      <c r="BH735" s="206"/>
      <c r="BI735" s="206"/>
      <c r="BJ735" s="206"/>
      <c r="BK735" s="206"/>
      <c r="BL735" s="206"/>
      <c r="BM735" s="206"/>
      <c r="BN735" s="206"/>
      <c r="BO735" s="206"/>
      <c r="BP735" s="206"/>
      <c r="BQ735" s="206"/>
    </row>
    <row r="736" ht="25.15" customHeight="true" x14ac:dyDescent="0.2">
      <c r="C736" s="1461"/>
      <c r="D736" s="1461"/>
      <c r="E736" s="448"/>
      <c r="F736" s="448"/>
      <c r="G736" s="448"/>
      <c r="H736" s="1461"/>
      <c r="I736" s="1461"/>
      <c r="J736" s="448"/>
      <c r="K736" s="448"/>
      <c r="L736" s="448"/>
      <c r="M736" s="1461"/>
      <c r="N736" s="1461"/>
      <c r="O736" s="448"/>
      <c r="P736" s="448"/>
      <c r="Q736" s="448"/>
      <c r="BA736" s="206"/>
      <c r="BB736" s="280"/>
      <c r="BC736" s="206"/>
      <c r="BD736" s="206"/>
      <c r="BE736" s="206"/>
      <c r="BF736" s="206"/>
      <c r="BG736" s="206"/>
      <c r="BH736" s="206"/>
      <c r="BI736" s="206"/>
      <c r="BJ736" s="206"/>
      <c r="BK736" s="206"/>
      <c r="BL736" s="206"/>
      <c r="BM736" s="206"/>
      <c r="BN736" s="206"/>
      <c r="BO736" s="206"/>
      <c r="BP736" s="206"/>
      <c r="BQ736" s="206"/>
    </row>
    <row r="737" ht="25.15" customHeight="true" x14ac:dyDescent="0.2">
      <c r="C737" s="1461"/>
      <c r="D737" s="1461"/>
      <c r="E737" s="448"/>
      <c r="F737" s="448"/>
      <c r="G737" s="448"/>
      <c r="H737" s="1461"/>
      <c r="I737" s="1461"/>
      <c r="J737" s="448"/>
      <c r="K737" s="448"/>
      <c r="L737" s="448"/>
      <c r="M737" s="1461"/>
      <c r="N737" s="1461"/>
      <c r="O737" s="448"/>
      <c r="P737" s="448"/>
      <c r="Q737" s="448"/>
      <c r="BA737" s="206"/>
      <c r="BB737" s="280"/>
      <c r="BC737" s="206"/>
      <c r="BD737" s="206"/>
      <c r="BE737" s="206"/>
      <c r="BF737" s="206"/>
      <c r="BG737" s="206"/>
      <c r="BH737" s="206"/>
      <c r="BI737" s="206"/>
      <c r="BJ737" s="206"/>
      <c r="BK737" s="206"/>
      <c r="BL737" s="206"/>
      <c r="BM737" s="206"/>
      <c r="BN737" s="206"/>
      <c r="BO737" s="206"/>
      <c r="BP737" s="206"/>
      <c r="BQ737" s="206"/>
    </row>
    <row r="738" ht="25.15" customHeight="true" x14ac:dyDescent="0.2">
      <c r="C738" s="1461"/>
      <c r="D738" s="1461"/>
      <c r="E738" s="448"/>
      <c r="F738" s="448"/>
      <c r="G738" s="448"/>
      <c r="H738" s="1461"/>
      <c r="I738" s="1461"/>
      <c r="J738" s="448"/>
      <c r="K738" s="448"/>
      <c r="L738" s="448"/>
      <c r="M738" s="1461"/>
      <c r="N738" s="1461"/>
      <c r="O738" s="448"/>
      <c r="P738" s="448"/>
      <c r="Q738" s="448"/>
      <c r="BA738" s="206"/>
      <c r="BB738" s="280"/>
      <c r="BC738" s="206"/>
      <c r="BD738" s="206"/>
      <c r="BE738" s="206"/>
      <c r="BF738" s="206"/>
      <c r="BG738" s="206"/>
      <c r="BH738" s="206"/>
      <c r="BI738" s="206"/>
      <c r="BJ738" s="206"/>
      <c r="BK738" s="206"/>
      <c r="BL738" s="206"/>
      <c r="BM738" s="206"/>
      <c r="BN738" s="206"/>
      <c r="BO738" s="206"/>
      <c r="BP738" s="206"/>
      <c r="BQ738" s="206"/>
    </row>
    <row r="739" ht="25.15" customHeight="true" x14ac:dyDescent="0.2">
      <c r="C739" s="1461"/>
      <c r="D739" s="1461"/>
      <c r="E739" s="448"/>
      <c r="F739" s="448"/>
      <c r="G739" s="448"/>
      <c r="H739" s="1461"/>
      <c r="I739" s="1461"/>
      <c r="J739" s="448"/>
      <c r="K739" s="448"/>
      <c r="L739" s="448"/>
      <c r="M739" s="1461"/>
      <c r="N739" s="1461"/>
      <c r="O739" s="448"/>
      <c r="P739" s="448"/>
      <c r="Q739" s="448"/>
      <c r="BA739" s="206"/>
      <c r="BB739" s="280"/>
      <c r="BC739" s="206"/>
      <c r="BD739" s="206"/>
      <c r="BE739" s="206"/>
      <c r="BF739" s="206"/>
      <c r="BG739" s="206"/>
      <c r="BH739" s="206"/>
      <c r="BI739" s="206"/>
      <c r="BJ739" s="206"/>
      <c r="BK739" s="206"/>
      <c r="BL739" s="206"/>
      <c r="BM739" s="206"/>
      <c r="BN739" s="206"/>
      <c r="BO739" s="206"/>
      <c r="BP739" s="206"/>
      <c r="BQ739" s="206"/>
    </row>
    <row r="740" ht="25.15" customHeight="true" x14ac:dyDescent="0.2">
      <c r="C740" s="1461"/>
      <c r="D740" s="1461"/>
      <c r="E740" s="448"/>
      <c r="F740" s="448"/>
      <c r="G740" s="448"/>
      <c r="H740" s="1461"/>
      <c r="I740" s="1461"/>
      <c r="J740" s="448"/>
      <c r="K740" s="448"/>
      <c r="L740" s="448"/>
      <c r="M740" s="1461"/>
      <c r="N740" s="1461"/>
      <c r="O740" s="448"/>
      <c r="P740" s="448"/>
      <c r="Q740" s="448"/>
      <c r="BA740" s="206"/>
      <c r="BB740" s="280"/>
      <c r="BC740" s="206"/>
      <c r="BD740" s="206"/>
      <c r="BE740" s="206"/>
      <c r="BF740" s="206"/>
      <c r="BG740" s="206"/>
      <c r="BH740" s="206"/>
      <c r="BI740" s="206"/>
      <c r="BJ740" s="206"/>
      <c r="BK740" s="206"/>
      <c r="BL740" s="206"/>
      <c r="BM740" s="206"/>
      <c r="BN740" s="206"/>
      <c r="BO740" s="206"/>
      <c r="BP740" s="206"/>
      <c r="BQ740" s="206"/>
    </row>
    <row r="741" ht="25.15" customHeight="true" x14ac:dyDescent="0.2">
      <c r="C741" s="1461"/>
      <c r="D741" s="1461"/>
      <c r="E741" s="448"/>
      <c r="F741" s="448"/>
      <c r="G741" s="448"/>
      <c r="H741" s="1461"/>
      <c r="I741" s="1461"/>
      <c r="J741" s="448"/>
      <c r="K741" s="448"/>
      <c r="L741" s="448"/>
      <c r="M741" s="1461"/>
      <c r="N741" s="1461"/>
      <c r="O741" s="448"/>
      <c r="P741" s="448"/>
      <c r="Q741" s="448"/>
      <c r="BA741" s="206"/>
      <c r="BB741" s="280"/>
      <c r="BC741" s="206"/>
      <c r="BD741" s="206"/>
      <c r="BE741" s="206"/>
      <c r="BF741" s="206"/>
      <c r="BG741" s="206"/>
      <c r="BH741" s="206"/>
      <c r="BI741" s="206"/>
      <c r="BJ741" s="206"/>
      <c r="BK741" s="206"/>
      <c r="BL741" s="206"/>
      <c r="BM741" s="206"/>
      <c r="BN741" s="206"/>
      <c r="BO741" s="206"/>
      <c r="BP741" s="206"/>
      <c r="BQ741" s="206"/>
    </row>
    <row r="742" ht="25.15" customHeight="true" x14ac:dyDescent="0.2">
      <c r="C742" s="1461"/>
      <c r="D742" s="1461"/>
      <c r="E742" s="448"/>
      <c r="F742" s="448"/>
      <c r="G742" s="448"/>
      <c r="H742" s="1461"/>
      <c r="I742" s="1461"/>
      <c r="J742" s="448"/>
      <c r="K742" s="448"/>
      <c r="L742" s="448"/>
      <c r="M742" s="1461"/>
      <c r="N742" s="1461"/>
      <c r="O742" s="448"/>
      <c r="P742" s="448"/>
      <c r="Q742" s="448"/>
      <c r="BA742" s="206"/>
      <c r="BB742" s="280"/>
      <c r="BC742" s="206"/>
      <c r="BD742" s="206"/>
      <c r="BE742" s="206"/>
      <c r="BF742" s="206"/>
      <c r="BG742" s="206"/>
      <c r="BH742" s="206"/>
      <c r="BI742" s="206"/>
      <c r="BJ742" s="206"/>
      <c r="BK742" s="206"/>
      <c r="BL742" s="206"/>
      <c r="BM742" s="206"/>
      <c r="BN742" s="206"/>
      <c r="BO742" s="206"/>
      <c r="BP742" s="206"/>
      <c r="BQ742" s="206"/>
    </row>
    <row r="743" ht="25.15" customHeight="true" x14ac:dyDescent="0.2">
      <c r="C743" s="1461"/>
      <c r="D743" s="1461"/>
      <c r="E743" s="448"/>
      <c r="F743" s="448"/>
      <c r="G743" s="448"/>
      <c r="H743" s="1461"/>
      <c r="I743" s="1461"/>
      <c r="J743" s="448"/>
      <c r="K743" s="448"/>
      <c r="L743" s="448"/>
      <c r="M743" s="1461"/>
      <c r="N743" s="1461"/>
      <c r="O743" s="448"/>
      <c r="P743" s="448"/>
      <c r="Q743" s="448"/>
      <c r="BA743" s="206"/>
      <c r="BB743" s="280"/>
      <c r="BC743" s="206"/>
      <c r="BD743" s="206"/>
      <c r="BE743" s="206"/>
      <c r="BF743" s="206"/>
      <c r="BG743" s="206"/>
      <c r="BH743" s="206"/>
      <c r="BI743" s="206"/>
      <c r="BJ743" s="206"/>
      <c r="BK743" s="206"/>
      <c r="BL743" s="206"/>
      <c r="BM743" s="206"/>
      <c r="BN743" s="206"/>
      <c r="BO743" s="206"/>
      <c r="BP743" s="206"/>
      <c r="BQ743" s="206"/>
    </row>
    <row r="744" ht="25.15" customHeight="true" x14ac:dyDescent="0.2">
      <c r="C744" s="1461"/>
      <c r="D744" s="1461"/>
      <c r="E744" s="448"/>
      <c r="F744" s="448"/>
      <c r="G744" s="448"/>
      <c r="H744" s="1461"/>
      <c r="I744" s="1461"/>
      <c r="J744" s="448"/>
      <c r="K744" s="448"/>
      <c r="L744" s="448"/>
      <c r="M744" s="1461"/>
      <c r="N744" s="1461"/>
      <c r="O744" s="448"/>
      <c r="P744" s="448"/>
      <c r="Q744" s="448"/>
      <c r="BA744" s="206"/>
      <c r="BB744" s="280"/>
      <c r="BC744" s="206"/>
      <c r="BD744" s="206"/>
      <c r="BE744" s="206"/>
      <c r="BF744" s="206"/>
      <c r="BG744" s="206"/>
      <c r="BH744" s="206"/>
      <c r="BI744" s="206"/>
      <c r="BJ744" s="206"/>
      <c r="BK744" s="206"/>
      <c r="BL744" s="206"/>
      <c r="BM744" s="206"/>
      <c r="BN744" s="206"/>
      <c r="BO744" s="206"/>
      <c r="BP744" s="206"/>
      <c r="BQ744" s="206"/>
    </row>
    <row r="745" ht="25.15" customHeight="true" x14ac:dyDescent="0.2">
      <c r="C745" s="1461"/>
      <c r="D745" s="1461"/>
      <c r="E745" s="448"/>
      <c r="F745" s="448"/>
      <c r="G745" s="448"/>
      <c r="H745" s="1461"/>
      <c r="I745" s="1461"/>
      <c r="J745" s="448"/>
      <c r="K745" s="448"/>
      <c r="L745" s="448"/>
      <c r="M745" s="1461"/>
      <c r="N745" s="1461"/>
      <c r="O745" s="448"/>
      <c r="P745" s="448"/>
      <c r="Q745" s="448"/>
      <c r="BA745" s="206"/>
      <c r="BB745" s="280"/>
      <c r="BC745" s="206"/>
      <c r="BD745" s="206"/>
      <c r="BE745" s="206"/>
      <c r="BF745" s="206"/>
      <c r="BG745" s="206"/>
      <c r="BH745" s="206"/>
      <c r="BI745" s="206"/>
      <c r="BJ745" s="206"/>
      <c r="BK745" s="206"/>
      <c r="BL745" s="206"/>
      <c r="BM745" s="206"/>
      <c r="BN745" s="206"/>
      <c r="BO745" s="206"/>
      <c r="BP745" s="206"/>
      <c r="BQ745" s="206"/>
    </row>
    <row r="746" ht="25.15" customHeight="true" x14ac:dyDescent="0.2">
      <c r="C746" s="1461"/>
      <c r="D746" s="1461"/>
      <c r="E746" s="448"/>
      <c r="F746" s="448"/>
      <c r="G746" s="448"/>
      <c r="H746" s="1461"/>
      <c r="I746" s="1461"/>
      <c r="J746" s="448"/>
      <c r="K746" s="448"/>
      <c r="L746" s="448"/>
      <c r="M746" s="1461"/>
      <c r="N746" s="1461"/>
      <c r="O746" s="448"/>
      <c r="P746" s="448"/>
      <c r="Q746" s="448"/>
      <c r="BA746" s="206"/>
      <c r="BB746" s="280"/>
      <c r="BC746" s="206"/>
      <c r="BD746" s="206"/>
      <c r="BE746" s="206"/>
      <c r="BF746" s="206"/>
      <c r="BG746" s="206"/>
      <c r="BH746" s="206"/>
      <c r="BI746" s="206"/>
      <c r="BJ746" s="206"/>
      <c r="BK746" s="206"/>
      <c r="BL746" s="206"/>
      <c r="BM746" s="206"/>
      <c r="BN746" s="206"/>
      <c r="BO746" s="206"/>
      <c r="BP746" s="206"/>
      <c r="BQ746" s="206"/>
    </row>
    <row r="747" ht="25.15" customHeight="true" x14ac:dyDescent="0.2">
      <c r="C747" s="1461"/>
      <c r="D747" s="1461"/>
      <c r="E747" s="448"/>
      <c r="F747" s="448"/>
      <c r="G747" s="448"/>
      <c r="H747" s="1461"/>
      <c r="I747" s="1461"/>
      <c r="J747" s="448"/>
      <c r="K747" s="448"/>
      <c r="L747" s="448"/>
      <c r="M747" s="1461"/>
      <c r="N747" s="1461"/>
      <c r="O747" s="448"/>
      <c r="P747" s="448"/>
      <c r="Q747" s="448"/>
      <c r="BA747" s="206"/>
      <c r="BB747" s="280"/>
      <c r="BC747" s="206"/>
      <c r="BD747" s="206"/>
      <c r="BE747" s="206"/>
      <c r="BF747" s="206"/>
      <c r="BG747" s="206"/>
      <c r="BH747" s="206"/>
      <c r="BI747" s="206"/>
      <c r="BJ747" s="206"/>
      <c r="BK747" s="206"/>
      <c r="BL747" s="206"/>
      <c r="BM747" s="206"/>
      <c r="BN747" s="206"/>
      <c r="BO747" s="206"/>
      <c r="BP747" s="206"/>
      <c r="BQ747" s="206"/>
    </row>
    <row r="748" ht="25.15" customHeight="true" x14ac:dyDescent="0.2">
      <c r="C748" s="1461"/>
      <c r="D748" s="1461"/>
      <c r="E748" s="448"/>
      <c r="F748" s="448"/>
      <c r="G748" s="448"/>
      <c r="H748" s="1461"/>
      <c r="I748" s="1461"/>
      <c r="J748" s="448"/>
      <c r="K748" s="448"/>
      <c r="L748" s="448"/>
      <c r="M748" s="1461"/>
      <c r="N748" s="1461"/>
      <c r="O748" s="448"/>
      <c r="P748" s="448"/>
      <c r="Q748" s="448"/>
      <c r="BA748" s="206"/>
      <c r="BB748" s="280"/>
      <c r="BC748" s="206"/>
      <c r="BD748" s="206"/>
      <c r="BE748" s="206"/>
      <c r="BF748" s="206"/>
      <c r="BG748" s="206"/>
      <c r="BH748" s="206"/>
      <c r="BI748" s="206"/>
      <c r="BJ748" s="206"/>
      <c r="BK748" s="206"/>
      <c r="BL748" s="206"/>
      <c r="BM748" s="206"/>
      <c r="BN748" s="206"/>
      <c r="BO748" s="206"/>
      <c r="BP748" s="206"/>
      <c r="BQ748" s="206"/>
    </row>
    <row r="749" ht="25.15" customHeight="true" x14ac:dyDescent="0.2">
      <c r="C749" s="1461"/>
      <c r="D749" s="1461"/>
      <c r="E749" s="448"/>
      <c r="F749" s="448"/>
      <c r="G749" s="448"/>
      <c r="H749" s="1461"/>
      <c r="I749" s="1461"/>
      <c r="J749" s="448"/>
      <c r="K749" s="448"/>
      <c r="L749" s="448"/>
      <c r="M749" s="1461"/>
      <c r="N749" s="1461"/>
      <c r="O749" s="448"/>
      <c r="P749" s="448"/>
      <c r="Q749" s="448"/>
      <c r="BA749" s="206"/>
      <c r="BB749" s="280"/>
      <c r="BC749" s="206"/>
      <c r="BD749" s="206"/>
      <c r="BE749" s="206"/>
      <c r="BF749" s="206"/>
      <c r="BG749" s="206"/>
      <c r="BH749" s="206"/>
      <c r="BI749" s="206"/>
      <c r="BJ749" s="206"/>
      <c r="BK749" s="206"/>
      <c r="BL749" s="206"/>
      <c r="BM749" s="206"/>
      <c r="BN749" s="206"/>
      <c r="BO749" s="206"/>
      <c r="BP749" s="206"/>
      <c r="BQ749" s="206"/>
    </row>
    <row r="750" ht="25.15" customHeight="true" x14ac:dyDescent="0.2">
      <c r="C750" s="1461"/>
      <c r="D750" s="1461"/>
      <c r="E750" s="448"/>
      <c r="F750" s="448"/>
      <c r="G750" s="448"/>
      <c r="H750" s="1461"/>
      <c r="I750" s="1461"/>
      <c r="J750" s="448"/>
      <c r="K750" s="448"/>
      <c r="L750" s="448"/>
      <c r="M750" s="1461"/>
      <c r="N750" s="1461"/>
      <c r="O750" s="448"/>
      <c r="P750" s="448"/>
      <c r="Q750" s="448"/>
      <c r="BA750" s="206"/>
      <c r="BB750" s="280"/>
      <c r="BC750" s="206"/>
      <c r="BD750" s="206"/>
      <c r="BE750" s="206"/>
      <c r="BF750" s="206"/>
      <c r="BG750" s="206"/>
      <c r="BH750" s="206"/>
      <c r="BI750" s="206"/>
      <c r="BJ750" s="206"/>
      <c r="BK750" s="206"/>
      <c r="BL750" s="206"/>
      <c r="BM750" s="206"/>
      <c r="BN750" s="206"/>
      <c r="BO750" s="206"/>
      <c r="BP750" s="206"/>
      <c r="BQ750" s="206"/>
    </row>
    <row r="751" ht="25.15" customHeight="true" x14ac:dyDescent="0.2">
      <c r="C751" s="1461"/>
      <c r="D751" s="1461"/>
      <c r="E751" s="448"/>
      <c r="F751" s="448"/>
      <c r="G751" s="448"/>
      <c r="H751" s="1461"/>
      <c r="I751" s="1461"/>
      <c r="J751" s="448"/>
      <c r="K751" s="448"/>
      <c r="L751" s="448"/>
      <c r="M751" s="1461"/>
      <c r="N751" s="1461"/>
      <c r="O751" s="448"/>
      <c r="P751" s="448"/>
      <c r="Q751" s="448"/>
      <c r="BA751" s="206"/>
      <c r="BB751" s="280"/>
      <c r="BC751" s="206"/>
      <c r="BD751" s="206"/>
      <c r="BE751" s="206"/>
      <c r="BF751" s="206"/>
      <c r="BG751" s="206"/>
      <c r="BH751" s="206"/>
      <c r="BI751" s="206"/>
      <c r="BJ751" s="206"/>
      <c r="BK751" s="206"/>
      <c r="BL751" s="206"/>
      <c r="BM751" s="206"/>
      <c r="BN751" s="206"/>
      <c r="BO751" s="206"/>
      <c r="BP751" s="206"/>
      <c r="BQ751" s="206"/>
    </row>
    <row r="752" ht="25.15" customHeight="true" x14ac:dyDescent="0.2">
      <c r="C752" s="1461"/>
      <c r="D752" s="1461"/>
      <c r="E752" s="448"/>
      <c r="F752" s="448"/>
      <c r="G752" s="448"/>
      <c r="H752" s="1461"/>
      <c r="I752" s="1461"/>
      <c r="J752" s="448"/>
      <c r="K752" s="448"/>
      <c r="L752" s="448"/>
      <c r="M752" s="1461"/>
      <c r="N752" s="1461"/>
      <c r="O752" s="448"/>
      <c r="P752" s="448"/>
      <c r="Q752" s="448"/>
      <c r="BA752" s="206"/>
      <c r="BB752" s="280"/>
      <c r="BC752" s="206"/>
      <c r="BD752" s="206"/>
      <c r="BE752" s="206"/>
      <c r="BF752" s="206"/>
      <c r="BG752" s="206"/>
      <c r="BH752" s="206"/>
      <c r="BI752" s="206"/>
      <c r="BJ752" s="206"/>
      <c r="BK752" s="206"/>
      <c r="BL752" s="206"/>
      <c r="BM752" s="206"/>
      <c r="BN752" s="206"/>
      <c r="BO752" s="206"/>
      <c r="BP752" s="206"/>
      <c r="BQ752" s="206"/>
    </row>
    <row r="753" ht="25.15" customHeight="true" x14ac:dyDescent="0.2">
      <c r="C753" s="1461"/>
      <c r="D753" s="1461"/>
      <c r="E753" s="448"/>
      <c r="F753" s="448"/>
      <c r="G753" s="448"/>
      <c r="H753" s="1461"/>
      <c r="I753" s="1461"/>
      <c r="J753" s="448"/>
      <c r="K753" s="448"/>
      <c r="L753" s="448"/>
      <c r="M753" s="1461"/>
      <c r="N753" s="1461"/>
      <c r="O753" s="448"/>
      <c r="P753" s="448"/>
      <c r="Q753" s="448"/>
      <c r="BA753" s="206"/>
      <c r="BB753" s="280"/>
      <c r="BC753" s="206"/>
      <c r="BD753" s="206"/>
      <c r="BE753" s="206"/>
      <c r="BF753" s="206"/>
      <c r="BG753" s="206"/>
      <c r="BH753" s="206"/>
      <c r="BI753" s="206"/>
      <c r="BJ753" s="206"/>
      <c r="BK753" s="206"/>
      <c r="BL753" s="206"/>
      <c r="BM753" s="206"/>
      <c r="BN753" s="206"/>
      <c r="BO753" s="206"/>
      <c r="BP753" s="206"/>
      <c r="BQ753" s="206"/>
    </row>
    <row r="754" ht="25.15" customHeight="true" x14ac:dyDescent="0.2">
      <c r="C754" s="1461"/>
      <c r="D754" s="1461"/>
      <c r="E754" s="448"/>
      <c r="F754" s="448"/>
      <c r="G754" s="448"/>
      <c r="H754" s="1461"/>
      <c r="I754" s="1461"/>
      <c r="J754" s="448"/>
      <c r="K754" s="448"/>
      <c r="L754" s="448"/>
      <c r="M754" s="1461"/>
      <c r="N754" s="1461"/>
      <c r="O754" s="448"/>
      <c r="P754" s="448"/>
      <c r="Q754" s="448"/>
      <c r="BA754" s="206"/>
      <c r="BB754" s="280"/>
      <c r="BC754" s="206"/>
      <c r="BD754" s="206"/>
      <c r="BE754" s="206"/>
      <c r="BF754" s="206"/>
      <c r="BG754" s="206"/>
      <c r="BH754" s="206"/>
      <c r="BI754" s="206"/>
      <c r="BJ754" s="206"/>
      <c r="BK754" s="206"/>
      <c r="BL754" s="206"/>
      <c r="BM754" s="206"/>
      <c r="BN754" s="206"/>
      <c r="BO754" s="206"/>
      <c r="BP754" s="206"/>
      <c r="BQ754" s="206"/>
    </row>
    <row r="755" ht="25.15" customHeight="true" x14ac:dyDescent="0.2">
      <c r="C755" s="1461"/>
      <c r="D755" s="1461"/>
      <c r="E755" s="448"/>
      <c r="F755" s="448"/>
      <c r="G755" s="448"/>
      <c r="H755" s="1461"/>
      <c r="I755" s="1461"/>
      <c r="J755" s="448"/>
      <c r="K755" s="448"/>
      <c r="L755" s="448"/>
      <c r="M755" s="1461"/>
      <c r="N755" s="1461"/>
      <c r="O755" s="448"/>
      <c r="P755" s="448"/>
      <c r="Q755" s="448"/>
      <c r="BA755" s="206"/>
      <c r="BB755" s="280"/>
      <c r="BC755" s="206"/>
      <c r="BD755" s="206"/>
      <c r="BE755" s="206"/>
      <c r="BF755" s="206"/>
      <c r="BG755" s="206"/>
      <c r="BH755" s="206"/>
      <c r="BI755" s="206"/>
      <c r="BJ755" s="206"/>
      <c r="BK755" s="206"/>
      <c r="BL755" s="206"/>
      <c r="BM755" s="206"/>
      <c r="BN755" s="206"/>
      <c r="BO755" s="206"/>
      <c r="BP755" s="206"/>
      <c r="BQ755" s="206"/>
    </row>
    <row r="756" ht="25.15" customHeight="true" x14ac:dyDescent="0.2">
      <c r="C756" s="1461"/>
      <c r="D756" s="1461"/>
      <c r="E756" s="448"/>
      <c r="F756" s="448"/>
      <c r="G756" s="448"/>
      <c r="H756" s="1461"/>
      <c r="I756" s="1461"/>
      <c r="J756" s="448"/>
      <c r="K756" s="448"/>
      <c r="L756" s="448"/>
      <c r="M756" s="1461"/>
      <c r="N756" s="1461"/>
      <c r="O756" s="448"/>
      <c r="P756" s="448"/>
      <c r="Q756" s="448"/>
      <c r="BA756" s="206"/>
      <c r="BB756" s="280"/>
      <c r="BC756" s="206"/>
      <c r="BD756" s="206"/>
      <c r="BE756" s="206"/>
      <c r="BF756" s="206"/>
      <c r="BG756" s="206"/>
      <c r="BH756" s="206"/>
      <c r="BI756" s="206"/>
      <c r="BJ756" s="206"/>
      <c r="BK756" s="206"/>
      <c r="BL756" s="206"/>
      <c r="BM756" s="206"/>
      <c r="BN756" s="206"/>
      <c r="BO756" s="206"/>
      <c r="BP756" s="206"/>
      <c r="BQ756" s="206"/>
    </row>
    <row r="757" ht="25.15" customHeight="true" x14ac:dyDescent="0.2">
      <c r="C757" s="1461"/>
      <c r="D757" s="1461"/>
      <c r="E757" s="448"/>
      <c r="F757" s="448"/>
      <c r="G757" s="448"/>
      <c r="H757" s="1461"/>
      <c r="I757" s="1461"/>
      <c r="J757" s="448"/>
      <c r="K757" s="448"/>
      <c r="L757" s="448"/>
      <c r="M757" s="1461"/>
      <c r="N757" s="1461"/>
      <c r="O757" s="448"/>
      <c r="P757" s="448"/>
      <c r="Q757" s="448"/>
      <c r="BA757" s="206"/>
      <c r="BB757" s="280"/>
      <c r="BC757" s="206"/>
      <c r="BD757" s="206"/>
      <c r="BE757" s="206"/>
      <c r="BF757" s="206"/>
      <c r="BG757" s="206"/>
      <c r="BH757" s="206"/>
      <c r="BI757" s="206"/>
      <c r="BJ757" s="206"/>
      <c r="BK757" s="206"/>
      <c r="BL757" s="206"/>
      <c r="BM757" s="206"/>
      <c r="BN757" s="206"/>
      <c r="BO757" s="206"/>
      <c r="BP757" s="206"/>
      <c r="BQ757" s="206"/>
    </row>
    <row r="758" ht="25.15" customHeight="true" x14ac:dyDescent="0.2">
      <c r="C758" s="1461"/>
      <c r="D758" s="1461"/>
      <c r="E758" s="448"/>
      <c r="F758" s="448"/>
      <c r="G758" s="448"/>
      <c r="H758" s="1461"/>
      <c r="I758" s="1461"/>
      <c r="J758" s="448"/>
      <c r="K758" s="448"/>
      <c r="L758" s="448"/>
      <c r="M758" s="1461"/>
      <c r="N758" s="1461"/>
      <c r="O758" s="448"/>
      <c r="P758" s="448"/>
      <c r="Q758" s="448"/>
      <c r="BA758" s="206"/>
      <c r="BB758" s="280"/>
      <c r="BC758" s="206"/>
      <c r="BD758" s="206"/>
      <c r="BE758" s="206"/>
      <c r="BF758" s="206"/>
      <c r="BG758" s="206"/>
      <c r="BH758" s="206"/>
      <c r="BI758" s="206"/>
      <c r="BJ758" s="206"/>
      <c r="BK758" s="206"/>
      <c r="BL758" s="206"/>
      <c r="BM758" s="206"/>
      <c r="BN758" s="206"/>
      <c r="BO758" s="206"/>
      <c r="BP758" s="206"/>
      <c r="BQ758" s="206"/>
    </row>
    <row r="759" ht="25.15" customHeight="true" x14ac:dyDescent="0.2">
      <c r="C759" s="1461"/>
      <c r="D759" s="1461"/>
      <c r="E759" s="448"/>
      <c r="F759" s="448"/>
      <c r="G759" s="448"/>
      <c r="H759" s="1461"/>
      <c r="I759" s="1461"/>
      <c r="J759" s="448"/>
      <c r="K759" s="448"/>
      <c r="L759" s="448"/>
      <c r="M759" s="1461"/>
      <c r="N759" s="1461"/>
      <c r="O759" s="448"/>
      <c r="P759" s="448"/>
      <c r="Q759" s="448"/>
      <c r="BA759" s="206"/>
      <c r="BB759" s="280"/>
      <c r="BC759" s="206"/>
      <c r="BD759" s="206"/>
      <c r="BE759" s="206"/>
      <c r="BF759" s="206"/>
      <c r="BG759" s="206"/>
      <c r="BH759" s="206"/>
      <c r="BI759" s="206"/>
      <c r="BJ759" s="206"/>
      <c r="BK759" s="206"/>
      <c r="BL759" s="206"/>
      <c r="BM759" s="206"/>
      <c r="BN759" s="206"/>
      <c r="BO759" s="206"/>
      <c r="BP759" s="206"/>
      <c r="BQ759" s="206"/>
    </row>
    <row r="760" ht="25.15" customHeight="true" x14ac:dyDescent="0.2">
      <c r="C760" s="1461"/>
      <c r="D760" s="1461"/>
      <c r="E760" s="448"/>
      <c r="F760" s="448"/>
      <c r="G760" s="448"/>
      <c r="H760" s="1461"/>
      <c r="I760" s="1461"/>
      <c r="J760" s="448"/>
      <c r="K760" s="448"/>
      <c r="L760" s="448"/>
      <c r="M760" s="1461"/>
      <c r="N760" s="1461"/>
      <c r="O760" s="448"/>
      <c r="P760" s="448"/>
      <c r="Q760" s="448"/>
      <c r="BA760" s="206"/>
      <c r="BB760" s="280"/>
      <c r="BC760" s="206"/>
      <c r="BD760" s="206"/>
      <c r="BE760" s="206"/>
      <c r="BF760" s="206"/>
      <c r="BG760" s="206"/>
      <c r="BH760" s="206"/>
      <c r="BI760" s="206"/>
      <c r="BJ760" s="206"/>
      <c r="BK760" s="206"/>
      <c r="BL760" s="206"/>
      <c r="BM760" s="206"/>
      <c r="BN760" s="206"/>
      <c r="BO760" s="206"/>
      <c r="BP760" s="206"/>
      <c r="BQ760" s="206"/>
    </row>
    <row r="761" ht="25.15" customHeight="true" x14ac:dyDescent="0.2">
      <c r="C761" s="1461"/>
      <c r="D761" s="1461"/>
      <c r="E761" s="448"/>
      <c r="F761" s="448"/>
      <c r="G761" s="448"/>
      <c r="H761" s="1461"/>
      <c r="I761" s="1461"/>
      <c r="J761" s="448"/>
      <c r="K761" s="448"/>
      <c r="L761" s="448"/>
      <c r="M761" s="1461"/>
      <c r="N761" s="1461"/>
      <c r="O761" s="448"/>
      <c r="P761" s="448"/>
      <c r="Q761" s="448"/>
      <c r="BA761" s="206"/>
      <c r="BB761" s="280"/>
      <c r="BC761" s="206"/>
      <c r="BD761" s="206"/>
      <c r="BE761" s="206"/>
      <c r="BF761" s="206"/>
      <c r="BG761" s="206"/>
      <c r="BH761" s="206"/>
      <c r="BI761" s="206"/>
      <c r="BJ761" s="206"/>
      <c r="BK761" s="206"/>
      <c r="BL761" s="206"/>
      <c r="BM761" s="206"/>
      <c r="BN761" s="206"/>
      <c r="BO761" s="206"/>
      <c r="BP761" s="206"/>
      <c r="BQ761" s="206"/>
    </row>
    <row r="762" ht="25.15" customHeight="true" x14ac:dyDescent="0.2">
      <c r="C762" s="1461"/>
      <c r="D762" s="1461"/>
      <c r="E762" s="448"/>
      <c r="F762" s="448"/>
      <c r="G762" s="448"/>
      <c r="H762" s="1461"/>
      <c r="I762" s="1461"/>
      <c r="J762" s="448"/>
      <c r="K762" s="448"/>
      <c r="L762" s="448"/>
      <c r="M762" s="1461"/>
      <c r="N762" s="1461"/>
      <c r="O762" s="448"/>
      <c r="P762" s="448"/>
      <c r="Q762" s="448"/>
      <c r="BA762" s="206"/>
      <c r="BB762" s="280"/>
      <c r="BC762" s="206"/>
      <c r="BD762" s="206"/>
      <c r="BE762" s="206"/>
      <c r="BF762" s="206"/>
      <c r="BG762" s="206"/>
      <c r="BH762" s="206"/>
      <c r="BI762" s="206"/>
      <c r="BJ762" s="206"/>
      <c r="BK762" s="206"/>
      <c r="BL762" s="206"/>
      <c r="BM762" s="206"/>
      <c r="BN762" s="206"/>
      <c r="BO762" s="206"/>
      <c r="BP762" s="206"/>
      <c r="BQ762" s="206"/>
    </row>
    <row r="763" ht="25.15" customHeight="true" x14ac:dyDescent="0.2">
      <c r="C763" s="1461"/>
      <c r="D763" s="1461"/>
      <c r="E763" s="448"/>
      <c r="F763" s="448"/>
      <c r="G763" s="448"/>
      <c r="H763" s="1461"/>
      <c r="I763" s="1461"/>
      <c r="J763" s="448"/>
      <c r="K763" s="448"/>
      <c r="L763" s="448"/>
      <c r="M763" s="1461"/>
      <c r="N763" s="1461"/>
      <c r="O763" s="448"/>
      <c r="P763" s="448"/>
      <c r="Q763" s="448"/>
      <c r="BA763" s="206"/>
      <c r="BB763" s="280"/>
      <c r="BC763" s="206"/>
      <c r="BD763" s="206"/>
      <c r="BE763" s="206"/>
      <c r="BF763" s="206"/>
      <c r="BG763" s="206"/>
      <c r="BH763" s="206"/>
      <c r="BI763" s="206"/>
      <c r="BJ763" s="206"/>
      <c r="BK763" s="206"/>
      <c r="BL763" s="206"/>
      <c r="BM763" s="206"/>
      <c r="BN763" s="206"/>
      <c r="BO763" s="206"/>
      <c r="BP763" s="206"/>
      <c r="BQ763" s="206"/>
    </row>
    <row r="764" ht="25.15" customHeight="true" x14ac:dyDescent="0.2">
      <c r="C764" s="1461"/>
      <c r="D764" s="1461"/>
      <c r="E764" s="448"/>
      <c r="F764" s="448"/>
      <c r="G764" s="448"/>
      <c r="H764" s="1461"/>
      <c r="I764" s="1461"/>
      <c r="J764" s="448"/>
      <c r="K764" s="448"/>
      <c r="L764" s="448"/>
      <c r="M764" s="1461"/>
      <c r="N764" s="1461"/>
      <c r="O764" s="448"/>
      <c r="P764" s="448"/>
      <c r="Q764" s="448"/>
      <c r="BA764" s="206"/>
      <c r="BB764" s="280"/>
      <c r="BC764" s="206"/>
      <c r="BD764" s="206"/>
      <c r="BE764" s="206"/>
      <c r="BF764" s="206"/>
      <c r="BG764" s="206"/>
      <c r="BH764" s="206"/>
      <c r="BI764" s="206"/>
      <c r="BJ764" s="206"/>
      <c r="BK764" s="206"/>
      <c r="BL764" s="206"/>
      <c r="BM764" s="206"/>
      <c r="BN764" s="206"/>
      <c r="BO764" s="206"/>
      <c r="BP764" s="206"/>
      <c r="BQ764" s="206"/>
    </row>
    <row r="765" ht="25.15" customHeight="true" x14ac:dyDescent="0.2">
      <c r="C765" s="1461"/>
      <c r="D765" s="1461"/>
      <c r="E765" s="448"/>
      <c r="F765" s="448"/>
      <c r="G765" s="448"/>
      <c r="H765" s="1461"/>
      <c r="I765" s="1461"/>
      <c r="J765" s="448"/>
      <c r="K765" s="448"/>
      <c r="L765" s="448"/>
      <c r="M765" s="1461"/>
      <c r="N765" s="1461"/>
      <c r="O765" s="448"/>
      <c r="P765" s="448"/>
      <c r="Q765" s="448"/>
      <c r="BA765" s="206"/>
      <c r="BB765" s="280"/>
      <c r="BC765" s="206"/>
      <c r="BD765" s="206"/>
      <c r="BE765" s="206"/>
      <c r="BF765" s="206"/>
      <c r="BG765" s="206"/>
      <c r="BH765" s="206"/>
      <c r="BI765" s="206"/>
      <c r="BJ765" s="206"/>
      <c r="BK765" s="206"/>
      <c r="BL765" s="206"/>
      <c r="BM765" s="206"/>
      <c r="BN765" s="206"/>
      <c r="BO765" s="206"/>
      <c r="BP765" s="206"/>
      <c r="BQ765" s="206"/>
    </row>
    <row r="766" ht="25.15" customHeight="true" x14ac:dyDescent="0.2">
      <c r="C766" s="1461"/>
      <c r="D766" s="1461"/>
      <c r="E766" s="448"/>
      <c r="F766" s="448"/>
      <c r="G766" s="448"/>
      <c r="H766" s="1461"/>
      <c r="I766" s="1461"/>
      <c r="J766" s="448"/>
      <c r="K766" s="448"/>
      <c r="L766" s="448"/>
      <c r="M766" s="1461"/>
      <c r="N766" s="1461"/>
      <c r="O766" s="448"/>
      <c r="P766" s="448"/>
      <c r="Q766" s="448"/>
      <c r="BA766" s="206"/>
      <c r="BB766" s="280"/>
      <c r="BC766" s="206"/>
      <c r="BD766" s="206"/>
      <c r="BE766" s="206"/>
      <c r="BF766" s="206"/>
      <c r="BG766" s="206"/>
      <c r="BH766" s="206"/>
      <c r="BI766" s="206"/>
      <c r="BJ766" s="206"/>
      <c r="BK766" s="206"/>
      <c r="BL766" s="206"/>
      <c r="BM766" s="206"/>
      <c r="BN766" s="206"/>
      <c r="BO766" s="206"/>
      <c r="BP766" s="206"/>
      <c r="BQ766" s="206"/>
    </row>
    <row r="767" ht="25.15" customHeight="true" x14ac:dyDescent="0.2">
      <c r="C767" s="1461"/>
      <c r="D767" s="1461"/>
      <c r="E767" s="448"/>
      <c r="F767" s="448"/>
      <c r="G767" s="448"/>
      <c r="H767" s="1461"/>
      <c r="I767" s="1461"/>
      <c r="J767" s="448"/>
      <c r="K767" s="448"/>
      <c r="L767" s="448"/>
      <c r="M767" s="1461"/>
      <c r="N767" s="1461"/>
      <c r="O767" s="448"/>
      <c r="P767" s="448"/>
      <c r="Q767" s="448"/>
      <c r="BA767" s="206"/>
      <c r="BB767" s="280"/>
      <c r="BC767" s="206"/>
      <c r="BD767" s="206"/>
      <c r="BE767" s="206"/>
      <c r="BF767" s="206"/>
      <c r="BG767" s="206"/>
      <c r="BH767" s="206"/>
      <c r="BI767" s="206"/>
      <c r="BJ767" s="206"/>
      <c r="BK767" s="206"/>
      <c r="BL767" s="206"/>
      <c r="BM767" s="206"/>
      <c r="BN767" s="206"/>
      <c r="BO767" s="206"/>
      <c r="BP767" s="206"/>
      <c r="BQ767" s="206"/>
    </row>
    <row r="768" ht="25.15" customHeight="true" x14ac:dyDescent="0.2">
      <c r="C768" s="1461"/>
      <c r="D768" s="1461"/>
      <c r="E768" s="448"/>
      <c r="F768" s="448"/>
      <c r="G768" s="448"/>
      <c r="H768" s="1461"/>
      <c r="I768" s="1461"/>
      <c r="J768" s="448"/>
      <c r="K768" s="448"/>
      <c r="L768" s="448"/>
      <c r="M768" s="1461"/>
      <c r="N768" s="1461"/>
      <c r="O768" s="448"/>
      <c r="P768" s="448"/>
      <c r="Q768" s="448"/>
      <c r="BA768" s="204"/>
      <c r="BB768" s="281"/>
      <c r="BC768" s="204"/>
      <c r="BD768" s="204"/>
      <c r="BE768" s="204"/>
      <c r="BF768" s="204"/>
      <c r="BG768" s="204"/>
      <c r="BH768" s="204"/>
      <c r="BI768" s="204"/>
      <c r="BJ768" s="204"/>
      <c r="BK768" s="204"/>
      <c r="BL768" s="204"/>
      <c r="BM768" s="204"/>
      <c r="BN768" s="204"/>
      <c r="BO768" s="204"/>
      <c r="BP768" s="204"/>
      <c r="BQ768" s="204"/>
    </row>
    <row r="769" ht="25.15" customHeight="true" x14ac:dyDescent="0.2">
      <c r="C769" s="1461"/>
      <c r="D769" s="1461"/>
      <c r="E769" s="448"/>
      <c r="F769" s="448"/>
      <c r="G769" s="448"/>
      <c r="H769" s="1461"/>
      <c r="I769" s="1461"/>
      <c r="J769" s="448"/>
      <c r="K769" s="448"/>
      <c r="L769" s="448"/>
      <c r="M769" s="1461"/>
      <c r="N769" s="1461"/>
      <c r="O769" s="448"/>
      <c r="P769" s="448"/>
      <c r="Q769" s="448"/>
      <c r="BA769" s="204"/>
      <c r="BB769" s="281"/>
      <c r="BC769" s="204"/>
      <c r="BD769" s="204"/>
      <c r="BE769" s="204"/>
      <c r="BF769" s="204"/>
      <c r="BG769" s="204"/>
      <c r="BH769" s="204"/>
      <c r="BI769" s="204"/>
      <c r="BJ769" s="204"/>
      <c r="BK769" s="204"/>
      <c r="BL769" s="204"/>
      <c r="BM769" s="204"/>
      <c r="BN769" s="204"/>
      <c r="BO769" s="204"/>
      <c r="BP769" s="204"/>
      <c r="BQ769" s="204"/>
    </row>
    <row r="770" ht="25.15" customHeight="true" x14ac:dyDescent="0.2">
      <c r="C770" s="1461"/>
      <c r="D770" s="1461"/>
      <c r="E770" s="448"/>
      <c r="F770" s="448"/>
      <c r="G770" s="448"/>
      <c r="H770" s="1461"/>
      <c r="I770" s="1461"/>
      <c r="J770" s="448"/>
      <c r="K770" s="448"/>
      <c r="L770" s="448"/>
      <c r="M770" s="1461"/>
      <c r="N770" s="1461"/>
      <c r="O770" s="448"/>
      <c r="P770" s="448"/>
      <c r="Q770" s="448"/>
      <c r="BA770" s="204"/>
      <c r="BB770" s="281"/>
      <c r="BC770" s="204"/>
      <c r="BD770" s="204"/>
      <c r="BE770" s="204"/>
      <c r="BF770" s="204"/>
      <c r="BG770" s="204"/>
      <c r="BH770" s="204"/>
      <c r="BI770" s="204"/>
      <c r="BJ770" s="204"/>
      <c r="BK770" s="204"/>
      <c r="BL770" s="204"/>
      <c r="BM770" s="204"/>
      <c r="BN770" s="204"/>
      <c r="BO770" s="204"/>
      <c r="BP770" s="204"/>
      <c r="BQ770" s="204"/>
    </row>
    <row r="771" ht="25.15" customHeight="true" x14ac:dyDescent="0.2">
      <c r="C771" s="1461"/>
      <c r="D771" s="1461"/>
      <c r="E771" s="448"/>
      <c r="F771" s="448"/>
      <c r="G771" s="448"/>
      <c r="H771" s="1461"/>
      <c r="I771" s="1461"/>
      <c r="J771" s="448"/>
      <c r="K771" s="448"/>
      <c r="L771" s="448"/>
      <c r="M771" s="1461"/>
      <c r="N771" s="1461"/>
      <c r="O771" s="448"/>
      <c r="P771" s="448"/>
      <c r="Q771" s="448"/>
      <c r="BA771" s="204"/>
      <c r="BB771" s="281"/>
      <c r="BC771" s="204"/>
      <c r="BD771" s="204"/>
      <c r="BE771" s="204"/>
      <c r="BF771" s="204"/>
      <c r="BG771" s="204"/>
      <c r="BH771" s="204"/>
      <c r="BI771" s="204"/>
      <c r="BJ771" s="204"/>
      <c r="BK771" s="204"/>
      <c r="BL771" s="204"/>
      <c r="BM771" s="204"/>
      <c r="BN771" s="204"/>
      <c r="BO771" s="204"/>
      <c r="BP771" s="204"/>
      <c r="BQ771" s="204"/>
    </row>
    <row r="772" ht="25.15" customHeight="true" x14ac:dyDescent="0.2">
      <c r="C772" s="1461"/>
      <c r="D772" s="1461"/>
      <c r="E772" s="448"/>
      <c r="F772" s="448"/>
      <c r="G772" s="448"/>
      <c r="H772" s="1461"/>
      <c r="I772" s="1461"/>
      <c r="J772" s="448"/>
      <c r="K772" s="448"/>
      <c r="L772" s="448"/>
      <c r="M772" s="1461"/>
      <c r="N772" s="1461"/>
      <c r="O772" s="448"/>
      <c r="P772" s="448"/>
      <c r="Q772" s="448"/>
      <c r="BA772" s="204"/>
      <c r="BB772" s="281"/>
      <c r="BC772" s="204"/>
      <c r="BD772" s="204"/>
      <c r="BE772" s="204"/>
      <c r="BF772" s="204"/>
      <c r="BG772" s="204"/>
      <c r="BH772" s="204"/>
      <c r="BI772" s="204"/>
      <c r="BJ772" s="204"/>
      <c r="BK772" s="204"/>
      <c r="BL772" s="204"/>
      <c r="BM772" s="204"/>
      <c r="BN772" s="204"/>
      <c r="BO772" s="204"/>
      <c r="BP772" s="204"/>
      <c r="BQ772" s="204"/>
    </row>
    <row r="773" ht="25.15" customHeight="true" x14ac:dyDescent="0.2">
      <c r="C773" s="1461"/>
      <c r="D773" s="1461"/>
      <c r="E773" s="448"/>
      <c r="F773" s="448"/>
      <c r="G773" s="448"/>
      <c r="H773" s="1461"/>
      <c r="I773" s="1461"/>
      <c r="J773" s="448"/>
      <c r="K773" s="448"/>
      <c r="L773" s="448"/>
      <c r="M773" s="1461"/>
      <c r="N773" s="1461"/>
      <c r="O773" s="448"/>
      <c r="P773" s="448"/>
      <c r="Q773" s="448"/>
      <c r="BA773" s="204"/>
      <c r="BB773" s="281"/>
      <c r="BC773" s="204"/>
      <c r="BD773" s="204"/>
      <c r="BE773" s="204"/>
      <c r="BF773" s="204"/>
      <c r="BG773" s="204"/>
      <c r="BH773" s="204"/>
      <c r="BI773" s="204"/>
      <c r="BJ773" s="204"/>
      <c r="BK773" s="204"/>
      <c r="BL773" s="204"/>
      <c r="BM773" s="204"/>
      <c r="BN773" s="204"/>
      <c r="BO773" s="204"/>
      <c r="BP773" s="204"/>
      <c r="BQ773" s="204"/>
    </row>
    <row r="774" ht="25.15" customHeight="true" x14ac:dyDescent="0.2">
      <c r="C774" s="1461"/>
      <c r="D774" s="1461"/>
      <c r="E774" s="448"/>
      <c r="F774" s="448"/>
      <c r="G774" s="448"/>
      <c r="H774" s="1461"/>
      <c r="I774" s="1461"/>
      <c r="J774" s="448"/>
      <c r="K774" s="448"/>
      <c r="L774" s="448"/>
      <c r="M774" s="1461"/>
      <c r="N774" s="1461"/>
      <c r="O774" s="448"/>
      <c r="P774" s="448"/>
      <c r="Q774" s="448"/>
      <c r="BA774" s="204"/>
      <c r="BB774" s="281"/>
      <c r="BC774" s="204"/>
      <c r="BD774" s="204"/>
      <c r="BE774" s="204"/>
      <c r="BF774" s="204"/>
      <c r="BG774" s="204"/>
      <c r="BH774" s="204"/>
      <c r="BI774" s="204"/>
      <c r="BJ774" s="204"/>
      <c r="BK774" s="204"/>
      <c r="BL774" s="204"/>
      <c r="BM774" s="204"/>
      <c r="BN774" s="204"/>
      <c r="BO774" s="204"/>
      <c r="BP774" s="204"/>
      <c r="BQ774" s="204"/>
    </row>
    <row r="775" ht="25.15" customHeight="true" x14ac:dyDescent="0.2">
      <c r="C775" s="1461"/>
      <c r="D775" s="1461"/>
      <c r="E775" s="448"/>
      <c r="F775" s="448"/>
      <c r="G775" s="448"/>
      <c r="H775" s="1461"/>
      <c r="I775" s="1461"/>
      <c r="J775" s="448"/>
      <c r="K775" s="448"/>
      <c r="L775" s="448"/>
      <c r="M775" s="1461"/>
      <c r="N775" s="1461"/>
      <c r="O775" s="448"/>
      <c r="P775" s="448"/>
      <c r="Q775" s="448"/>
      <c r="BA775" s="204"/>
      <c r="BB775" s="281"/>
      <c r="BC775" s="204"/>
      <c r="BD775" s="204"/>
      <c r="BE775" s="204"/>
      <c r="BF775" s="204"/>
      <c r="BG775" s="204"/>
      <c r="BH775" s="204"/>
      <c r="BI775" s="204"/>
      <c r="BJ775" s="204"/>
      <c r="BK775" s="204"/>
      <c r="BL775" s="204"/>
      <c r="BM775" s="204"/>
      <c r="BN775" s="204"/>
      <c r="BO775" s="204"/>
      <c r="BP775" s="204"/>
      <c r="BQ775" s="204"/>
    </row>
    <row r="776" ht="25.15" customHeight="true" x14ac:dyDescent="0.2">
      <c r="C776" s="1461"/>
      <c r="D776" s="1461"/>
      <c r="E776" s="448"/>
      <c r="F776" s="448"/>
      <c r="G776" s="448"/>
      <c r="H776" s="1461"/>
      <c r="I776" s="1461"/>
      <c r="J776" s="448"/>
      <c r="K776" s="448"/>
      <c r="L776" s="448"/>
      <c r="M776" s="1461"/>
      <c r="N776" s="1461"/>
      <c r="O776" s="448"/>
      <c r="P776" s="448"/>
      <c r="Q776" s="448"/>
      <c r="BA776" s="204"/>
      <c r="BB776" s="281"/>
      <c r="BC776" s="204"/>
      <c r="BD776" s="204"/>
      <c r="BE776" s="204"/>
      <c r="BF776" s="204"/>
      <c r="BG776" s="204"/>
      <c r="BH776" s="204"/>
      <c r="BI776" s="204"/>
      <c r="BJ776" s="204"/>
      <c r="BK776" s="204"/>
      <c r="BL776" s="204"/>
      <c r="BM776" s="204"/>
      <c r="BN776" s="204"/>
      <c r="BO776" s="204"/>
      <c r="BP776" s="204"/>
      <c r="BQ776" s="204"/>
    </row>
    <row r="777" ht="25.15" customHeight="true" x14ac:dyDescent="0.2">
      <c r="C777" s="1461"/>
      <c r="D777" s="1461"/>
      <c r="E777" s="448"/>
      <c r="F777" s="448"/>
      <c r="G777" s="448"/>
      <c r="H777" s="1461"/>
      <c r="I777" s="1461"/>
      <c r="J777" s="448"/>
      <c r="K777" s="448"/>
      <c r="L777" s="448"/>
      <c r="M777" s="1461"/>
      <c r="N777" s="1461"/>
      <c r="O777" s="448"/>
      <c r="P777" s="448"/>
      <c r="Q777" s="448"/>
      <c r="BA777" s="204"/>
      <c r="BB777" s="281"/>
      <c r="BC777" s="204"/>
      <c r="BD777" s="204"/>
      <c r="BE777" s="204"/>
      <c r="BF777" s="204"/>
      <c r="BG777" s="204"/>
      <c r="BH777" s="204"/>
      <c r="BI777" s="204"/>
      <c r="BJ777" s="204"/>
      <c r="BK777" s="204"/>
      <c r="BL777" s="204"/>
      <c r="BM777" s="204"/>
      <c r="BN777" s="204"/>
      <c r="BO777" s="204"/>
      <c r="BP777" s="204"/>
      <c r="BQ777" s="204"/>
    </row>
    <row r="778" ht="25.15" customHeight="true" x14ac:dyDescent="0.2">
      <c r="C778" s="1461"/>
      <c r="D778" s="1461"/>
      <c r="E778" s="448"/>
      <c r="F778" s="448"/>
      <c r="G778" s="448"/>
      <c r="H778" s="1461"/>
      <c r="I778" s="1461"/>
      <c r="J778" s="448"/>
      <c r="K778" s="448"/>
      <c r="L778" s="448"/>
      <c r="M778" s="1461"/>
      <c r="N778" s="1461"/>
      <c r="O778" s="448"/>
      <c r="P778" s="448"/>
      <c r="Q778" s="448"/>
      <c r="BA778" s="204"/>
      <c r="BB778" s="281"/>
      <c r="BC778" s="204"/>
      <c r="BD778" s="204"/>
      <c r="BE778" s="204"/>
      <c r="BF778" s="204"/>
      <c r="BG778" s="204"/>
      <c r="BH778" s="204"/>
      <c r="BI778" s="204"/>
      <c r="BJ778" s="204"/>
      <c r="BK778" s="204"/>
      <c r="BL778" s="204"/>
      <c r="BM778" s="204"/>
      <c r="BN778" s="204"/>
      <c r="BO778" s="204"/>
      <c r="BP778" s="204"/>
      <c r="BQ778" s="204"/>
    </row>
    <row r="779" ht="25.15" customHeight="true" x14ac:dyDescent="0.2">
      <c r="C779" s="1461"/>
      <c r="D779" s="1461"/>
      <c r="E779" s="448"/>
      <c r="F779" s="448"/>
      <c r="G779" s="448"/>
      <c r="H779" s="1461"/>
      <c r="I779" s="1461"/>
      <c r="J779" s="448"/>
      <c r="K779" s="448"/>
      <c r="L779" s="448"/>
      <c r="M779" s="1461"/>
      <c r="N779" s="1461"/>
      <c r="O779" s="448"/>
      <c r="P779" s="448"/>
      <c r="Q779" s="448"/>
      <c r="BA779" s="204"/>
      <c r="BB779" s="281"/>
      <c r="BC779" s="204"/>
      <c r="BD779" s="204"/>
      <c r="BE779" s="204"/>
      <c r="BF779" s="204"/>
      <c r="BG779" s="204"/>
      <c r="BH779" s="204"/>
      <c r="BI779" s="204"/>
      <c r="BJ779" s="204"/>
      <c r="BK779" s="204"/>
      <c r="BL779" s="204"/>
      <c r="BM779" s="204"/>
      <c r="BN779" s="204"/>
      <c r="BO779" s="204"/>
      <c r="BP779" s="204"/>
      <c r="BQ779" s="204"/>
    </row>
    <row r="780" ht="25.15" customHeight="true" x14ac:dyDescent="0.2">
      <c r="C780" s="1461"/>
      <c r="D780" s="1461"/>
      <c r="E780" s="448"/>
      <c r="F780" s="448"/>
      <c r="G780" s="448"/>
      <c r="H780" s="1461"/>
      <c r="I780" s="1461"/>
      <c r="J780" s="448"/>
      <c r="K780" s="448"/>
      <c r="L780" s="448"/>
      <c r="M780" s="1461"/>
      <c r="N780" s="1461"/>
      <c r="O780" s="448"/>
      <c r="P780" s="448"/>
      <c r="Q780" s="448"/>
      <c r="BA780" s="204"/>
      <c r="BB780" s="281"/>
      <c r="BC780" s="204"/>
      <c r="BD780" s="204"/>
      <c r="BE780" s="204"/>
      <c r="BF780" s="204"/>
      <c r="BG780" s="204"/>
      <c r="BH780" s="204"/>
      <c r="BI780" s="204"/>
      <c r="BJ780" s="204"/>
      <c r="BK780" s="204"/>
      <c r="BL780" s="204"/>
      <c r="BM780" s="204"/>
      <c r="BN780" s="204"/>
      <c r="BO780" s="204"/>
      <c r="BP780" s="204"/>
      <c r="BQ780" s="204"/>
    </row>
    <row r="781" ht="25.15" customHeight="true" x14ac:dyDescent="0.2">
      <c r="C781" s="1461"/>
      <c r="D781" s="1461"/>
      <c r="E781" s="448"/>
      <c r="F781" s="448"/>
      <c r="G781" s="448"/>
      <c r="H781" s="1461"/>
      <c r="I781" s="1461"/>
      <c r="J781" s="448"/>
      <c r="K781" s="448"/>
      <c r="L781" s="448"/>
      <c r="M781" s="1461"/>
      <c r="N781" s="1461"/>
      <c r="O781" s="448"/>
      <c r="P781" s="448"/>
      <c r="Q781" s="448"/>
      <c r="BA781" s="204"/>
      <c r="BB781" s="281"/>
      <c r="BC781" s="204"/>
      <c r="BD781" s="204"/>
      <c r="BE781" s="204"/>
      <c r="BF781" s="204"/>
      <c r="BG781" s="204"/>
      <c r="BH781" s="204"/>
      <c r="BI781" s="204"/>
      <c r="BJ781" s="204"/>
      <c r="BK781" s="204"/>
      <c r="BL781" s="204"/>
      <c r="BM781" s="204"/>
      <c r="BN781" s="204"/>
      <c r="BO781" s="204"/>
      <c r="BP781" s="204"/>
      <c r="BQ781" s="204"/>
    </row>
    <row r="782" ht="25.15" customHeight="true" x14ac:dyDescent="0.2">
      <c r="C782" s="1461"/>
      <c r="D782" s="1461"/>
      <c r="E782" s="448"/>
      <c r="F782" s="448"/>
      <c r="G782" s="448"/>
      <c r="H782" s="1461"/>
      <c r="I782" s="1461"/>
      <c r="J782" s="448"/>
      <c r="K782" s="448"/>
      <c r="L782" s="448"/>
      <c r="M782" s="1461"/>
      <c r="N782" s="1461"/>
      <c r="O782" s="448"/>
      <c r="P782" s="448"/>
      <c r="Q782" s="448"/>
      <c r="BA782" s="204"/>
      <c r="BB782" s="281"/>
      <c r="BC782" s="204"/>
      <c r="BD782" s="204"/>
      <c r="BE782" s="204"/>
      <c r="BF782" s="204"/>
      <c r="BG782" s="204"/>
      <c r="BH782" s="204"/>
      <c r="BI782" s="204"/>
      <c r="BJ782" s="204"/>
      <c r="BK782" s="204"/>
      <c r="BL782" s="204"/>
      <c r="BM782" s="204"/>
      <c r="BN782" s="204"/>
      <c r="BO782" s="204"/>
      <c r="BP782" s="204"/>
      <c r="BQ782" s="204"/>
    </row>
    <row r="783" ht="25.15" customHeight="true" x14ac:dyDescent="0.2">
      <c r="C783" s="1461"/>
      <c r="D783" s="1461"/>
      <c r="E783" s="448"/>
      <c r="F783" s="448"/>
      <c r="G783" s="448"/>
      <c r="H783" s="1461"/>
      <c r="I783" s="1461"/>
      <c r="J783" s="448"/>
      <c r="K783" s="448"/>
      <c r="L783" s="448"/>
      <c r="M783" s="1461"/>
      <c r="N783" s="1461"/>
      <c r="O783" s="448"/>
      <c r="P783" s="448"/>
      <c r="Q783" s="448"/>
      <c r="BA783" s="204"/>
      <c r="BB783" s="281"/>
      <c r="BC783" s="204"/>
      <c r="BD783" s="204"/>
      <c r="BE783" s="204"/>
      <c r="BF783" s="204"/>
      <c r="BG783" s="204"/>
      <c r="BH783" s="204"/>
      <c r="BI783" s="204"/>
      <c r="BJ783" s="204"/>
      <c r="BK783" s="204"/>
      <c r="BL783" s="204"/>
      <c r="BM783" s="204"/>
      <c r="BN783" s="204"/>
      <c r="BO783" s="204"/>
      <c r="BP783" s="204"/>
      <c r="BQ783" s="204"/>
    </row>
    <row r="784" ht="25.15" customHeight="true" x14ac:dyDescent="0.2">
      <c r="C784" s="1461"/>
      <c r="D784" s="1461"/>
      <c r="E784" s="448"/>
      <c r="F784" s="448"/>
      <c r="G784" s="448"/>
      <c r="H784" s="1461"/>
      <c r="I784" s="1461"/>
      <c r="J784" s="448"/>
      <c r="K784" s="448"/>
      <c r="L784" s="448"/>
      <c r="M784" s="1461"/>
      <c r="N784" s="1461"/>
      <c r="O784" s="448"/>
      <c r="P784" s="448"/>
      <c r="Q784" s="448"/>
      <c r="BA784" s="204"/>
      <c r="BB784" s="281"/>
      <c r="BC784" s="204"/>
      <c r="BD784" s="204"/>
      <c r="BE784" s="204"/>
      <c r="BF784" s="204"/>
      <c r="BG784" s="204"/>
      <c r="BH784" s="204"/>
      <c r="BI784" s="204"/>
      <c r="BJ784" s="204"/>
      <c r="BK784" s="204"/>
      <c r="BL784" s="204"/>
      <c r="BM784" s="204"/>
      <c r="BN784" s="204"/>
      <c r="BO784" s="204"/>
      <c r="BP784" s="204"/>
      <c r="BQ784" s="204"/>
    </row>
    <row r="785" ht="25.15" customHeight="true" x14ac:dyDescent="0.2">
      <c r="C785" s="1461"/>
      <c r="D785" s="1461"/>
      <c r="E785" s="448"/>
      <c r="F785" s="448"/>
      <c r="G785" s="448"/>
      <c r="H785" s="1461"/>
      <c r="I785" s="1461"/>
      <c r="J785" s="448"/>
      <c r="K785" s="448"/>
      <c r="L785" s="448"/>
      <c r="M785" s="1461"/>
      <c r="N785" s="1461"/>
      <c r="O785" s="448"/>
      <c r="P785" s="448"/>
      <c r="Q785" s="448"/>
      <c r="BA785" s="204"/>
      <c r="BB785" s="281"/>
      <c r="BC785" s="204"/>
      <c r="BD785" s="204"/>
      <c r="BE785" s="204"/>
      <c r="BF785" s="204"/>
      <c r="BG785" s="204"/>
      <c r="BH785" s="204"/>
      <c r="BI785" s="204"/>
      <c r="BJ785" s="204"/>
      <c r="BK785" s="204"/>
      <c r="BL785" s="204"/>
      <c r="BM785" s="204"/>
      <c r="BN785" s="204"/>
      <c r="BO785" s="204"/>
      <c r="BP785" s="204"/>
      <c r="BQ785" s="204"/>
    </row>
    <row r="786" ht="25.15" customHeight="true" x14ac:dyDescent="0.2">
      <c r="C786" s="1461"/>
      <c r="D786" s="1461"/>
      <c r="E786" s="448"/>
      <c r="F786" s="448"/>
      <c r="G786" s="448"/>
      <c r="H786" s="1461"/>
      <c r="I786" s="1461"/>
      <c r="J786" s="448"/>
      <c r="K786" s="448"/>
      <c r="L786" s="448"/>
      <c r="M786" s="1461"/>
      <c r="N786" s="1461"/>
      <c r="O786" s="448"/>
      <c r="P786" s="448"/>
      <c r="Q786" s="448"/>
      <c r="BA786" s="204"/>
      <c r="BB786" s="281"/>
      <c r="BC786" s="204"/>
      <c r="BD786" s="204"/>
      <c r="BE786" s="204"/>
      <c r="BF786" s="204"/>
      <c r="BG786" s="204"/>
      <c r="BH786" s="204"/>
      <c r="BI786" s="204"/>
      <c r="BJ786" s="204"/>
      <c r="BK786" s="204"/>
      <c r="BL786" s="204"/>
      <c r="BM786" s="204"/>
      <c r="BN786" s="204"/>
      <c r="BO786" s="204"/>
      <c r="BP786" s="204"/>
      <c r="BQ786" s="204"/>
    </row>
    <row r="787" ht="25.15" customHeight="true" x14ac:dyDescent="0.2">
      <c r="C787" s="1461"/>
      <c r="D787" s="1461"/>
      <c r="E787" s="448"/>
      <c r="F787" s="448"/>
      <c r="G787" s="448"/>
      <c r="H787" s="1461"/>
      <c r="I787" s="1461"/>
      <c r="J787" s="448"/>
      <c r="K787" s="448"/>
      <c r="L787" s="448"/>
      <c r="M787" s="1461"/>
      <c r="N787" s="1461"/>
      <c r="O787" s="448"/>
      <c r="P787" s="448"/>
      <c r="Q787" s="448"/>
      <c r="BA787" s="204"/>
      <c r="BB787" s="281"/>
      <c r="BC787" s="204"/>
      <c r="BD787" s="204"/>
      <c r="BE787" s="204"/>
      <c r="BF787" s="204"/>
      <c r="BG787" s="204"/>
      <c r="BH787" s="204"/>
      <c r="BI787" s="204"/>
      <c r="BJ787" s="204"/>
      <c r="BK787" s="204"/>
      <c r="BL787" s="204"/>
      <c r="BM787" s="204"/>
      <c r="BN787" s="204"/>
      <c r="BO787" s="204"/>
      <c r="BP787" s="204"/>
      <c r="BQ787" s="204"/>
    </row>
    <row r="788" ht="25.15" customHeight="true" x14ac:dyDescent="0.2">
      <c r="C788" s="1461"/>
      <c r="D788" s="1461"/>
      <c r="E788" s="448"/>
      <c r="F788" s="448"/>
      <c r="G788" s="448"/>
      <c r="H788" s="1461"/>
      <c r="I788" s="1461"/>
      <c r="J788" s="448"/>
      <c r="K788" s="448"/>
      <c r="L788" s="448"/>
      <c r="M788" s="1461"/>
      <c r="N788" s="1461"/>
      <c r="O788" s="448"/>
      <c r="P788" s="448"/>
      <c r="Q788" s="448"/>
      <c r="BA788" s="204"/>
      <c r="BB788" s="281"/>
      <c r="BC788" s="204"/>
      <c r="BD788" s="204"/>
      <c r="BE788" s="204"/>
      <c r="BF788" s="204"/>
      <c r="BG788" s="204"/>
      <c r="BH788" s="204"/>
      <c r="BI788" s="204"/>
      <c r="BJ788" s="204"/>
      <c r="BK788" s="204"/>
      <c r="BL788" s="204"/>
      <c r="BM788" s="204"/>
      <c r="BN788" s="204"/>
      <c r="BO788" s="204"/>
      <c r="BP788" s="204"/>
      <c r="BQ788" s="204"/>
    </row>
    <row r="789" ht="25.15" customHeight="true" x14ac:dyDescent="0.2">
      <c r="C789" s="1461"/>
      <c r="D789" s="1461"/>
      <c r="E789" s="448"/>
      <c r="F789" s="448"/>
      <c r="G789" s="448"/>
      <c r="H789" s="1461"/>
      <c r="I789" s="1461"/>
      <c r="J789" s="448"/>
      <c r="K789" s="448"/>
      <c r="L789" s="448"/>
      <c r="M789" s="1461"/>
      <c r="N789" s="1461"/>
      <c r="O789" s="448"/>
      <c r="P789" s="448"/>
      <c r="Q789" s="448"/>
      <c r="BA789" s="204"/>
      <c r="BB789" s="281"/>
      <c r="BC789" s="204"/>
      <c r="BD789" s="204"/>
      <c r="BE789" s="204"/>
      <c r="BF789" s="204"/>
      <c r="BG789" s="204"/>
      <c r="BH789" s="204"/>
      <c r="BI789" s="204"/>
      <c r="BJ789" s="204"/>
      <c r="BK789" s="204"/>
      <c r="BL789" s="204"/>
      <c r="BM789" s="204"/>
      <c r="BN789" s="204"/>
      <c r="BO789" s="204"/>
      <c r="BP789" s="204"/>
      <c r="BQ789" s="204"/>
    </row>
    <row r="790" ht="25.15" customHeight="true" x14ac:dyDescent="0.2">
      <c r="C790" s="1461"/>
      <c r="D790" s="1461"/>
      <c r="E790" s="448"/>
      <c r="F790" s="448"/>
      <c r="G790" s="448"/>
      <c r="H790" s="1461"/>
      <c r="I790" s="1461"/>
      <c r="J790" s="448"/>
      <c r="K790" s="448"/>
      <c r="L790" s="448"/>
      <c r="M790" s="1461"/>
      <c r="N790" s="1461"/>
      <c r="O790" s="448"/>
      <c r="P790" s="448"/>
      <c r="Q790" s="448"/>
      <c r="BA790" s="204"/>
      <c r="BB790" s="281"/>
      <c r="BC790" s="204"/>
      <c r="BD790" s="204"/>
      <c r="BE790" s="204"/>
      <c r="BF790" s="204"/>
      <c r="BG790" s="204"/>
      <c r="BH790" s="204"/>
      <c r="BI790" s="204"/>
      <c r="BJ790" s="204"/>
      <c r="BK790" s="204"/>
      <c r="BL790" s="204"/>
      <c r="BM790" s="204"/>
      <c r="BN790" s="204"/>
      <c r="BO790" s="204"/>
      <c r="BP790" s="204"/>
      <c r="BQ790" s="204"/>
    </row>
    <row r="791" ht="25.15" customHeight="true" x14ac:dyDescent="0.2">
      <c r="C791" s="1461"/>
      <c r="D791" s="1461"/>
      <c r="E791" s="448"/>
      <c r="F791" s="448"/>
      <c r="G791" s="448"/>
      <c r="H791" s="1461"/>
      <c r="I791" s="1461"/>
      <c r="J791" s="448"/>
      <c r="K791" s="448"/>
      <c r="L791" s="448"/>
      <c r="M791" s="1461"/>
      <c r="N791" s="1461"/>
      <c r="O791" s="448"/>
      <c r="P791" s="448"/>
      <c r="Q791" s="448"/>
      <c r="BA791" s="204"/>
      <c r="BB791" s="281"/>
      <c r="BC791" s="204"/>
      <c r="BD791" s="204"/>
      <c r="BE791" s="204"/>
      <c r="BF791" s="204"/>
      <c r="BG791" s="204"/>
      <c r="BH791" s="204"/>
      <c r="BI791" s="204"/>
      <c r="BJ791" s="204"/>
      <c r="BK791" s="204"/>
      <c r="BL791" s="204"/>
      <c r="BM791" s="204"/>
      <c r="BN791" s="204"/>
      <c r="BO791" s="204"/>
      <c r="BP791" s="204"/>
      <c r="BQ791" s="204"/>
    </row>
    <row r="792" ht="25.15" customHeight="true" x14ac:dyDescent="0.2">
      <c r="C792" s="1461"/>
      <c r="D792" s="1461"/>
      <c r="E792" s="448"/>
      <c r="F792" s="448"/>
      <c r="G792" s="448"/>
      <c r="H792" s="1461"/>
      <c r="I792" s="1461"/>
      <c r="J792" s="448"/>
      <c r="K792" s="448"/>
      <c r="L792" s="448"/>
      <c r="M792" s="1461"/>
      <c r="N792" s="1461"/>
      <c r="O792" s="448"/>
      <c r="P792" s="448"/>
      <c r="Q792" s="448"/>
      <c r="BA792" s="204"/>
      <c r="BB792" s="281"/>
      <c r="BC792" s="204"/>
      <c r="BD792" s="204"/>
      <c r="BE792" s="204"/>
      <c r="BF792" s="204"/>
      <c r="BG792" s="204"/>
      <c r="BH792" s="204"/>
      <c r="BI792" s="204"/>
      <c r="BJ792" s="204"/>
      <c r="BK792" s="204"/>
      <c r="BL792" s="204"/>
      <c r="BM792" s="204"/>
      <c r="BN792" s="204"/>
      <c r="BO792" s="204"/>
      <c r="BP792" s="204"/>
      <c r="BQ792" s="204"/>
    </row>
    <row r="793" ht="25.15" customHeight="true" x14ac:dyDescent="0.2">
      <c r="C793" s="1461"/>
      <c r="D793" s="1461"/>
      <c r="E793" s="448"/>
      <c r="F793" s="448"/>
      <c r="G793" s="448"/>
      <c r="H793" s="1461"/>
      <c r="I793" s="1461"/>
      <c r="J793" s="448"/>
      <c r="K793" s="448"/>
      <c r="L793" s="448"/>
      <c r="M793" s="1461"/>
      <c r="N793" s="1461"/>
      <c r="O793" s="448"/>
      <c r="P793" s="448"/>
      <c r="Q793" s="448"/>
      <c r="BA793" s="204"/>
      <c r="BB793" s="281"/>
      <c r="BC793" s="204"/>
      <c r="BD793" s="204"/>
      <c r="BE793" s="204"/>
      <c r="BF793" s="204"/>
      <c r="BG793" s="204"/>
      <c r="BH793" s="204"/>
      <c r="BI793" s="204"/>
      <c r="BJ793" s="204"/>
      <c r="BK793" s="204"/>
      <c r="BL793" s="204"/>
      <c r="BM793" s="204"/>
      <c r="BN793" s="204"/>
      <c r="BO793" s="204"/>
      <c r="BP793" s="204"/>
      <c r="BQ793" s="204"/>
    </row>
    <row r="794" ht="25.15" customHeight="true" x14ac:dyDescent="0.2">
      <c r="C794" s="1461"/>
      <c r="D794" s="1461"/>
      <c r="E794" s="448"/>
      <c r="F794" s="448"/>
      <c r="G794" s="448"/>
      <c r="H794" s="1461"/>
      <c r="I794" s="1461"/>
      <c r="J794" s="448"/>
      <c r="K794" s="448"/>
      <c r="L794" s="448"/>
      <c r="M794" s="1461"/>
      <c r="N794" s="1461"/>
      <c r="O794" s="448"/>
      <c r="P794" s="448"/>
      <c r="Q794" s="448"/>
      <c r="BA794" s="204"/>
      <c r="BB794" s="281"/>
      <c r="BC794" s="204"/>
      <c r="BD794" s="204"/>
      <c r="BE794" s="204"/>
      <c r="BF794" s="204"/>
      <c r="BG794" s="204"/>
      <c r="BH794" s="204"/>
      <c r="BI794" s="204"/>
      <c r="BJ794" s="204"/>
      <c r="BK794" s="204"/>
      <c r="BL794" s="204"/>
      <c r="BM794" s="204"/>
      <c r="BN794" s="204"/>
      <c r="BO794" s="204"/>
      <c r="BP794" s="204"/>
      <c r="BQ794" s="204"/>
    </row>
    <row r="795" ht="25.15" customHeight="true" x14ac:dyDescent="0.2">
      <c r="C795" s="1461"/>
      <c r="D795" s="1461"/>
      <c r="E795" s="448"/>
      <c r="F795" s="448"/>
      <c r="G795" s="448"/>
      <c r="H795" s="1461"/>
      <c r="I795" s="1461"/>
      <c r="J795" s="448"/>
      <c r="K795" s="448"/>
      <c r="L795" s="448"/>
      <c r="M795" s="1461"/>
      <c r="N795" s="1461"/>
      <c r="O795" s="448"/>
      <c r="P795" s="448"/>
      <c r="Q795" s="448"/>
      <c r="BA795" s="204"/>
      <c r="BB795" s="281"/>
      <c r="BC795" s="204"/>
      <c r="BD795" s="204"/>
      <c r="BE795" s="204"/>
      <c r="BF795" s="204"/>
      <c r="BG795" s="204"/>
      <c r="BH795" s="204"/>
      <c r="BI795" s="204"/>
      <c r="BJ795" s="204"/>
      <c r="BK795" s="204"/>
      <c r="BL795" s="204"/>
      <c r="BM795" s="204"/>
      <c r="BN795" s="204"/>
      <c r="BO795" s="204"/>
      <c r="BP795" s="204"/>
      <c r="BQ795" s="204"/>
    </row>
    <row r="796" ht="25.15" customHeight="true" x14ac:dyDescent="0.2">
      <c r="C796" s="1461"/>
      <c r="D796" s="1461"/>
      <c r="E796" s="448"/>
      <c r="F796" s="448"/>
      <c r="G796" s="448"/>
      <c r="H796" s="1461"/>
      <c r="I796" s="1461"/>
      <c r="J796" s="448"/>
      <c r="K796" s="448"/>
      <c r="L796" s="448"/>
      <c r="M796" s="1461"/>
      <c r="N796" s="1461"/>
      <c r="O796" s="448"/>
      <c r="P796" s="448"/>
      <c r="Q796" s="448"/>
      <c r="BA796" s="204"/>
      <c r="BB796" s="281"/>
      <c r="BC796" s="204"/>
      <c r="BD796" s="204"/>
      <c r="BE796" s="204"/>
      <c r="BF796" s="204"/>
      <c r="BG796" s="204"/>
      <c r="BH796" s="204"/>
      <c r="BI796" s="204"/>
      <c r="BJ796" s="204"/>
      <c r="BK796" s="204"/>
      <c r="BL796" s="204"/>
      <c r="BM796" s="204"/>
      <c r="BN796" s="204"/>
      <c r="BO796" s="204"/>
      <c r="BP796" s="204"/>
      <c r="BQ796" s="204"/>
    </row>
    <row r="797" ht="25.15" customHeight="true" x14ac:dyDescent="0.2">
      <c r="C797" s="1461"/>
      <c r="D797" s="1461"/>
      <c r="E797" s="448"/>
      <c r="F797" s="448"/>
      <c r="G797" s="448"/>
      <c r="H797" s="1461"/>
      <c r="I797" s="1461"/>
      <c r="J797" s="448"/>
      <c r="K797" s="448"/>
      <c r="L797" s="448"/>
      <c r="M797" s="1461"/>
      <c r="N797" s="1461"/>
      <c r="O797" s="448"/>
      <c r="P797" s="448"/>
      <c r="Q797" s="448"/>
      <c r="BA797" s="204"/>
      <c r="BB797" s="281"/>
      <c r="BC797" s="204"/>
      <c r="BD797" s="204"/>
      <c r="BE797" s="204"/>
      <c r="BF797" s="204"/>
      <c r="BG797" s="204"/>
      <c r="BH797" s="204"/>
      <c r="BI797" s="204"/>
      <c r="BJ797" s="204"/>
      <c r="BK797" s="204"/>
      <c r="BL797" s="204"/>
      <c r="BM797" s="204"/>
      <c r="BN797" s="204"/>
      <c r="BO797" s="204"/>
      <c r="BP797" s="204"/>
      <c r="BQ797" s="204"/>
    </row>
    <row r="798" ht="25.15" customHeight="true" x14ac:dyDescent="0.2">
      <c r="C798" s="1461"/>
      <c r="D798" s="1461"/>
      <c r="E798" s="448"/>
      <c r="F798" s="448"/>
      <c r="G798" s="448"/>
      <c r="H798" s="1461"/>
      <c r="I798" s="1461"/>
      <c r="J798" s="448"/>
      <c r="K798" s="448"/>
      <c r="L798" s="448"/>
      <c r="M798" s="1461"/>
      <c r="N798" s="1461"/>
      <c r="O798" s="448"/>
      <c r="P798" s="448"/>
      <c r="Q798" s="448"/>
      <c r="BA798" s="204"/>
      <c r="BB798" s="281"/>
      <c r="BC798" s="204"/>
      <c r="BD798" s="204"/>
      <c r="BE798" s="204"/>
      <c r="BF798" s="204"/>
      <c r="BG798" s="204"/>
      <c r="BH798" s="204"/>
      <c r="BI798" s="204"/>
      <c r="BJ798" s="204"/>
      <c r="BK798" s="204"/>
      <c r="BL798" s="204"/>
      <c r="BM798" s="204"/>
      <c r="BN798" s="204"/>
      <c r="BO798" s="204"/>
      <c r="BP798" s="204"/>
      <c r="BQ798" s="204"/>
    </row>
    <row r="799" ht="25.15" customHeight="true" x14ac:dyDescent="0.2">
      <c r="C799" s="1461"/>
      <c r="D799" s="1461"/>
      <c r="E799" s="448"/>
      <c r="F799" s="448"/>
      <c r="G799" s="448"/>
      <c r="H799" s="1461"/>
      <c r="I799" s="1461"/>
      <c r="J799" s="448"/>
      <c r="K799" s="448"/>
      <c r="L799" s="448"/>
      <c r="M799" s="1461"/>
      <c r="N799" s="1461"/>
      <c r="O799" s="448"/>
      <c r="P799" s="448"/>
      <c r="Q799" s="448"/>
      <c r="BA799" s="204"/>
      <c r="BB799" s="281"/>
      <c r="BC799" s="204"/>
      <c r="BD799" s="204"/>
      <c r="BE799" s="204"/>
      <c r="BF799" s="204"/>
      <c r="BG799" s="204"/>
      <c r="BH799" s="204"/>
      <c r="BI799" s="204"/>
      <c r="BJ799" s="204"/>
      <c r="BK799" s="204"/>
      <c r="BL799" s="204"/>
      <c r="BM799" s="204"/>
      <c r="BN799" s="204"/>
      <c r="BO799" s="204"/>
      <c r="BP799" s="204"/>
      <c r="BQ799" s="204"/>
    </row>
    <row r="800" ht="25.15" customHeight="true" x14ac:dyDescent="0.2">
      <c r="C800" s="448"/>
      <c r="D800" s="448"/>
      <c r="E800" s="448"/>
      <c r="F800" s="448"/>
      <c r="G800" s="448"/>
      <c r="H800" s="448"/>
      <c r="I800" s="448"/>
      <c r="J800" s="448"/>
      <c r="K800" s="448"/>
      <c r="L800" s="448"/>
      <c r="M800" s="448"/>
      <c r="N800" s="448"/>
      <c r="O800" s="448"/>
      <c r="P800" s="448"/>
      <c r="Q800" s="448"/>
      <c r="BA800" s="204"/>
      <c r="BB800" s="281"/>
      <c r="BC800" s="204"/>
      <c r="BD800" s="204"/>
      <c r="BE800" s="204"/>
      <c r="BF800" s="204"/>
      <c r="BG800" s="204"/>
      <c r="BH800" s="204"/>
      <c r="BI800" s="204"/>
      <c r="BJ800" s="204"/>
      <c r="BK800" s="204"/>
      <c r="BL800" s="204"/>
      <c r="BM800" s="204"/>
      <c r="BN800" s="204"/>
      <c r="BO800" s="204"/>
      <c r="BP800" s="204"/>
      <c r="BQ800" s="204"/>
    </row>
    <row r="801" ht="25.15" customHeight="true" x14ac:dyDescent="0.2">
      <c r="C801" s="448"/>
      <c r="D801" s="448"/>
      <c r="E801" s="448"/>
      <c r="F801" s="448"/>
      <c r="G801" s="448"/>
      <c r="H801" s="448"/>
      <c r="I801" s="448"/>
      <c r="J801" s="448"/>
      <c r="K801" s="448"/>
      <c r="L801" s="448"/>
      <c r="M801" s="448"/>
      <c r="N801" s="448"/>
      <c r="O801" s="448"/>
      <c r="P801" s="448"/>
      <c r="Q801" s="448"/>
    </row>
    <row r="802" ht="25.15" customHeight="true" x14ac:dyDescent="0.2">
      <c r="C802" s="448"/>
      <c r="D802" s="448"/>
      <c r="E802" s="448"/>
      <c r="F802" s="448"/>
      <c r="G802" s="448"/>
      <c r="H802" s="448"/>
      <c r="I802" s="448"/>
      <c r="J802" s="448"/>
      <c r="K802" s="448"/>
      <c r="L802" s="448"/>
      <c r="M802" s="448"/>
      <c r="N802" s="448"/>
      <c r="O802" s="448"/>
      <c r="P802" s="448"/>
      <c r="Q802" s="448"/>
    </row>
    <row r="803" ht="25.15" customHeight="true" x14ac:dyDescent="0.2">
      <c r="C803" s="448"/>
      <c r="D803" s="448"/>
      <c r="E803" s="448"/>
      <c r="F803" s="448"/>
      <c r="G803" s="448"/>
      <c r="H803" s="448"/>
      <c r="I803" s="448"/>
      <c r="J803" s="448"/>
      <c r="K803" s="448"/>
      <c r="L803" s="448"/>
      <c r="M803" s="448"/>
      <c r="N803" s="448"/>
      <c r="O803" s="448"/>
      <c r="P803" s="448"/>
      <c r="Q803" s="448"/>
    </row>
    <row r="804" ht="25.15" customHeight="true" x14ac:dyDescent="0.2">
      <c r="C804" s="448"/>
      <c r="D804" s="448"/>
      <c r="E804" s="448"/>
      <c r="F804" s="448"/>
      <c r="G804" s="448"/>
      <c r="H804" s="448"/>
      <c r="I804" s="448"/>
      <c r="J804" s="448"/>
      <c r="K804" s="448"/>
      <c r="L804" s="448"/>
      <c r="M804" s="448"/>
      <c r="N804" s="448"/>
      <c r="O804" s="448"/>
      <c r="P804" s="448"/>
      <c r="Q804" s="448"/>
    </row>
    <row r="805" ht="25.15" customHeight="true" x14ac:dyDescent="0.2">
      <c r="C805" s="448"/>
      <c r="D805" s="448"/>
      <c r="E805" s="448"/>
      <c r="F805" s="448"/>
      <c r="G805" s="448"/>
      <c r="H805" s="448"/>
      <c r="I805" s="448"/>
      <c r="J805" s="448"/>
      <c r="K805" s="448"/>
      <c r="L805" s="448"/>
      <c r="M805" s="448"/>
      <c r="N805" s="448"/>
      <c r="O805" s="448"/>
      <c r="P805" s="448"/>
      <c r="Q805" s="448"/>
    </row>
    <row r="806" ht="25.15" customHeight="true" x14ac:dyDescent="0.2">
      <c r="C806" s="448"/>
      <c r="D806" s="448"/>
      <c r="E806" s="448"/>
      <c r="F806" s="448"/>
      <c r="G806" s="448"/>
      <c r="H806" s="448"/>
      <c r="I806" s="448"/>
      <c r="J806" s="448"/>
      <c r="K806" s="448"/>
      <c r="L806" s="448"/>
      <c r="M806" s="448"/>
      <c r="N806" s="448"/>
      <c r="O806" s="448"/>
      <c r="P806" s="448"/>
      <c r="Q806" s="448"/>
    </row>
    <row r="807" ht="25.15" customHeight="true" x14ac:dyDescent="0.2">
      <c r="C807" s="448"/>
      <c r="D807" s="448"/>
      <c r="E807" s="448"/>
      <c r="F807" s="448"/>
      <c r="G807" s="448"/>
      <c r="H807" s="448"/>
      <c r="I807" s="448"/>
      <c r="J807" s="448"/>
      <c r="K807" s="448"/>
      <c r="L807" s="448"/>
      <c r="M807" s="448"/>
      <c r="N807" s="448"/>
      <c r="O807" s="448"/>
      <c r="P807" s="448"/>
      <c r="Q807" s="448"/>
    </row>
    <row r="808" ht="25.15" customHeight="true" x14ac:dyDescent="0.2">
      <c r="C808" s="448"/>
      <c r="D808" s="448"/>
      <c r="E808" s="448"/>
      <c r="F808" s="448"/>
      <c r="G808" s="448"/>
      <c r="H808" s="448"/>
      <c r="I808" s="448"/>
      <c r="J808" s="448"/>
      <c r="K808" s="448"/>
      <c r="L808" s="448"/>
      <c r="M808" s="448"/>
      <c r="N808" s="448"/>
      <c r="O808" s="448"/>
      <c r="P808" s="448"/>
      <c r="Q808" s="448"/>
    </row>
    <row r="809" ht="25.15" customHeight="true" x14ac:dyDescent="0.2">
      <c r="C809" s="448"/>
      <c r="D809" s="448"/>
      <c r="E809" s="448"/>
      <c r="F809" s="448"/>
      <c r="G809" s="448"/>
      <c r="H809" s="448"/>
      <c r="I809" s="448"/>
      <c r="J809" s="448"/>
      <c r="K809" s="448"/>
      <c r="L809" s="448"/>
      <c r="M809" s="448"/>
      <c r="N809" s="448"/>
      <c r="O809" s="448"/>
      <c r="P809" s="448"/>
      <c r="Q809" s="448"/>
    </row>
    <row r="810" ht="25.15" customHeight="true" x14ac:dyDescent="0.2">
      <c r="C810" s="448"/>
      <c r="D810" s="448"/>
      <c r="E810" s="448"/>
      <c r="F810" s="448"/>
      <c r="G810" s="448"/>
      <c r="H810" s="448"/>
      <c r="I810" s="448"/>
      <c r="J810" s="448"/>
      <c r="K810" s="448"/>
      <c r="L810" s="448"/>
      <c r="M810" s="448"/>
      <c r="N810" s="448"/>
      <c r="O810" s="448"/>
      <c r="P810" s="448"/>
      <c r="Q810" s="448"/>
    </row>
    <row r="811" ht="25.15" customHeight="true" x14ac:dyDescent="0.2">
      <c r="C811" s="448"/>
      <c r="D811" s="448"/>
      <c r="E811" s="448"/>
      <c r="F811" s="448"/>
      <c r="G811" s="448"/>
      <c r="H811" s="448"/>
      <c r="I811" s="448"/>
      <c r="J811" s="448"/>
      <c r="K811" s="448"/>
      <c r="L811" s="448"/>
      <c r="M811" s="448"/>
      <c r="N811" s="448"/>
      <c r="O811" s="448"/>
      <c r="P811" s="448"/>
      <c r="Q811" s="448"/>
    </row>
    <row r="812" ht="25.15" customHeight="true" x14ac:dyDescent="0.2">
      <c r="C812" s="448"/>
      <c r="D812" s="448"/>
      <c r="E812" s="448"/>
      <c r="F812" s="448"/>
      <c r="G812" s="448"/>
      <c r="H812" s="448"/>
      <c r="I812" s="448"/>
      <c r="J812" s="448"/>
      <c r="K812" s="448"/>
      <c r="L812" s="448"/>
      <c r="M812" s="448"/>
      <c r="N812" s="448"/>
      <c r="O812" s="448"/>
      <c r="P812" s="448"/>
      <c r="Q812" s="448"/>
    </row>
    <row r="813" ht="25.15" customHeight="true" x14ac:dyDescent="0.2">
      <c r="C813" s="448"/>
      <c r="D813" s="448"/>
      <c r="E813" s="448"/>
      <c r="F813" s="448"/>
      <c r="G813" s="448"/>
      <c r="H813" s="448"/>
      <c r="I813" s="448"/>
      <c r="J813" s="448"/>
      <c r="K813" s="448"/>
      <c r="L813" s="448"/>
      <c r="M813" s="448"/>
      <c r="N813" s="448"/>
      <c r="O813" s="448"/>
      <c r="P813" s="448"/>
      <c r="Q813" s="448"/>
    </row>
    <row r="814" ht="25.15" customHeight="true" x14ac:dyDescent="0.2">
      <c r="C814" s="448"/>
      <c r="D814" s="448"/>
      <c r="E814" s="448"/>
      <c r="F814" s="448"/>
      <c r="G814" s="448"/>
      <c r="H814" s="448"/>
      <c r="I814" s="448"/>
      <c r="J814" s="448"/>
      <c r="K814" s="448"/>
      <c r="L814" s="448"/>
      <c r="M814" s="448"/>
      <c r="N814" s="448"/>
      <c r="O814" s="448"/>
      <c r="P814" s="448"/>
      <c r="Q814" s="448"/>
    </row>
    <row r="815" ht="25.15" customHeight="true" x14ac:dyDescent="0.2">
      <c r="C815" s="448"/>
      <c r="D815" s="448"/>
      <c r="E815" s="448"/>
      <c r="F815" s="448"/>
      <c r="G815" s="448"/>
      <c r="H815" s="448"/>
      <c r="I815" s="448"/>
      <c r="J815" s="448"/>
      <c r="K815" s="448"/>
      <c r="L815" s="448"/>
      <c r="M815" s="448"/>
      <c r="N815" s="448"/>
      <c r="O815" s="448"/>
      <c r="P815" s="448"/>
      <c r="Q815" s="448"/>
    </row>
    <row r="816" ht="25.15" customHeight="true" x14ac:dyDescent="0.2">
      <c r="C816" s="448"/>
      <c r="D816" s="448"/>
      <c r="E816" s="448"/>
      <c r="F816" s="448"/>
      <c r="G816" s="448"/>
      <c r="H816" s="448"/>
      <c r="I816" s="448"/>
      <c r="J816" s="448"/>
      <c r="K816" s="448"/>
      <c r="L816" s="448"/>
      <c r="M816" s="448"/>
      <c r="N816" s="448"/>
      <c r="O816" s="448"/>
      <c r="P816" s="448"/>
      <c r="Q816" s="448"/>
    </row>
    <row r="817" ht="25.15" customHeight="true" x14ac:dyDescent="0.2">
      <c r="C817" s="448"/>
      <c r="D817" s="448"/>
      <c r="E817" s="448"/>
      <c r="F817" s="448"/>
      <c r="G817" s="448"/>
      <c r="H817" s="448"/>
      <c r="I817" s="448"/>
      <c r="J817" s="448"/>
      <c r="K817" s="448"/>
      <c r="L817" s="448"/>
      <c r="M817" s="448"/>
      <c r="N817" s="448"/>
      <c r="O817" s="448"/>
      <c r="P817" s="448"/>
      <c r="Q817" s="448"/>
    </row>
    <row r="818" ht="25.15" customHeight="true" x14ac:dyDescent="0.2">
      <c r="C818" s="448"/>
      <c r="D818" s="448"/>
      <c r="E818" s="448"/>
      <c r="F818" s="448"/>
      <c r="G818" s="448"/>
      <c r="H818" s="448"/>
      <c r="I818" s="448"/>
      <c r="J818" s="448"/>
      <c r="K818" s="448"/>
      <c r="L818" s="448"/>
      <c r="M818" s="448"/>
      <c r="N818" s="448"/>
      <c r="O818" s="448"/>
      <c r="P818" s="448"/>
      <c r="Q818" s="448"/>
    </row>
    <row r="819" ht="25.15" customHeight="true" x14ac:dyDescent="0.2">
      <c r="C819" s="448"/>
      <c r="D819" s="448"/>
      <c r="E819" s="448"/>
      <c r="F819" s="448"/>
      <c r="G819" s="448"/>
      <c r="H819" s="448"/>
      <c r="I819" s="448"/>
      <c r="J819" s="448"/>
      <c r="K819" s="448"/>
      <c r="L819" s="448"/>
      <c r="M819" s="448"/>
      <c r="N819" s="448"/>
      <c r="O819" s="448"/>
      <c r="P819" s="448"/>
      <c r="Q819" s="448"/>
    </row>
    <row r="820" ht="25.15" customHeight="true" x14ac:dyDescent="0.2">
      <c r="C820" s="448"/>
      <c r="D820" s="448"/>
      <c r="E820" s="448"/>
      <c r="F820" s="448"/>
      <c r="G820" s="448"/>
      <c r="H820" s="448"/>
      <c r="I820" s="448"/>
      <c r="J820" s="448"/>
      <c r="K820" s="448"/>
      <c r="L820" s="448"/>
      <c r="M820" s="448"/>
      <c r="N820" s="448"/>
      <c r="O820" s="448"/>
      <c r="P820" s="448"/>
      <c r="Q820" s="448"/>
    </row>
    <row r="821" ht="25.15" customHeight="true" x14ac:dyDescent="0.2">
      <c r="C821" s="448"/>
      <c r="D821" s="448"/>
      <c r="E821" s="448"/>
      <c r="F821" s="448"/>
      <c r="G821" s="448"/>
      <c r="H821" s="448"/>
      <c r="I821" s="448"/>
      <c r="J821" s="448"/>
      <c r="K821" s="448"/>
      <c r="L821" s="448"/>
      <c r="M821" s="448"/>
      <c r="N821" s="448"/>
      <c r="O821" s="448"/>
      <c r="P821" s="448"/>
      <c r="Q821" s="448"/>
    </row>
    <row r="822" ht="25.15" customHeight="true" x14ac:dyDescent="0.2">
      <c r="C822" s="448"/>
      <c r="D822" s="448"/>
      <c r="E822" s="448"/>
      <c r="F822" s="448"/>
      <c r="G822" s="448"/>
      <c r="H822" s="448"/>
      <c r="I822" s="448"/>
      <c r="J822" s="448"/>
      <c r="K822" s="448"/>
      <c r="L822" s="448"/>
      <c r="M822" s="448"/>
      <c r="N822" s="448"/>
      <c r="O822" s="448"/>
      <c r="P822" s="448"/>
      <c r="Q822" s="448"/>
    </row>
    <row r="823" ht="25.15" customHeight="true" x14ac:dyDescent="0.2">
      <c r="C823" s="448"/>
      <c r="D823" s="448"/>
      <c r="E823" s="448"/>
      <c r="F823" s="448"/>
      <c r="G823" s="448"/>
      <c r="H823" s="448"/>
      <c r="I823" s="448"/>
      <c r="J823" s="448"/>
      <c r="K823" s="448"/>
      <c r="L823" s="448"/>
      <c r="M823" s="448"/>
      <c r="N823" s="448"/>
      <c r="O823" s="448"/>
      <c r="P823" s="448"/>
      <c r="Q823" s="448"/>
    </row>
    <row r="824" ht="25.15" customHeight="true" x14ac:dyDescent="0.2">
      <c r="C824" s="448"/>
      <c r="D824" s="448"/>
      <c r="E824" s="448"/>
      <c r="F824" s="448"/>
      <c r="G824" s="448"/>
      <c r="H824" s="448"/>
      <c r="I824" s="448"/>
      <c r="J824" s="448"/>
      <c r="K824" s="448"/>
      <c r="L824" s="448"/>
      <c r="M824" s="448"/>
      <c r="N824" s="448"/>
      <c r="O824" s="448"/>
      <c r="P824" s="448"/>
      <c r="Q824" s="448"/>
    </row>
    <row r="825" ht="25.15" customHeight="true" x14ac:dyDescent="0.2">
      <c r="C825" s="448"/>
      <c r="D825" s="448"/>
      <c r="E825" s="448"/>
      <c r="F825" s="448"/>
      <c r="G825" s="448"/>
      <c r="H825" s="448"/>
      <c r="I825" s="448"/>
      <c r="J825" s="448"/>
      <c r="K825" s="448"/>
      <c r="L825" s="448"/>
      <c r="M825" s="448"/>
      <c r="N825" s="448"/>
      <c r="O825" s="448"/>
      <c r="P825" s="448"/>
      <c r="Q825" s="448"/>
    </row>
    <row r="826" ht="25.15" customHeight="true" x14ac:dyDescent="0.2">
      <c r="C826" s="448"/>
      <c r="D826" s="448"/>
      <c r="E826" s="448"/>
      <c r="F826" s="448"/>
      <c r="G826" s="448"/>
      <c r="H826" s="448"/>
      <c r="I826" s="448"/>
      <c r="J826" s="448"/>
      <c r="K826" s="448"/>
      <c r="L826" s="448"/>
      <c r="M826" s="448"/>
      <c r="N826" s="448"/>
      <c r="O826" s="448"/>
      <c r="P826" s="448"/>
      <c r="Q826" s="448"/>
    </row>
    <row r="827" ht="25.15" customHeight="true" x14ac:dyDescent="0.2">
      <c r="C827" s="448"/>
      <c r="D827" s="448"/>
      <c r="E827" s="448"/>
      <c r="F827" s="448"/>
      <c r="G827" s="448"/>
      <c r="H827" s="448"/>
      <c r="I827" s="448"/>
      <c r="J827" s="448"/>
      <c r="K827" s="448"/>
      <c r="L827" s="448"/>
      <c r="M827" s="448"/>
      <c r="N827" s="448"/>
      <c r="O827" s="448"/>
      <c r="P827" s="448"/>
      <c r="Q827" s="448"/>
    </row>
    <row r="828" ht="25.15" customHeight="true" x14ac:dyDescent="0.2">
      <c r="C828" s="448"/>
      <c r="D828" s="448"/>
      <c r="E828" s="448"/>
      <c r="F828" s="448"/>
      <c r="G828" s="448"/>
      <c r="H828" s="448"/>
      <c r="I828" s="448"/>
      <c r="J828" s="448"/>
      <c r="K828" s="448"/>
      <c r="L828" s="448"/>
      <c r="M828" s="448"/>
      <c r="N828" s="448"/>
      <c r="O828" s="448"/>
      <c r="P828" s="448"/>
      <c r="Q828" s="448"/>
    </row>
    <row r="829" ht="25.15" customHeight="true" x14ac:dyDescent="0.2">
      <c r="C829" s="448"/>
      <c r="D829" s="448"/>
      <c r="E829" s="448"/>
      <c r="F829" s="448"/>
      <c r="G829" s="448"/>
      <c r="H829" s="448"/>
      <c r="I829" s="448"/>
      <c r="J829" s="448"/>
      <c r="K829" s="448"/>
      <c r="L829" s="448"/>
      <c r="M829" s="448"/>
      <c r="N829" s="448"/>
      <c r="O829" s="448"/>
      <c r="P829" s="448"/>
      <c r="Q829" s="448"/>
    </row>
    <row r="830" ht="25.15" customHeight="true" x14ac:dyDescent="0.2">
      <c r="C830" s="448"/>
      <c r="D830" s="448"/>
      <c r="E830" s="448"/>
      <c r="F830" s="448"/>
      <c r="G830" s="448"/>
      <c r="H830" s="448"/>
      <c r="I830" s="448"/>
      <c r="J830" s="448"/>
      <c r="K830" s="448"/>
      <c r="L830" s="448"/>
      <c r="M830" s="448"/>
      <c r="N830" s="448"/>
      <c r="O830" s="448"/>
      <c r="P830" s="448"/>
      <c r="Q830" s="448"/>
    </row>
    <row r="831" ht="25.15" customHeight="true" x14ac:dyDescent="0.2">
      <c r="C831" s="448"/>
      <c r="D831" s="448"/>
      <c r="E831" s="448"/>
      <c r="F831" s="448"/>
      <c r="G831" s="448"/>
      <c r="H831" s="448"/>
      <c r="I831" s="448"/>
      <c r="J831" s="448"/>
      <c r="K831" s="448"/>
      <c r="L831" s="448"/>
      <c r="M831" s="448"/>
      <c r="N831" s="448"/>
      <c r="O831" s="448"/>
      <c r="P831" s="448"/>
      <c r="Q831" s="448"/>
    </row>
    <row r="832" ht="25.15" customHeight="true" x14ac:dyDescent="0.2">
      <c r="C832" s="448"/>
      <c r="D832" s="448"/>
      <c r="E832" s="448"/>
      <c r="F832" s="448"/>
      <c r="G832" s="448"/>
      <c r="H832" s="448"/>
      <c r="I832" s="448"/>
      <c r="J832" s="448"/>
      <c r="K832" s="448"/>
      <c r="L832" s="448"/>
      <c r="M832" s="448"/>
      <c r="N832" s="448"/>
      <c r="O832" s="448"/>
      <c r="P832" s="448"/>
      <c r="Q832" s="448"/>
    </row>
    <row r="833" ht="25.15" customHeight="true" x14ac:dyDescent="0.2">
      <c r="C833" s="448"/>
      <c r="D833" s="448"/>
      <c r="E833" s="448"/>
      <c r="F833" s="448"/>
      <c r="G833" s="448"/>
      <c r="H833" s="448"/>
      <c r="I833" s="448"/>
      <c r="J833" s="448"/>
      <c r="K833" s="448"/>
      <c r="L833" s="448"/>
      <c r="M833" s="448"/>
      <c r="N833" s="448"/>
      <c r="O833" s="448"/>
      <c r="P833" s="448"/>
      <c r="Q833" s="448"/>
    </row>
    <row r="834" ht="25.15" customHeight="true" x14ac:dyDescent="0.2">
      <c r="C834" s="448"/>
      <c r="D834" s="448"/>
      <c r="E834" s="448"/>
      <c r="F834" s="448"/>
      <c r="G834" s="448"/>
      <c r="H834" s="448"/>
      <c r="I834" s="448"/>
      <c r="J834" s="448"/>
      <c r="K834" s="448"/>
      <c r="L834" s="448"/>
      <c r="M834" s="448"/>
      <c r="N834" s="448"/>
      <c r="O834" s="448"/>
      <c r="P834" s="448"/>
      <c r="Q834" s="448"/>
    </row>
    <row r="835" ht="25.15" customHeight="true" x14ac:dyDescent="0.2">
      <c r="C835" s="448"/>
      <c r="D835" s="448"/>
      <c r="E835" s="448"/>
      <c r="F835" s="448"/>
      <c r="G835" s="448"/>
      <c r="H835" s="448"/>
      <c r="I835" s="448"/>
      <c r="J835" s="448"/>
      <c r="K835" s="448"/>
      <c r="L835" s="448"/>
      <c r="M835" s="448"/>
      <c r="N835" s="448"/>
      <c r="O835" s="448"/>
      <c r="P835" s="448"/>
      <c r="Q835" s="448"/>
    </row>
    <row r="836" ht="25.15" customHeight="true" x14ac:dyDescent="0.2">
      <c r="C836" s="448"/>
      <c r="D836" s="448"/>
      <c r="E836" s="448"/>
      <c r="F836" s="448"/>
      <c r="G836" s="448"/>
      <c r="H836" s="448"/>
      <c r="I836" s="448"/>
      <c r="J836" s="448"/>
      <c r="K836" s="448"/>
      <c r="L836" s="448"/>
      <c r="M836" s="448"/>
      <c r="N836" s="448"/>
      <c r="O836" s="448"/>
      <c r="P836" s="448"/>
      <c r="Q836" s="448"/>
    </row>
    <row r="837" ht="25.15" customHeight="true" x14ac:dyDescent="0.2">
      <c r="C837" s="448"/>
      <c r="D837" s="448"/>
      <c r="E837" s="448"/>
      <c r="F837" s="448"/>
      <c r="G837" s="448"/>
      <c r="H837" s="448"/>
      <c r="I837" s="448"/>
      <c r="J837" s="448"/>
      <c r="K837" s="448"/>
      <c r="L837" s="448"/>
      <c r="M837" s="448"/>
      <c r="N837" s="448"/>
      <c r="O837" s="448"/>
      <c r="P837" s="448"/>
      <c r="Q837" s="448"/>
    </row>
    <row r="838" ht="25.15" customHeight="true" x14ac:dyDescent="0.2">
      <c r="C838" s="448"/>
      <c r="D838" s="448"/>
      <c r="E838" s="448"/>
      <c r="F838" s="448"/>
      <c r="G838" s="448"/>
      <c r="H838" s="448"/>
      <c r="I838" s="448"/>
      <c r="J838" s="448"/>
      <c r="K838" s="448"/>
      <c r="L838" s="448"/>
      <c r="M838" s="448"/>
      <c r="N838" s="448"/>
      <c r="O838" s="448"/>
      <c r="P838" s="448"/>
      <c r="Q838" s="448"/>
    </row>
    <row r="839" ht="25.15" customHeight="true" x14ac:dyDescent="0.2">
      <c r="C839" s="448"/>
      <c r="D839" s="448"/>
      <c r="E839" s="448"/>
      <c r="F839" s="448"/>
      <c r="G839" s="448"/>
      <c r="H839" s="448"/>
      <c r="I839" s="448"/>
      <c r="J839" s="448"/>
      <c r="K839" s="448"/>
      <c r="L839" s="448"/>
      <c r="M839" s="448"/>
      <c r="N839" s="448"/>
      <c r="O839" s="448"/>
      <c r="P839" s="448"/>
      <c r="Q839" s="448"/>
    </row>
    <row r="840" ht="25.15" customHeight="true" x14ac:dyDescent="0.2">
      <c r="C840" s="448"/>
      <c r="D840" s="448"/>
      <c r="E840" s="448"/>
      <c r="F840" s="448"/>
      <c r="G840" s="448"/>
      <c r="H840" s="448"/>
      <c r="I840" s="448"/>
      <c r="J840" s="448"/>
      <c r="K840" s="448"/>
      <c r="L840" s="448"/>
      <c r="M840" s="448"/>
      <c r="N840" s="448"/>
      <c r="O840" s="448"/>
      <c r="P840" s="448"/>
      <c r="Q840" s="448"/>
    </row>
    <row r="841" ht="25.15" customHeight="true" x14ac:dyDescent="0.2">
      <c r="C841" s="448"/>
      <c r="D841" s="448"/>
      <c r="E841" s="448"/>
      <c r="F841" s="448"/>
      <c r="G841" s="448"/>
      <c r="H841" s="448"/>
      <c r="I841" s="448"/>
      <c r="J841" s="448"/>
      <c r="K841" s="448"/>
      <c r="L841" s="448"/>
      <c r="M841" s="448"/>
      <c r="N841" s="448"/>
      <c r="O841" s="448"/>
      <c r="P841" s="448"/>
      <c r="Q841" s="448"/>
    </row>
    <row r="842" ht="25.15" customHeight="true" x14ac:dyDescent="0.2">
      <c r="C842" s="448"/>
      <c r="D842" s="448"/>
      <c r="E842" s="448"/>
      <c r="F842" s="448"/>
      <c r="G842" s="448"/>
      <c r="H842" s="448"/>
      <c r="I842" s="448"/>
      <c r="J842" s="448"/>
      <c r="K842" s="448"/>
      <c r="L842" s="448"/>
      <c r="M842" s="448"/>
      <c r="N842" s="448"/>
      <c r="O842" s="448"/>
      <c r="P842" s="448"/>
      <c r="Q842" s="448"/>
    </row>
    <row r="843" ht="25.15" customHeight="true" x14ac:dyDescent="0.2">
      <c r="C843" s="448"/>
      <c r="D843" s="448"/>
      <c r="E843" s="448"/>
      <c r="F843" s="448"/>
      <c r="G843" s="448"/>
      <c r="H843" s="448"/>
      <c r="I843" s="448"/>
      <c r="J843" s="448"/>
      <c r="K843" s="448"/>
      <c r="L843" s="448"/>
      <c r="M843" s="448"/>
      <c r="N843" s="448"/>
      <c r="O843" s="448"/>
      <c r="P843" s="448"/>
      <c r="Q843" s="448"/>
    </row>
    <row r="844" ht="25.15" customHeight="true" x14ac:dyDescent="0.2">
      <c r="C844" s="448"/>
      <c r="D844" s="448"/>
      <c r="E844" s="448"/>
      <c r="F844" s="448"/>
      <c r="G844" s="448"/>
      <c r="H844" s="448"/>
      <c r="I844" s="448"/>
      <c r="J844" s="448"/>
      <c r="K844" s="448"/>
      <c r="L844" s="448"/>
      <c r="M844" s="448"/>
      <c r="N844" s="448"/>
      <c r="O844" s="448"/>
      <c r="P844" s="448"/>
      <c r="Q844" s="448"/>
    </row>
    <row r="845" ht="25.15" customHeight="true" x14ac:dyDescent="0.2">
      <c r="C845" s="448"/>
      <c r="D845" s="448"/>
      <c r="E845" s="448"/>
      <c r="F845" s="448"/>
      <c r="G845" s="448"/>
      <c r="H845" s="448"/>
      <c r="I845" s="448"/>
      <c r="J845" s="448"/>
      <c r="K845" s="448"/>
      <c r="L845" s="448"/>
      <c r="M845" s="448"/>
      <c r="N845" s="448"/>
      <c r="O845" s="448"/>
      <c r="P845" s="448"/>
      <c r="Q845" s="448"/>
    </row>
    <row r="846" ht="25.15" customHeight="true" x14ac:dyDescent="0.2">
      <c r="C846" s="448"/>
      <c r="D846" s="448"/>
      <c r="E846" s="448"/>
      <c r="F846" s="448"/>
      <c r="G846" s="448"/>
      <c r="H846" s="448"/>
      <c r="I846" s="448"/>
      <c r="J846" s="448"/>
      <c r="K846" s="448"/>
      <c r="L846" s="448"/>
      <c r="M846" s="448"/>
      <c r="N846" s="448"/>
      <c r="O846" s="448"/>
      <c r="P846" s="448"/>
      <c r="Q846" s="448"/>
    </row>
    <row r="847" ht="25.15" customHeight="true" x14ac:dyDescent="0.2">
      <c r="C847" s="448"/>
      <c r="D847" s="448"/>
      <c r="E847" s="448"/>
      <c r="F847" s="448"/>
      <c r="G847" s="448"/>
      <c r="H847" s="448"/>
      <c r="I847" s="448"/>
      <c r="J847" s="448"/>
      <c r="K847" s="448"/>
      <c r="L847" s="448"/>
      <c r="M847" s="448"/>
      <c r="N847" s="448"/>
      <c r="O847" s="448"/>
      <c r="P847" s="448"/>
      <c r="Q847" s="448"/>
    </row>
    <row r="848" ht="25.15" customHeight="true" x14ac:dyDescent="0.2">
      <c r="C848" s="448"/>
      <c r="D848" s="448"/>
      <c r="E848" s="448"/>
      <c r="F848" s="448"/>
      <c r="G848" s="448"/>
      <c r="H848" s="448"/>
      <c r="I848" s="448"/>
      <c r="J848" s="448"/>
      <c r="K848" s="448"/>
      <c r="L848" s="448"/>
      <c r="M848" s="448"/>
      <c r="N848" s="448"/>
      <c r="O848" s="448"/>
      <c r="P848" s="448"/>
      <c r="Q848" s="448"/>
    </row>
    <row r="849" ht="25.15" customHeight="true" x14ac:dyDescent="0.2">
      <c r="C849" s="448"/>
      <c r="D849" s="448"/>
      <c r="E849" s="448"/>
      <c r="F849" s="448"/>
      <c r="G849" s="448"/>
      <c r="H849" s="448"/>
      <c r="I849" s="448"/>
      <c r="J849" s="448"/>
      <c r="K849" s="448"/>
      <c r="L849" s="448"/>
      <c r="M849" s="448"/>
      <c r="N849" s="448"/>
      <c r="O849" s="448"/>
      <c r="P849" s="448"/>
      <c r="Q849" s="448"/>
    </row>
    <row r="850" ht="25.15" customHeight="true" x14ac:dyDescent="0.2">
      <c r="C850" s="448"/>
      <c r="D850" s="448"/>
      <c r="E850" s="448"/>
      <c r="F850" s="448"/>
      <c r="G850" s="448"/>
      <c r="H850" s="448"/>
      <c r="I850" s="448"/>
      <c r="J850" s="448"/>
      <c r="K850" s="448"/>
      <c r="L850" s="448"/>
      <c r="M850" s="448"/>
      <c r="N850" s="448"/>
      <c r="O850" s="448"/>
      <c r="P850" s="448"/>
      <c r="Q850" s="448"/>
    </row>
    <row r="851" ht="25.15" customHeight="true" x14ac:dyDescent="0.2">
      <c r="C851" s="448"/>
      <c r="D851" s="448"/>
      <c r="E851" s="448"/>
      <c r="F851" s="448"/>
      <c r="G851" s="448"/>
      <c r="H851" s="448"/>
      <c r="I851" s="448"/>
      <c r="J851" s="448"/>
      <c r="K851" s="448"/>
      <c r="L851" s="448"/>
      <c r="M851" s="448"/>
      <c r="N851" s="448"/>
      <c r="O851" s="448"/>
      <c r="P851" s="448"/>
      <c r="Q851" s="448"/>
    </row>
    <row r="852" ht="25.15" customHeight="true" x14ac:dyDescent="0.2">
      <c r="C852" s="448"/>
      <c r="D852" s="448"/>
      <c r="E852" s="448"/>
      <c r="F852" s="448"/>
      <c r="G852" s="448"/>
      <c r="H852" s="448"/>
      <c r="I852" s="448"/>
      <c r="J852" s="448"/>
      <c r="K852" s="448"/>
      <c r="L852" s="448"/>
      <c r="M852" s="448"/>
      <c r="N852" s="448"/>
      <c r="O852" s="448"/>
      <c r="P852" s="448"/>
      <c r="Q852" s="448"/>
    </row>
    <row r="853" ht="25.15" customHeight="true" x14ac:dyDescent="0.2">
      <c r="C853" s="448"/>
      <c r="D853" s="448"/>
      <c r="E853" s="448"/>
      <c r="F853" s="448"/>
      <c r="G853" s="448"/>
      <c r="H853" s="448"/>
      <c r="I853" s="448"/>
      <c r="J853" s="448"/>
      <c r="K853" s="448"/>
      <c r="L853" s="448"/>
      <c r="M853" s="448"/>
      <c r="N853" s="448"/>
      <c r="O853" s="448"/>
      <c r="P853" s="448"/>
      <c r="Q853" s="448"/>
    </row>
    <row r="854" ht="25.15" customHeight="true" x14ac:dyDescent="0.2">
      <c r="C854" s="448"/>
      <c r="D854" s="448"/>
      <c r="E854" s="448"/>
      <c r="F854" s="448"/>
      <c r="G854" s="448"/>
      <c r="H854" s="448"/>
      <c r="I854" s="448"/>
      <c r="J854" s="448"/>
      <c r="K854" s="448"/>
      <c r="L854" s="448"/>
      <c r="M854" s="448"/>
      <c r="N854" s="448"/>
      <c r="O854" s="448"/>
      <c r="P854" s="448"/>
      <c r="Q854" s="448"/>
    </row>
    <row r="855" ht="25.15" customHeight="true" x14ac:dyDescent="0.2">
      <c r="C855" s="448"/>
      <c r="D855" s="448"/>
      <c r="E855" s="448"/>
      <c r="F855" s="448"/>
      <c r="G855" s="448"/>
      <c r="H855" s="448"/>
      <c r="I855" s="448"/>
      <c r="J855" s="448"/>
      <c r="K855" s="448"/>
      <c r="L855" s="448"/>
      <c r="M855" s="448"/>
      <c r="N855" s="448"/>
      <c r="O855" s="448"/>
      <c r="P855" s="448"/>
      <c r="Q855" s="448"/>
    </row>
    <row r="856" ht="25.15" customHeight="true" x14ac:dyDescent="0.2">
      <c r="C856" s="448"/>
      <c r="D856" s="448"/>
      <c r="E856" s="448"/>
      <c r="F856" s="448"/>
      <c r="G856" s="448"/>
      <c r="H856" s="448"/>
      <c r="I856" s="448"/>
      <c r="J856" s="448"/>
      <c r="K856" s="448"/>
      <c r="L856" s="448"/>
      <c r="M856" s="448"/>
      <c r="N856" s="448"/>
      <c r="O856" s="448"/>
      <c r="P856" s="448"/>
      <c r="Q856" s="448"/>
    </row>
    <row r="857" ht="25.15" customHeight="true" x14ac:dyDescent="0.2">
      <c r="C857" s="448"/>
      <c r="D857" s="448"/>
      <c r="E857" s="448"/>
      <c r="F857" s="448"/>
      <c r="G857" s="448"/>
      <c r="H857" s="448"/>
      <c r="I857" s="448"/>
      <c r="J857" s="448"/>
      <c r="K857" s="448"/>
      <c r="L857" s="448"/>
      <c r="M857" s="448"/>
      <c r="N857" s="448"/>
      <c r="O857" s="448"/>
      <c r="P857" s="448"/>
      <c r="Q857" s="448"/>
    </row>
    <row r="858" ht="25.15" customHeight="true" x14ac:dyDescent="0.2">
      <c r="C858" s="448"/>
      <c r="D858" s="448"/>
      <c r="E858" s="448"/>
      <c r="F858" s="448"/>
      <c r="G858" s="448"/>
      <c r="H858" s="448"/>
      <c r="I858" s="448"/>
      <c r="J858" s="448"/>
      <c r="K858" s="448"/>
      <c r="L858" s="448"/>
      <c r="M858" s="448"/>
      <c r="N858" s="448"/>
      <c r="O858" s="448"/>
      <c r="P858" s="448"/>
      <c r="Q858" s="448"/>
    </row>
    <row r="859" ht="25.15" customHeight="true" x14ac:dyDescent="0.2">
      <c r="C859" s="448"/>
      <c r="D859" s="448"/>
      <c r="E859" s="448"/>
      <c r="F859" s="448"/>
      <c r="G859" s="448"/>
      <c r="H859" s="448"/>
      <c r="I859" s="448"/>
      <c r="J859" s="448"/>
      <c r="K859" s="448"/>
      <c r="L859" s="448"/>
      <c r="M859" s="448"/>
      <c r="N859" s="448"/>
      <c r="O859" s="448"/>
      <c r="P859" s="448"/>
      <c r="Q859" s="448"/>
    </row>
    <row r="860" ht="25.15" customHeight="true" x14ac:dyDescent="0.2">
      <c r="C860" s="448"/>
      <c r="D860" s="448"/>
      <c r="E860" s="448"/>
      <c r="F860" s="448"/>
      <c r="G860" s="448"/>
      <c r="H860" s="448"/>
      <c r="I860" s="448"/>
      <c r="J860" s="448"/>
      <c r="K860" s="448"/>
      <c r="L860" s="448"/>
      <c r="M860" s="448"/>
      <c r="N860" s="448"/>
      <c r="O860" s="448"/>
      <c r="P860" s="448"/>
      <c r="Q860" s="448"/>
    </row>
    <row r="861" ht="25.15" customHeight="true" x14ac:dyDescent="0.2">
      <c r="C861" s="448"/>
      <c r="D861" s="448"/>
      <c r="E861" s="448"/>
      <c r="F861" s="448"/>
      <c r="G861" s="448"/>
      <c r="H861" s="448"/>
      <c r="I861" s="448"/>
      <c r="J861" s="448"/>
      <c r="K861" s="448"/>
      <c r="L861" s="448"/>
      <c r="M861" s="448"/>
      <c r="N861" s="448"/>
      <c r="O861" s="448"/>
      <c r="P861" s="448"/>
      <c r="Q861" s="448"/>
    </row>
    <row r="862" ht="25.15" customHeight="true" x14ac:dyDescent="0.2">
      <c r="C862" s="448"/>
      <c r="D862" s="448"/>
      <c r="E862" s="448"/>
      <c r="F862" s="448"/>
      <c r="G862" s="448"/>
      <c r="H862" s="448"/>
      <c r="I862" s="448"/>
      <c r="J862" s="448"/>
      <c r="K862" s="448"/>
      <c r="L862" s="448"/>
      <c r="M862" s="448"/>
      <c r="N862" s="448"/>
      <c r="O862" s="448"/>
      <c r="P862" s="448"/>
      <c r="Q862" s="448"/>
    </row>
    <row r="863" ht="25.15" customHeight="true" x14ac:dyDescent="0.2">
      <c r="C863" s="448"/>
      <c r="D863" s="448"/>
      <c r="E863" s="448"/>
      <c r="F863" s="448"/>
      <c r="G863" s="448"/>
      <c r="H863" s="448"/>
      <c r="I863" s="448"/>
      <c r="J863" s="448"/>
      <c r="K863" s="448"/>
      <c r="L863" s="448"/>
      <c r="M863" s="448"/>
      <c r="N863" s="448"/>
      <c r="O863" s="448"/>
      <c r="P863" s="448"/>
      <c r="Q863" s="448"/>
    </row>
    <row r="864" ht="25.15" customHeight="true" x14ac:dyDescent="0.2">
      <c r="C864" s="448"/>
      <c r="D864" s="448"/>
      <c r="E864" s="448"/>
      <c r="F864" s="448"/>
      <c r="G864" s="448"/>
      <c r="H864" s="448"/>
      <c r="I864" s="448"/>
      <c r="J864" s="448"/>
      <c r="K864" s="448"/>
      <c r="L864" s="448"/>
      <c r="M864" s="448"/>
      <c r="N864" s="448"/>
      <c r="O864" s="448"/>
      <c r="P864" s="448"/>
      <c r="Q864" s="448"/>
    </row>
    <row r="865" ht="25.15" customHeight="true" x14ac:dyDescent="0.2">
      <c r="C865" s="448"/>
      <c r="D865" s="448"/>
      <c r="E865" s="448"/>
      <c r="F865" s="448"/>
      <c r="G865" s="448"/>
      <c r="H865" s="448"/>
      <c r="I865" s="448"/>
      <c r="J865" s="448"/>
      <c r="K865" s="448"/>
      <c r="L865" s="448"/>
      <c r="M865" s="448"/>
      <c r="N865" s="448"/>
      <c r="O865" s="448"/>
      <c r="P865" s="448"/>
      <c r="Q865" s="448"/>
    </row>
    <row r="866" ht="25.15" customHeight="true" x14ac:dyDescent="0.2">
      <c r="C866" s="448"/>
      <c r="D866" s="448"/>
      <c r="E866" s="448"/>
      <c r="F866" s="448"/>
      <c r="G866" s="448"/>
      <c r="H866" s="448"/>
      <c r="I866" s="448"/>
      <c r="J866" s="448"/>
      <c r="K866" s="448"/>
      <c r="L866" s="448"/>
      <c r="M866" s="448"/>
      <c r="N866" s="448"/>
      <c r="O866" s="448"/>
      <c r="P866" s="448"/>
      <c r="Q866" s="448"/>
    </row>
    <row r="867" ht="25.15" customHeight="true" x14ac:dyDescent="0.2">
      <c r="C867" s="448"/>
      <c r="D867" s="448"/>
      <c r="E867" s="448"/>
      <c r="F867" s="448"/>
      <c r="G867" s="448"/>
      <c r="H867" s="448"/>
      <c r="I867" s="448"/>
      <c r="J867" s="448"/>
      <c r="K867" s="448"/>
      <c r="L867" s="448"/>
      <c r="M867" s="448"/>
      <c r="N867" s="448"/>
      <c r="O867" s="448"/>
      <c r="P867" s="448"/>
      <c r="Q867" s="448"/>
    </row>
    <row r="868" ht="25.15" customHeight="true" x14ac:dyDescent="0.2">
      <c r="C868" s="448"/>
      <c r="D868" s="448"/>
      <c r="E868" s="448"/>
      <c r="F868" s="448"/>
      <c r="G868" s="448"/>
      <c r="H868" s="448"/>
      <c r="I868" s="448"/>
      <c r="J868" s="448"/>
      <c r="K868" s="448"/>
      <c r="L868" s="448"/>
      <c r="M868" s="448"/>
      <c r="N868" s="448"/>
      <c r="O868" s="448"/>
      <c r="P868" s="448"/>
      <c r="Q868" s="448"/>
    </row>
    <row r="869" ht="25.15" customHeight="true" x14ac:dyDescent="0.2">
      <c r="C869" s="448"/>
      <c r="D869" s="448"/>
      <c r="E869" s="448"/>
      <c r="F869" s="448"/>
      <c r="G869" s="448"/>
      <c r="H869" s="448"/>
      <c r="I869" s="448"/>
      <c r="J869" s="448"/>
      <c r="K869" s="448"/>
      <c r="L869" s="448"/>
      <c r="M869" s="448"/>
      <c r="N869" s="448"/>
      <c r="O869" s="448"/>
      <c r="P869" s="448"/>
      <c r="Q869" s="448"/>
    </row>
    <row r="870" ht="25.15" customHeight="true" x14ac:dyDescent="0.2">
      <c r="C870" s="448"/>
      <c r="D870" s="448"/>
      <c r="E870" s="448"/>
      <c r="F870" s="448"/>
      <c r="G870" s="448"/>
      <c r="H870" s="448"/>
      <c r="I870" s="448"/>
      <c r="J870" s="448"/>
      <c r="K870" s="448"/>
      <c r="L870" s="448"/>
      <c r="M870" s="448"/>
      <c r="N870" s="448"/>
      <c r="O870" s="448"/>
      <c r="P870" s="448"/>
      <c r="Q870" s="448"/>
    </row>
    <row r="871" ht="25.15" customHeight="true" x14ac:dyDescent="0.2">
      <c r="C871" s="448"/>
      <c r="D871" s="448"/>
      <c r="E871" s="448"/>
      <c r="F871" s="448"/>
      <c r="G871" s="448"/>
      <c r="H871" s="448"/>
      <c r="I871" s="448"/>
      <c r="J871" s="448"/>
      <c r="K871" s="448"/>
      <c r="L871" s="448"/>
      <c r="M871" s="448"/>
      <c r="N871" s="448"/>
      <c r="O871" s="448"/>
      <c r="P871" s="448"/>
      <c r="Q871" s="448"/>
    </row>
    <row r="872" ht="25.15" customHeight="true" x14ac:dyDescent="0.2">
      <c r="C872" s="448"/>
      <c r="D872" s="448"/>
      <c r="E872" s="448"/>
      <c r="F872" s="448"/>
      <c r="G872" s="448"/>
      <c r="H872" s="448"/>
      <c r="I872" s="448"/>
      <c r="J872" s="448"/>
      <c r="K872" s="448"/>
      <c r="L872" s="448"/>
      <c r="M872" s="448"/>
      <c r="N872" s="448"/>
      <c r="O872" s="448"/>
      <c r="P872" s="448"/>
      <c r="Q872" s="448"/>
    </row>
    <row r="873" ht="25.15" customHeight="true" x14ac:dyDescent="0.2">
      <c r="C873" s="448"/>
      <c r="D873" s="448"/>
      <c r="E873" s="448"/>
      <c r="F873" s="448"/>
      <c r="G873" s="448"/>
      <c r="H873" s="448"/>
      <c r="I873" s="448"/>
      <c r="J873" s="448"/>
      <c r="K873" s="448"/>
      <c r="L873" s="448"/>
      <c r="M873" s="448"/>
      <c r="N873" s="448"/>
      <c r="O873" s="448"/>
      <c r="P873" s="448"/>
      <c r="Q873" s="448"/>
    </row>
    <row r="874" ht="25.15" customHeight="true" x14ac:dyDescent="0.2">
      <c r="C874" s="448"/>
      <c r="D874" s="448"/>
      <c r="E874" s="448"/>
      <c r="F874" s="448"/>
      <c r="G874" s="448"/>
      <c r="H874" s="448"/>
      <c r="I874" s="448"/>
      <c r="J874" s="448"/>
      <c r="K874" s="448"/>
      <c r="L874" s="448"/>
      <c r="M874" s="448"/>
      <c r="N874" s="448"/>
      <c r="O874" s="448"/>
      <c r="P874" s="448"/>
      <c r="Q874" s="448"/>
    </row>
    <row r="875" ht="25.15" customHeight="true" x14ac:dyDescent="0.2">
      <c r="C875" s="448"/>
      <c r="D875" s="448"/>
      <c r="E875" s="448"/>
      <c r="F875" s="448"/>
      <c r="G875" s="448"/>
      <c r="H875" s="448"/>
      <c r="I875" s="448"/>
      <c r="J875" s="448"/>
      <c r="K875" s="448"/>
      <c r="L875" s="448"/>
      <c r="M875" s="448"/>
      <c r="N875" s="448"/>
      <c r="O875" s="448"/>
      <c r="P875" s="448"/>
      <c r="Q875" s="448"/>
    </row>
    <row r="876" ht="25.15" customHeight="true" x14ac:dyDescent="0.2">
      <c r="C876" s="448"/>
      <c r="D876" s="448"/>
      <c r="E876" s="448"/>
      <c r="F876" s="448"/>
      <c r="G876" s="448"/>
      <c r="H876" s="448"/>
      <c r="I876" s="448"/>
      <c r="J876" s="448"/>
      <c r="K876" s="448"/>
      <c r="L876" s="448"/>
      <c r="M876" s="448"/>
      <c r="N876" s="448"/>
      <c r="O876" s="448"/>
      <c r="P876" s="448"/>
      <c r="Q876" s="448"/>
    </row>
    <row r="877" ht="25.15" customHeight="true" x14ac:dyDescent="0.2">
      <c r="C877" s="448"/>
      <c r="D877" s="448"/>
      <c r="E877" s="448"/>
      <c r="F877" s="448"/>
      <c r="G877" s="448"/>
      <c r="H877" s="448"/>
      <c r="I877" s="448"/>
      <c r="J877" s="448"/>
      <c r="K877" s="448"/>
      <c r="L877" s="448"/>
      <c r="M877" s="448"/>
      <c r="N877" s="448"/>
      <c r="O877" s="448"/>
      <c r="P877" s="448"/>
      <c r="Q877" s="448"/>
    </row>
    <row r="878" ht="25.15" customHeight="true" x14ac:dyDescent="0.2">
      <c r="C878" s="448"/>
      <c r="D878" s="448"/>
      <c r="E878" s="448"/>
      <c r="F878" s="448"/>
      <c r="G878" s="448"/>
      <c r="H878" s="448"/>
      <c r="I878" s="448"/>
      <c r="J878" s="448"/>
      <c r="K878" s="448"/>
      <c r="L878" s="448"/>
      <c r="M878" s="448"/>
      <c r="N878" s="448"/>
      <c r="O878" s="448"/>
      <c r="P878" s="448"/>
      <c r="Q878" s="448"/>
    </row>
    <row r="879" ht="25.15" customHeight="true" x14ac:dyDescent="0.2">
      <c r="C879" s="448"/>
      <c r="D879" s="448"/>
      <c r="E879" s="448"/>
      <c r="F879" s="448"/>
      <c r="G879" s="448"/>
      <c r="H879" s="448"/>
      <c r="I879" s="448"/>
      <c r="J879" s="448"/>
      <c r="K879" s="448"/>
      <c r="L879" s="448"/>
      <c r="M879" s="448"/>
      <c r="N879" s="448"/>
      <c r="O879" s="448"/>
      <c r="P879" s="448"/>
      <c r="Q879" s="448"/>
    </row>
    <row r="880" ht="25.15" customHeight="true" x14ac:dyDescent="0.2">
      <c r="C880" s="448"/>
      <c r="D880" s="448"/>
      <c r="E880" s="448"/>
      <c r="F880" s="448"/>
      <c r="G880" s="448"/>
      <c r="H880" s="448"/>
      <c r="I880" s="448"/>
      <c r="J880" s="448"/>
      <c r="K880" s="448"/>
      <c r="L880" s="448"/>
      <c r="M880" s="448"/>
      <c r="N880" s="448"/>
      <c r="O880" s="448"/>
      <c r="P880" s="448"/>
      <c r="Q880" s="448"/>
    </row>
    <row r="881" ht="25.15" customHeight="true" x14ac:dyDescent="0.2">
      <c r="C881" s="448"/>
      <c r="D881" s="448"/>
      <c r="E881" s="448"/>
      <c r="F881" s="448"/>
      <c r="G881" s="448"/>
      <c r="H881" s="448"/>
      <c r="I881" s="448"/>
      <c r="J881" s="448"/>
      <c r="K881" s="448"/>
      <c r="L881" s="448"/>
      <c r="M881" s="448"/>
      <c r="N881" s="448"/>
      <c r="O881" s="448"/>
      <c r="P881" s="448"/>
      <c r="Q881" s="448"/>
    </row>
    <row r="882" ht="25.15" customHeight="true" x14ac:dyDescent="0.2">
      <c r="C882" s="448"/>
      <c r="D882" s="448"/>
      <c r="E882" s="448"/>
      <c r="F882" s="448"/>
      <c r="G882" s="448"/>
      <c r="H882" s="448"/>
      <c r="I882" s="448"/>
      <c r="J882" s="448"/>
      <c r="K882" s="448"/>
      <c r="L882" s="448"/>
      <c r="M882" s="448"/>
      <c r="N882" s="448"/>
      <c r="O882" s="448"/>
      <c r="P882" s="448"/>
      <c r="Q882" s="448"/>
    </row>
    <row r="883" ht="25.15" customHeight="true" x14ac:dyDescent="0.2">
      <c r="C883" s="448"/>
      <c r="D883" s="448"/>
      <c r="E883" s="448"/>
      <c r="F883" s="448"/>
      <c r="G883" s="448"/>
      <c r="H883" s="448"/>
      <c r="I883" s="448"/>
      <c r="J883" s="448"/>
      <c r="K883" s="448"/>
      <c r="L883" s="448"/>
      <c r="M883" s="448"/>
      <c r="N883" s="448"/>
      <c r="O883" s="448"/>
      <c r="P883" s="448"/>
      <c r="Q883" s="448"/>
    </row>
    <row r="884" ht="25.15" customHeight="true" x14ac:dyDescent="0.2">
      <c r="C884" s="448"/>
      <c r="D884" s="448"/>
      <c r="E884" s="448"/>
      <c r="F884" s="448"/>
      <c r="G884" s="448"/>
      <c r="H884" s="448"/>
      <c r="I884" s="448"/>
      <c r="J884" s="448"/>
      <c r="K884" s="448"/>
      <c r="L884" s="448"/>
      <c r="M884" s="448"/>
      <c r="N884" s="448"/>
      <c r="O884" s="448"/>
      <c r="P884" s="448"/>
      <c r="Q884" s="448"/>
    </row>
    <row r="885" ht="25.15" customHeight="true" x14ac:dyDescent="0.2">
      <c r="C885" s="448"/>
      <c r="D885" s="448"/>
      <c r="E885" s="448"/>
      <c r="F885" s="448"/>
      <c r="G885" s="448"/>
      <c r="H885" s="448"/>
      <c r="I885" s="448"/>
      <c r="J885" s="448"/>
      <c r="K885" s="448"/>
      <c r="L885" s="448"/>
      <c r="M885" s="448"/>
      <c r="N885" s="448"/>
      <c r="O885" s="448"/>
      <c r="P885" s="448"/>
      <c r="Q885" s="448"/>
    </row>
    <row r="886" ht="25.15" customHeight="true" x14ac:dyDescent="0.2">
      <c r="C886" s="448"/>
      <c r="D886" s="448"/>
      <c r="E886" s="448"/>
      <c r="F886" s="448"/>
      <c r="G886" s="448"/>
      <c r="H886" s="448"/>
      <c r="I886" s="448"/>
      <c r="J886" s="448"/>
      <c r="K886" s="448"/>
      <c r="L886" s="448"/>
      <c r="M886" s="448"/>
      <c r="N886" s="448"/>
      <c r="O886" s="448"/>
      <c r="P886" s="448"/>
      <c r="Q886" s="448"/>
    </row>
    <row r="887" ht="25.15" customHeight="true" x14ac:dyDescent="0.2">
      <c r="C887" s="448"/>
      <c r="D887" s="448"/>
      <c r="E887" s="448"/>
      <c r="F887" s="448"/>
      <c r="G887" s="448"/>
      <c r="H887" s="448"/>
      <c r="I887" s="448"/>
      <c r="J887" s="448"/>
      <c r="K887" s="448"/>
      <c r="L887" s="448"/>
      <c r="M887" s="448"/>
      <c r="N887" s="448"/>
      <c r="O887" s="448"/>
      <c r="P887" s="448"/>
      <c r="Q887" s="448"/>
    </row>
    <row r="888" ht="25.15" customHeight="true" x14ac:dyDescent="0.2">
      <c r="C888" s="448"/>
      <c r="D888" s="448"/>
      <c r="E888" s="448"/>
      <c r="F888" s="448"/>
      <c r="G888" s="448"/>
      <c r="H888" s="448"/>
      <c r="I888" s="448"/>
      <c r="J888" s="448"/>
      <c r="K888" s="448"/>
      <c r="L888" s="448"/>
      <c r="M888" s="448"/>
      <c r="N888" s="448"/>
      <c r="O888" s="448"/>
      <c r="P888" s="448"/>
      <c r="Q888" s="448"/>
    </row>
    <row r="889" ht="25.15" customHeight="true" x14ac:dyDescent="0.2">
      <c r="C889" s="448"/>
      <c r="D889" s="448"/>
      <c r="E889" s="448"/>
      <c r="F889" s="448"/>
      <c r="G889" s="448"/>
      <c r="H889" s="448"/>
      <c r="I889" s="448"/>
      <c r="J889" s="448"/>
      <c r="K889" s="448"/>
      <c r="L889" s="448"/>
      <c r="M889" s="448"/>
      <c r="N889" s="448"/>
      <c r="O889" s="448"/>
      <c r="P889" s="448"/>
      <c r="Q889" s="448"/>
    </row>
    <row r="890" ht="25.15" customHeight="true" x14ac:dyDescent="0.2">
      <c r="C890" s="448"/>
      <c r="D890" s="448"/>
      <c r="E890" s="448"/>
      <c r="F890" s="448"/>
      <c r="G890" s="448"/>
      <c r="H890" s="448"/>
      <c r="I890" s="448"/>
      <c r="J890" s="448"/>
      <c r="K890" s="448"/>
      <c r="L890" s="448"/>
      <c r="M890" s="448"/>
      <c r="N890" s="448"/>
      <c r="O890" s="448"/>
      <c r="P890" s="448"/>
      <c r="Q890" s="448"/>
    </row>
    <row r="891" ht="25.15" customHeight="true" x14ac:dyDescent="0.2">
      <c r="C891" s="448"/>
      <c r="D891" s="448"/>
      <c r="E891" s="448"/>
      <c r="F891" s="448"/>
      <c r="G891" s="448"/>
      <c r="H891" s="448"/>
      <c r="I891" s="448"/>
      <c r="J891" s="448"/>
      <c r="K891" s="448"/>
      <c r="L891" s="448"/>
      <c r="M891" s="448"/>
      <c r="N891" s="448"/>
      <c r="O891" s="448"/>
      <c r="P891" s="448"/>
      <c r="Q891" s="448"/>
    </row>
    <row r="892" ht="25.15" customHeight="true" x14ac:dyDescent="0.2">
      <c r="C892" s="448"/>
      <c r="D892" s="448"/>
      <c r="E892" s="448"/>
      <c r="F892" s="448"/>
      <c r="G892" s="448"/>
      <c r="H892" s="448"/>
      <c r="I892" s="448"/>
      <c r="J892" s="448"/>
      <c r="K892" s="448"/>
      <c r="L892" s="448"/>
      <c r="M892" s="448"/>
      <c r="N892" s="448"/>
      <c r="O892" s="448"/>
      <c r="P892" s="448"/>
      <c r="Q892" s="448"/>
    </row>
    <row r="893" ht="25.15" customHeight="true" x14ac:dyDescent="0.2">
      <c r="C893" s="448"/>
      <c r="D893" s="448"/>
      <c r="E893" s="448"/>
      <c r="F893" s="448"/>
      <c r="G893" s="448"/>
      <c r="H893" s="448"/>
      <c r="I893" s="448"/>
      <c r="J893" s="448"/>
      <c r="K893" s="448"/>
      <c r="L893" s="448"/>
      <c r="M893" s="448"/>
      <c r="N893" s="448"/>
      <c r="O893" s="448"/>
      <c r="P893" s="448"/>
      <c r="Q893" s="448"/>
    </row>
    <row r="894" ht="25.15" customHeight="true" x14ac:dyDescent="0.2">
      <c r="C894" s="448"/>
      <c r="D894" s="448"/>
      <c r="E894" s="448"/>
      <c r="F894" s="448"/>
      <c r="G894" s="448"/>
      <c r="H894" s="448"/>
      <c r="I894" s="448"/>
      <c r="J894" s="448"/>
      <c r="K894" s="448"/>
      <c r="L894" s="448"/>
      <c r="M894" s="448"/>
      <c r="N894" s="448"/>
      <c r="O894" s="448"/>
      <c r="P894" s="448"/>
      <c r="Q894" s="448"/>
    </row>
    <row r="895" ht="25.15" customHeight="true" x14ac:dyDescent="0.2">
      <c r="C895" s="448"/>
      <c r="D895" s="448"/>
      <c r="E895" s="448"/>
      <c r="F895" s="448"/>
      <c r="G895" s="448"/>
      <c r="H895" s="448"/>
      <c r="I895" s="448"/>
      <c r="J895" s="448"/>
      <c r="K895" s="448"/>
      <c r="L895" s="448"/>
      <c r="M895" s="448"/>
      <c r="N895" s="448"/>
      <c r="O895" s="448"/>
      <c r="P895" s="448"/>
      <c r="Q895" s="448"/>
    </row>
    <row r="896" ht="25.15" customHeight="true" x14ac:dyDescent="0.2">
      <c r="C896" s="448"/>
      <c r="D896" s="448"/>
      <c r="E896" s="448"/>
      <c r="F896" s="448"/>
      <c r="G896" s="448"/>
      <c r="H896" s="448"/>
      <c r="I896" s="448"/>
      <c r="J896" s="448"/>
      <c r="K896" s="448"/>
      <c r="L896" s="448"/>
      <c r="M896" s="448"/>
      <c r="N896" s="448"/>
      <c r="O896" s="448"/>
      <c r="P896" s="448"/>
      <c r="Q896" s="448"/>
    </row>
    <row r="897" ht="25.15" customHeight="true" x14ac:dyDescent="0.2">
      <c r="C897" s="448"/>
      <c r="D897" s="448"/>
      <c r="E897" s="448"/>
      <c r="F897" s="448"/>
      <c r="G897" s="448"/>
      <c r="H897" s="448"/>
      <c r="I897" s="448"/>
      <c r="J897" s="448"/>
      <c r="K897" s="448"/>
      <c r="L897" s="448"/>
      <c r="M897" s="448"/>
      <c r="N897" s="448"/>
      <c r="O897" s="448"/>
      <c r="P897" s="448"/>
      <c r="Q897" s="448"/>
    </row>
    <row r="898" ht="25.15" customHeight="true" x14ac:dyDescent="0.2">
      <c r="C898" s="448"/>
      <c r="D898" s="448"/>
      <c r="E898" s="448"/>
      <c r="F898" s="448"/>
      <c r="G898" s="448"/>
      <c r="H898" s="448"/>
      <c r="I898" s="448"/>
      <c r="J898" s="448"/>
      <c r="K898" s="448"/>
      <c r="L898" s="448"/>
      <c r="M898" s="448"/>
      <c r="N898" s="448"/>
      <c r="O898" s="448"/>
      <c r="P898" s="448"/>
      <c r="Q898" s="448"/>
    </row>
    <row r="899" ht="25.15" customHeight="true" x14ac:dyDescent="0.2">
      <c r="C899" s="448"/>
      <c r="D899" s="448"/>
      <c r="E899" s="448"/>
      <c r="F899" s="448"/>
      <c r="G899" s="448"/>
      <c r="H899" s="448"/>
      <c r="I899" s="448"/>
      <c r="J899" s="448"/>
      <c r="K899" s="448"/>
      <c r="L899" s="448"/>
      <c r="M899" s="448"/>
      <c r="N899" s="448"/>
      <c r="O899" s="448"/>
      <c r="P899" s="448"/>
      <c r="Q899" s="448"/>
    </row>
    <row r="900" ht="25.15" customHeight="true" x14ac:dyDescent="0.2">
      <c r="C900" s="448"/>
      <c r="D900" s="448"/>
      <c r="E900" s="448"/>
      <c r="F900" s="448"/>
      <c r="G900" s="448"/>
      <c r="H900" s="448"/>
      <c r="I900" s="448"/>
      <c r="J900" s="448"/>
      <c r="K900" s="448"/>
      <c r="L900" s="448"/>
      <c r="M900" s="448"/>
      <c r="N900" s="448"/>
      <c r="O900" s="448"/>
      <c r="P900" s="448"/>
      <c r="Q900" s="448"/>
    </row>
    <row r="901" ht="25.15" customHeight="true" x14ac:dyDescent="0.2">
      <c r="C901" s="448"/>
      <c r="D901" s="448"/>
      <c r="E901" s="448"/>
      <c r="F901" s="448"/>
      <c r="G901" s="448"/>
      <c r="H901" s="448"/>
      <c r="I901" s="448"/>
      <c r="J901" s="448"/>
      <c r="K901" s="448"/>
      <c r="L901" s="448"/>
      <c r="M901" s="448"/>
      <c r="N901" s="448"/>
      <c r="O901" s="448"/>
      <c r="P901" s="448"/>
      <c r="Q901" s="448"/>
    </row>
    <row r="902" ht="25.15" customHeight="true" x14ac:dyDescent="0.2">
      <c r="C902" s="448"/>
      <c r="D902" s="448"/>
      <c r="E902" s="448"/>
      <c r="F902" s="448"/>
      <c r="G902" s="448"/>
      <c r="H902" s="448"/>
      <c r="I902" s="448"/>
      <c r="J902" s="448"/>
      <c r="K902" s="448"/>
      <c r="L902" s="448"/>
      <c r="M902" s="448"/>
      <c r="N902" s="448"/>
      <c r="O902" s="448"/>
      <c r="P902" s="448"/>
      <c r="Q902" s="448"/>
    </row>
    <row r="903" ht="25.15" customHeight="true" x14ac:dyDescent="0.2">
      <c r="C903" s="448"/>
      <c r="D903" s="448"/>
      <c r="E903" s="448"/>
      <c r="F903" s="448"/>
      <c r="G903" s="448"/>
      <c r="H903" s="448"/>
      <c r="I903" s="448"/>
      <c r="J903" s="448"/>
      <c r="K903" s="448"/>
      <c r="L903" s="448"/>
      <c r="M903" s="448"/>
      <c r="N903" s="448"/>
      <c r="O903" s="448"/>
      <c r="P903" s="448"/>
      <c r="Q903" s="448"/>
    </row>
    <row r="904" ht="25.15" customHeight="true" x14ac:dyDescent="0.2">
      <c r="C904" s="448"/>
      <c r="D904" s="448"/>
      <c r="E904" s="448"/>
      <c r="F904" s="448"/>
      <c r="G904" s="448"/>
      <c r="H904" s="448"/>
      <c r="I904" s="448"/>
      <c r="J904" s="448"/>
      <c r="K904" s="448"/>
      <c r="L904" s="448"/>
      <c r="M904" s="448"/>
      <c r="N904" s="448"/>
      <c r="O904" s="448"/>
      <c r="P904" s="448"/>
      <c r="Q904" s="448"/>
    </row>
    <row r="905" ht="25.15" customHeight="true" x14ac:dyDescent="0.2">
      <c r="C905" s="448"/>
      <c r="D905" s="448"/>
      <c r="E905" s="448"/>
      <c r="F905" s="448"/>
      <c r="G905" s="448"/>
      <c r="H905" s="448"/>
      <c r="I905" s="448"/>
      <c r="J905" s="448"/>
      <c r="K905" s="448"/>
      <c r="L905" s="448"/>
      <c r="M905" s="448"/>
      <c r="N905" s="448"/>
      <c r="O905" s="448"/>
      <c r="P905" s="448"/>
      <c r="Q905" s="448"/>
    </row>
    <row r="906" ht="25.15" customHeight="true" x14ac:dyDescent="0.2">
      <c r="C906" s="448"/>
      <c r="D906" s="448"/>
      <c r="E906" s="448"/>
      <c r="F906" s="448"/>
      <c r="G906" s="448"/>
      <c r="H906" s="448"/>
      <c r="I906" s="448"/>
      <c r="J906" s="448"/>
      <c r="K906" s="448"/>
      <c r="L906" s="448"/>
      <c r="M906" s="448"/>
      <c r="N906" s="448"/>
      <c r="O906" s="448"/>
      <c r="P906" s="448"/>
      <c r="Q906" s="448"/>
    </row>
    <row r="907" ht="25.15" customHeight="true" x14ac:dyDescent="0.2">
      <c r="C907" s="448"/>
      <c r="D907" s="448"/>
      <c r="E907" s="448"/>
      <c r="F907" s="448"/>
      <c r="G907" s="448"/>
      <c r="H907" s="448"/>
      <c r="I907" s="448"/>
      <c r="J907" s="448"/>
      <c r="K907" s="448"/>
      <c r="L907" s="448"/>
      <c r="M907" s="448"/>
      <c r="N907" s="448"/>
      <c r="O907" s="448"/>
      <c r="P907" s="448"/>
      <c r="Q907" s="448"/>
    </row>
    <row r="908" ht="25.15" customHeight="true" x14ac:dyDescent="0.2">
      <c r="C908" s="448"/>
      <c r="D908" s="448"/>
      <c r="E908" s="448"/>
      <c r="F908" s="448"/>
      <c r="G908" s="448"/>
      <c r="H908" s="448"/>
      <c r="I908" s="448"/>
      <c r="J908" s="448"/>
      <c r="K908" s="448"/>
      <c r="L908" s="448"/>
      <c r="M908" s="448"/>
      <c r="N908" s="448"/>
      <c r="O908" s="448"/>
      <c r="P908" s="448"/>
      <c r="Q908" s="448"/>
    </row>
    <row r="909" ht="25.15" customHeight="true" x14ac:dyDescent="0.2">
      <c r="C909" s="448"/>
      <c r="D909" s="448"/>
      <c r="E909" s="448"/>
      <c r="F909" s="448"/>
      <c r="G909" s="448"/>
      <c r="H909" s="448"/>
      <c r="I909" s="448"/>
      <c r="J909" s="448"/>
      <c r="K909" s="448"/>
      <c r="L909" s="448"/>
      <c r="M909" s="448"/>
      <c r="N909" s="448"/>
      <c r="O909" s="448"/>
      <c r="P909" s="448"/>
      <c r="Q909" s="448"/>
    </row>
    <row r="910" ht="25.15" customHeight="true" x14ac:dyDescent="0.2">
      <c r="C910" s="448"/>
      <c r="D910" s="448"/>
      <c r="E910" s="448"/>
      <c r="F910" s="448"/>
      <c r="G910" s="448"/>
      <c r="H910" s="448"/>
      <c r="I910" s="448"/>
      <c r="J910" s="448"/>
      <c r="K910" s="448"/>
      <c r="L910" s="448"/>
      <c r="M910" s="448"/>
      <c r="N910" s="448"/>
      <c r="O910" s="448"/>
      <c r="P910" s="448"/>
      <c r="Q910" s="448"/>
    </row>
    <row r="911" ht="25.15" customHeight="true" x14ac:dyDescent="0.2">
      <c r="C911" s="448"/>
      <c r="D911" s="448"/>
      <c r="E911" s="448"/>
      <c r="F911" s="448"/>
      <c r="G911" s="448"/>
      <c r="H911" s="448"/>
      <c r="I911" s="448"/>
      <c r="J911" s="448"/>
      <c r="K911" s="448"/>
      <c r="L911" s="448"/>
      <c r="M911" s="448"/>
      <c r="N911" s="448"/>
      <c r="O911" s="448"/>
      <c r="P911" s="448"/>
      <c r="Q911" s="448"/>
    </row>
    <row r="912" ht="25.15" customHeight="true" x14ac:dyDescent="0.2">
      <c r="C912" s="448"/>
      <c r="D912" s="448"/>
      <c r="E912" s="448"/>
      <c r="F912" s="448"/>
      <c r="G912" s="448"/>
      <c r="H912" s="448"/>
      <c r="I912" s="448"/>
      <c r="J912" s="448"/>
      <c r="K912" s="448"/>
      <c r="L912" s="448"/>
      <c r="M912" s="448"/>
      <c r="N912" s="448"/>
      <c r="O912" s="448"/>
      <c r="P912" s="448"/>
      <c r="Q912" s="448"/>
    </row>
    <row r="913" ht="25.15" customHeight="true" x14ac:dyDescent="0.2">
      <c r="C913" s="448"/>
      <c r="D913" s="448"/>
      <c r="E913" s="448"/>
      <c r="F913" s="448"/>
      <c r="G913" s="448"/>
      <c r="H913" s="448"/>
      <c r="I913" s="448"/>
      <c r="J913" s="448"/>
      <c r="K913" s="448"/>
      <c r="L913" s="448"/>
      <c r="M913" s="448"/>
      <c r="N913" s="448"/>
      <c r="O913" s="448"/>
      <c r="P913" s="448"/>
      <c r="Q913" s="448"/>
    </row>
    <row r="914" ht="25.15" customHeight="true" x14ac:dyDescent="0.2">
      <c r="C914" s="448"/>
      <c r="D914" s="448"/>
      <c r="E914" s="448"/>
      <c r="F914" s="448"/>
      <c r="G914" s="448"/>
      <c r="H914" s="448"/>
      <c r="I914" s="448"/>
      <c r="J914" s="448"/>
      <c r="K914" s="448"/>
      <c r="L914" s="448"/>
      <c r="M914" s="448"/>
      <c r="N914" s="448"/>
      <c r="O914" s="448"/>
      <c r="P914" s="448"/>
      <c r="Q914" s="448"/>
    </row>
    <row r="915" ht="25.15" customHeight="true" x14ac:dyDescent="0.2">
      <c r="C915" s="448"/>
      <c r="D915" s="448"/>
      <c r="E915" s="448"/>
      <c r="F915" s="448"/>
      <c r="G915" s="448"/>
      <c r="H915" s="448"/>
      <c r="I915" s="448"/>
      <c r="J915" s="448"/>
      <c r="K915" s="448"/>
      <c r="L915" s="448"/>
      <c r="M915" s="448"/>
      <c r="N915" s="448"/>
      <c r="O915" s="448"/>
      <c r="P915" s="448"/>
      <c r="Q915" s="448"/>
    </row>
    <row r="916" ht="25.15" customHeight="true" x14ac:dyDescent="0.2">
      <c r="C916" s="448"/>
      <c r="D916" s="448"/>
      <c r="E916" s="448"/>
      <c r="F916" s="448"/>
      <c r="G916" s="448"/>
      <c r="H916" s="448"/>
      <c r="I916" s="448"/>
      <c r="J916" s="448"/>
      <c r="K916" s="448"/>
      <c r="L916" s="448"/>
      <c r="M916" s="448"/>
      <c r="N916" s="448"/>
      <c r="O916" s="448"/>
      <c r="P916" s="448"/>
      <c r="Q916" s="448"/>
    </row>
    <row r="917" ht="25.15" customHeight="true" x14ac:dyDescent="0.2">
      <c r="C917" s="448"/>
      <c r="D917" s="448"/>
      <c r="E917" s="448"/>
      <c r="F917" s="448"/>
      <c r="G917" s="448"/>
      <c r="H917" s="448"/>
      <c r="I917" s="448"/>
      <c r="J917" s="448"/>
      <c r="K917" s="448"/>
      <c r="L917" s="448"/>
      <c r="M917" s="448"/>
      <c r="N917" s="448"/>
      <c r="O917" s="448"/>
      <c r="P917" s="448"/>
      <c r="Q917" s="448"/>
    </row>
    <row r="918" ht="25.15" customHeight="true" x14ac:dyDescent="0.2">
      <c r="C918" s="448"/>
      <c r="D918" s="448"/>
      <c r="E918" s="448"/>
      <c r="F918" s="448"/>
      <c r="G918" s="448"/>
      <c r="H918" s="448"/>
      <c r="I918" s="448"/>
      <c r="J918" s="448"/>
      <c r="K918" s="448"/>
      <c r="L918" s="448"/>
      <c r="M918" s="448"/>
      <c r="N918" s="448"/>
      <c r="O918" s="448"/>
      <c r="P918" s="448"/>
      <c r="Q918" s="448"/>
    </row>
    <row r="919" ht="25.15" customHeight="true" x14ac:dyDescent="0.2">
      <c r="C919" s="448"/>
      <c r="D919" s="448"/>
      <c r="E919" s="448"/>
      <c r="F919" s="448"/>
      <c r="G919" s="448"/>
      <c r="H919" s="448"/>
      <c r="I919" s="448"/>
      <c r="J919" s="448"/>
      <c r="K919" s="448"/>
      <c r="L919" s="448"/>
      <c r="M919" s="448"/>
      <c r="N919" s="448"/>
      <c r="O919" s="448"/>
      <c r="P919" s="448"/>
      <c r="Q919" s="448"/>
    </row>
    <row r="920" ht="25.15" customHeight="true" x14ac:dyDescent="0.2">
      <c r="C920" s="448"/>
      <c r="D920" s="448"/>
      <c r="E920" s="448"/>
      <c r="F920" s="448"/>
      <c r="G920" s="448"/>
      <c r="H920" s="448"/>
      <c r="I920" s="448"/>
      <c r="J920" s="448"/>
      <c r="K920" s="448"/>
      <c r="L920" s="448"/>
      <c r="M920" s="448"/>
      <c r="N920" s="448"/>
      <c r="O920" s="448"/>
      <c r="P920" s="448"/>
      <c r="Q920" s="448"/>
    </row>
    <row r="921" ht="25.15" customHeight="true" x14ac:dyDescent="0.2">
      <c r="C921" s="448"/>
      <c r="D921" s="448"/>
      <c r="E921" s="448"/>
      <c r="F921" s="448"/>
      <c r="G921" s="448"/>
      <c r="H921" s="448"/>
      <c r="I921" s="448"/>
      <c r="J921" s="448"/>
      <c r="K921" s="448"/>
      <c r="L921" s="448"/>
      <c r="M921" s="448"/>
      <c r="N921" s="448"/>
      <c r="O921" s="448"/>
      <c r="P921" s="448"/>
      <c r="Q921" s="448"/>
    </row>
    <row r="922" ht="25.15" customHeight="true" x14ac:dyDescent="0.2">
      <c r="C922" s="448"/>
      <c r="D922" s="448"/>
      <c r="E922" s="448"/>
      <c r="F922" s="448"/>
      <c r="G922" s="448"/>
      <c r="H922" s="448"/>
      <c r="I922" s="448"/>
      <c r="J922" s="448"/>
      <c r="K922" s="448"/>
      <c r="L922" s="448"/>
      <c r="M922" s="448"/>
      <c r="N922" s="448"/>
      <c r="O922" s="448"/>
      <c r="P922" s="448"/>
      <c r="Q922" s="448"/>
    </row>
    <row r="923" ht="25.15" customHeight="true" x14ac:dyDescent="0.2">
      <c r="C923" s="448"/>
      <c r="D923" s="448"/>
      <c r="E923" s="448"/>
      <c r="F923" s="448"/>
      <c r="G923" s="448"/>
      <c r="H923" s="448"/>
      <c r="I923" s="448"/>
      <c r="J923" s="448"/>
      <c r="K923" s="448"/>
      <c r="L923" s="448"/>
      <c r="M923" s="448"/>
      <c r="N923" s="448"/>
      <c r="O923" s="448"/>
      <c r="P923" s="448"/>
      <c r="Q923" s="448"/>
    </row>
    <row r="924" ht="25.15" customHeight="true" x14ac:dyDescent="0.2">
      <c r="C924" s="448"/>
      <c r="D924" s="448"/>
      <c r="E924" s="448"/>
      <c r="F924" s="448"/>
      <c r="G924" s="448"/>
      <c r="H924" s="448"/>
      <c r="I924" s="448"/>
      <c r="J924" s="448"/>
      <c r="K924" s="448"/>
      <c r="L924" s="448"/>
      <c r="M924" s="448"/>
      <c r="N924" s="448"/>
      <c r="O924" s="448"/>
      <c r="P924" s="448"/>
      <c r="Q924" s="448"/>
    </row>
    <row r="925" ht="25.15" customHeight="true" x14ac:dyDescent="0.2">
      <c r="C925" s="448"/>
      <c r="D925" s="448"/>
      <c r="E925" s="448"/>
      <c r="F925" s="448"/>
      <c r="G925" s="448"/>
      <c r="H925" s="448"/>
      <c r="I925" s="448"/>
      <c r="J925" s="448"/>
      <c r="K925" s="448"/>
      <c r="L925" s="448"/>
      <c r="M925" s="448"/>
      <c r="N925" s="448"/>
      <c r="O925" s="448"/>
      <c r="P925" s="448"/>
      <c r="Q925" s="448"/>
    </row>
    <row r="926" ht="25.15" customHeight="true" x14ac:dyDescent="0.2">
      <c r="C926" s="448"/>
      <c r="D926" s="448"/>
      <c r="E926" s="448"/>
      <c r="F926" s="448"/>
      <c r="G926" s="448"/>
      <c r="H926" s="448"/>
      <c r="I926" s="448"/>
      <c r="J926" s="448"/>
      <c r="K926" s="448"/>
      <c r="L926" s="448"/>
      <c r="M926" s="448"/>
      <c r="N926" s="448"/>
      <c r="O926" s="448"/>
      <c r="P926" s="448"/>
      <c r="Q926" s="448"/>
    </row>
    <row r="927" ht="25.15" customHeight="true" x14ac:dyDescent="0.2">
      <c r="C927" s="448"/>
      <c r="D927" s="448"/>
      <c r="E927" s="448"/>
      <c r="F927" s="448"/>
      <c r="G927" s="448"/>
      <c r="H927" s="448"/>
      <c r="I927" s="448"/>
      <c r="J927" s="448"/>
      <c r="K927" s="448"/>
      <c r="L927" s="448"/>
      <c r="M927" s="448"/>
      <c r="N927" s="448"/>
      <c r="O927" s="448"/>
      <c r="P927" s="448"/>
      <c r="Q927" s="448"/>
    </row>
    <row r="928" ht="25.15" customHeight="true" x14ac:dyDescent="0.2">
      <c r="C928" s="448"/>
      <c r="D928" s="448"/>
      <c r="E928" s="448"/>
      <c r="F928" s="448"/>
      <c r="G928" s="448"/>
      <c r="H928" s="448"/>
      <c r="I928" s="448"/>
      <c r="J928" s="448"/>
      <c r="K928" s="448"/>
      <c r="L928" s="448"/>
      <c r="M928" s="448"/>
      <c r="N928" s="448"/>
      <c r="O928" s="448"/>
      <c r="P928" s="448"/>
      <c r="Q928" s="448"/>
    </row>
    <row r="929" ht="25.15" customHeight="true" x14ac:dyDescent="0.2">
      <c r="C929" s="448"/>
      <c r="D929" s="448"/>
      <c r="E929" s="448"/>
      <c r="F929" s="448"/>
      <c r="G929" s="448"/>
      <c r="H929" s="448"/>
      <c r="I929" s="448"/>
      <c r="J929" s="448"/>
      <c r="K929" s="448"/>
      <c r="L929" s="448"/>
      <c r="M929" s="448"/>
      <c r="N929" s="448"/>
      <c r="O929" s="448"/>
      <c r="P929" s="448"/>
      <c r="Q929" s="448"/>
    </row>
    <row r="930" ht="25.15" customHeight="true" x14ac:dyDescent="0.2">
      <c r="C930" s="448"/>
      <c r="D930" s="448"/>
      <c r="E930" s="448"/>
      <c r="F930" s="448"/>
      <c r="G930" s="448"/>
      <c r="H930" s="448"/>
      <c r="I930" s="448"/>
      <c r="J930" s="448"/>
      <c r="K930" s="448"/>
      <c r="L930" s="448"/>
      <c r="M930" s="448"/>
      <c r="N930" s="448"/>
      <c r="O930" s="448"/>
      <c r="P930" s="448"/>
      <c r="Q930" s="448"/>
    </row>
    <row r="931" ht="25.15" customHeight="true" x14ac:dyDescent="0.2">
      <c r="C931" s="448"/>
      <c r="D931" s="448"/>
      <c r="E931" s="448"/>
      <c r="F931" s="448"/>
      <c r="G931" s="448"/>
      <c r="H931" s="448"/>
      <c r="I931" s="448"/>
      <c r="J931" s="448"/>
      <c r="K931" s="448"/>
      <c r="L931" s="448"/>
      <c r="M931" s="448"/>
      <c r="N931" s="448"/>
      <c r="O931" s="448"/>
      <c r="P931" s="448"/>
      <c r="Q931" s="448"/>
    </row>
    <row r="932" ht="25.15" customHeight="true" x14ac:dyDescent="0.2">
      <c r="C932" s="448"/>
      <c r="D932" s="448"/>
      <c r="E932" s="448"/>
      <c r="F932" s="448"/>
      <c r="G932" s="448"/>
      <c r="H932" s="448"/>
      <c r="I932" s="448"/>
      <c r="J932" s="448"/>
      <c r="K932" s="448"/>
      <c r="L932" s="448"/>
      <c r="M932" s="448"/>
      <c r="N932" s="448"/>
      <c r="O932" s="448"/>
      <c r="P932" s="448"/>
      <c r="Q932" s="448"/>
    </row>
    <row r="933" ht="25.15" customHeight="true" x14ac:dyDescent="0.2">
      <c r="C933" s="448"/>
      <c r="D933" s="448"/>
      <c r="E933" s="448"/>
      <c r="F933" s="448"/>
      <c r="G933" s="448"/>
      <c r="H933" s="448"/>
      <c r="I933" s="448"/>
      <c r="J933" s="448"/>
      <c r="K933" s="448"/>
      <c r="L933" s="448"/>
      <c r="M933" s="448"/>
      <c r="N933" s="448"/>
      <c r="O933" s="448"/>
      <c r="P933" s="448"/>
      <c r="Q933" s="448"/>
    </row>
    <row r="934" ht="25.15" customHeight="true" x14ac:dyDescent="0.2">
      <c r="C934" s="448"/>
      <c r="D934" s="448"/>
      <c r="E934" s="448"/>
      <c r="F934" s="448"/>
      <c r="G934" s="448"/>
      <c r="H934" s="448"/>
      <c r="I934" s="448"/>
      <c r="J934" s="448"/>
      <c r="K934" s="448"/>
      <c r="L934" s="448"/>
      <c r="M934" s="448"/>
      <c r="N934" s="448"/>
      <c r="O934" s="448"/>
      <c r="P934" s="448"/>
      <c r="Q934" s="448"/>
    </row>
    <row r="935" ht="25.15" customHeight="true" x14ac:dyDescent="0.2">
      <c r="C935" s="448"/>
      <c r="D935" s="448"/>
      <c r="E935" s="448"/>
      <c r="F935" s="448"/>
      <c r="G935" s="448"/>
      <c r="H935" s="448"/>
      <c r="I935" s="448"/>
      <c r="J935" s="448"/>
      <c r="K935" s="448"/>
      <c r="L935" s="448"/>
      <c r="M935" s="448"/>
      <c r="N935" s="448"/>
      <c r="O935" s="448"/>
      <c r="P935" s="448"/>
      <c r="Q935" s="448"/>
    </row>
    <row r="936" ht="25.15" customHeight="true" x14ac:dyDescent="0.2">
      <c r="C936" s="448"/>
      <c r="D936" s="448"/>
      <c r="E936" s="448"/>
      <c r="F936" s="448"/>
      <c r="G936" s="448"/>
      <c r="H936" s="448"/>
      <c r="I936" s="448"/>
      <c r="J936" s="448"/>
      <c r="K936" s="448"/>
      <c r="L936" s="448"/>
      <c r="M936" s="448"/>
      <c r="N936" s="448"/>
      <c r="O936" s="448"/>
      <c r="P936" s="448"/>
      <c r="Q936" s="448"/>
    </row>
    <row r="937" ht="25.15" customHeight="true" x14ac:dyDescent="0.2">
      <c r="C937" s="448"/>
      <c r="D937" s="448"/>
      <c r="E937" s="448"/>
      <c r="F937" s="448"/>
      <c r="G937" s="448"/>
      <c r="H937" s="448"/>
      <c r="I937" s="448"/>
      <c r="J937" s="448"/>
      <c r="K937" s="448"/>
      <c r="L937" s="448"/>
      <c r="M937" s="448"/>
      <c r="N937" s="448"/>
      <c r="O937" s="448"/>
      <c r="P937" s="448"/>
      <c r="Q937" s="448"/>
    </row>
    <row r="938" ht="25.15" customHeight="true" x14ac:dyDescent="0.2">
      <c r="C938" s="448"/>
      <c r="D938" s="448"/>
      <c r="E938" s="448"/>
      <c r="F938" s="448"/>
      <c r="G938" s="448"/>
      <c r="H938" s="448"/>
      <c r="I938" s="448"/>
      <c r="J938" s="448"/>
      <c r="K938" s="448"/>
      <c r="L938" s="448"/>
      <c r="M938" s="448"/>
      <c r="N938" s="448"/>
      <c r="O938" s="448"/>
      <c r="P938" s="448"/>
      <c r="Q938" s="448"/>
    </row>
    <row r="939" ht="25.15" customHeight="true" x14ac:dyDescent="0.2">
      <c r="C939" s="448"/>
      <c r="D939" s="448"/>
      <c r="E939" s="448"/>
      <c r="F939" s="448"/>
      <c r="G939" s="448"/>
      <c r="H939" s="448"/>
      <c r="I939" s="448"/>
      <c r="J939" s="448"/>
      <c r="K939" s="448"/>
      <c r="L939" s="448"/>
      <c r="M939" s="448"/>
      <c r="N939" s="448"/>
      <c r="O939" s="448"/>
      <c r="P939" s="448"/>
      <c r="Q939" s="448"/>
    </row>
    <row r="940" ht="25.15" customHeight="true" x14ac:dyDescent="0.2">
      <c r="C940" s="448"/>
      <c r="D940" s="448"/>
      <c r="E940" s="448"/>
      <c r="F940" s="448"/>
      <c r="G940" s="448"/>
      <c r="H940" s="448"/>
      <c r="I940" s="448"/>
      <c r="J940" s="448"/>
      <c r="K940" s="448"/>
      <c r="L940" s="448"/>
      <c r="M940" s="448"/>
      <c r="N940" s="448"/>
      <c r="O940" s="448"/>
      <c r="P940" s="448"/>
      <c r="Q940" s="448"/>
    </row>
    <row r="941" ht="25.15" customHeight="true" x14ac:dyDescent="0.2">
      <c r="C941" s="448"/>
      <c r="D941" s="448"/>
      <c r="E941" s="448"/>
      <c r="F941" s="448"/>
      <c r="G941" s="448"/>
      <c r="H941" s="448"/>
      <c r="I941" s="448"/>
      <c r="J941" s="448"/>
      <c r="K941" s="448"/>
      <c r="L941" s="448"/>
      <c r="M941" s="448"/>
      <c r="N941" s="448"/>
      <c r="O941" s="448"/>
      <c r="P941" s="448"/>
      <c r="Q941" s="448"/>
    </row>
    <row r="942" ht="25.15" customHeight="true" x14ac:dyDescent="0.2">
      <c r="C942" s="448"/>
      <c r="D942" s="448"/>
      <c r="E942" s="448"/>
      <c r="F942" s="448"/>
      <c r="G942" s="448"/>
      <c r="H942" s="448"/>
      <c r="I942" s="448"/>
      <c r="J942" s="448"/>
      <c r="K942" s="448"/>
      <c r="L942" s="448"/>
      <c r="M942" s="448"/>
      <c r="N942" s="448"/>
      <c r="O942" s="448"/>
      <c r="P942" s="448"/>
      <c r="Q942" s="448"/>
    </row>
    <row r="943" ht="25.15" customHeight="true" x14ac:dyDescent="0.2">
      <c r="C943" s="448"/>
      <c r="D943" s="448"/>
      <c r="E943" s="448"/>
      <c r="F943" s="448"/>
      <c r="G943" s="448"/>
      <c r="H943" s="448"/>
      <c r="I943" s="448"/>
      <c r="J943" s="448"/>
      <c r="K943" s="448"/>
      <c r="L943" s="448"/>
      <c r="M943" s="448"/>
      <c r="N943" s="448"/>
      <c r="O943" s="448"/>
      <c r="P943" s="448"/>
      <c r="Q943" s="448"/>
    </row>
    <row r="944" ht="25.15" customHeight="true" x14ac:dyDescent="0.2">
      <c r="C944" s="448"/>
      <c r="D944" s="448"/>
      <c r="E944" s="448"/>
      <c r="F944" s="448"/>
      <c r="G944" s="448"/>
      <c r="H944" s="448"/>
      <c r="I944" s="448"/>
      <c r="J944" s="448"/>
      <c r="K944" s="448"/>
      <c r="L944" s="448"/>
      <c r="M944" s="448"/>
      <c r="N944" s="448"/>
      <c r="O944" s="448"/>
      <c r="P944" s="448"/>
      <c r="Q944" s="448"/>
    </row>
    <row r="945" ht="25.15" customHeight="true" x14ac:dyDescent="0.2">
      <c r="C945" s="448"/>
      <c r="D945" s="448"/>
      <c r="E945" s="448"/>
      <c r="F945" s="448"/>
      <c r="G945" s="448"/>
      <c r="H945" s="448"/>
      <c r="I945" s="448"/>
      <c r="J945" s="448"/>
      <c r="K945" s="448"/>
      <c r="L945" s="448"/>
      <c r="M945" s="448"/>
      <c r="N945" s="448"/>
      <c r="O945" s="448"/>
      <c r="P945" s="448"/>
      <c r="Q945" s="448"/>
    </row>
    <row r="946" ht="25.15" customHeight="true" x14ac:dyDescent="0.2">
      <c r="C946" s="448"/>
      <c r="D946" s="448"/>
      <c r="E946" s="448"/>
      <c r="F946" s="448"/>
      <c r="G946" s="448"/>
      <c r="H946" s="448"/>
      <c r="I946" s="448"/>
      <c r="J946" s="448"/>
      <c r="K946" s="448"/>
      <c r="L946" s="448"/>
      <c r="M946" s="448"/>
      <c r="N946" s="448"/>
      <c r="O946" s="448"/>
      <c r="P946" s="448"/>
      <c r="Q946" s="448"/>
    </row>
    <row r="947" ht="25.15" customHeight="true" x14ac:dyDescent="0.2">
      <c r="C947" s="448"/>
      <c r="D947" s="448"/>
      <c r="E947" s="448"/>
      <c r="F947" s="448"/>
      <c r="G947" s="448"/>
      <c r="H947" s="448"/>
      <c r="I947" s="448"/>
      <c r="J947" s="448"/>
      <c r="K947" s="448"/>
      <c r="L947" s="448"/>
      <c r="M947" s="448"/>
      <c r="N947" s="448"/>
      <c r="O947" s="448"/>
      <c r="P947" s="448"/>
      <c r="Q947" s="448"/>
    </row>
    <row r="948" ht="25.15" customHeight="true" x14ac:dyDescent="0.2">
      <c r="C948" s="448"/>
      <c r="D948" s="448"/>
      <c r="E948" s="448"/>
      <c r="F948" s="448"/>
      <c r="G948" s="448"/>
      <c r="H948" s="448"/>
      <c r="I948" s="448"/>
      <c r="J948" s="448"/>
      <c r="K948" s="448"/>
      <c r="L948" s="448"/>
      <c r="M948" s="448"/>
      <c r="N948" s="448"/>
      <c r="O948" s="448"/>
      <c r="P948" s="448"/>
      <c r="Q948" s="448"/>
    </row>
    <row r="949" ht="25.15" customHeight="true" x14ac:dyDescent="0.2">
      <c r="C949" s="448"/>
      <c r="D949" s="448"/>
      <c r="E949" s="448"/>
      <c r="F949" s="448"/>
      <c r="G949" s="448"/>
      <c r="H949" s="448"/>
      <c r="I949" s="448"/>
      <c r="J949" s="448"/>
      <c r="K949" s="448"/>
      <c r="L949" s="448"/>
      <c r="M949" s="448"/>
      <c r="N949" s="448"/>
      <c r="O949" s="448"/>
      <c r="P949" s="448"/>
      <c r="Q949" s="448"/>
    </row>
    <row r="950" ht="25.15" customHeight="true" x14ac:dyDescent="0.2">
      <c r="C950" s="448"/>
      <c r="D950" s="448"/>
      <c r="E950" s="448"/>
      <c r="F950" s="448"/>
      <c r="G950" s="448"/>
      <c r="H950" s="448"/>
      <c r="I950" s="448"/>
      <c r="J950" s="448"/>
      <c r="K950" s="448"/>
      <c r="L950" s="448"/>
      <c r="M950" s="448"/>
      <c r="N950" s="448"/>
      <c r="O950" s="448"/>
      <c r="P950" s="448"/>
      <c r="Q950" s="448"/>
    </row>
    <row r="951" ht="25.15" customHeight="true" x14ac:dyDescent="0.2">
      <c r="C951" s="448"/>
      <c r="D951" s="448"/>
      <c r="E951" s="448"/>
      <c r="F951" s="448"/>
      <c r="G951" s="448"/>
      <c r="H951" s="448"/>
      <c r="I951" s="448"/>
      <c r="J951" s="448"/>
      <c r="K951" s="448"/>
      <c r="L951" s="448"/>
      <c r="M951" s="448"/>
      <c r="N951" s="448"/>
      <c r="O951" s="448"/>
      <c r="P951" s="448"/>
      <c r="Q951" s="448"/>
    </row>
    <row r="952" ht="25.15" customHeight="true" x14ac:dyDescent="0.2">
      <c r="C952" s="448"/>
      <c r="D952" s="448"/>
      <c r="E952" s="448"/>
      <c r="F952" s="448"/>
      <c r="G952" s="448"/>
      <c r="H952" s="448"/>
      <c r="I952" s="448"/>
      <c r="J952" s="448"/>
      <c r="K952" s="448"/>
      <c r="L952" s="448"/>
      <c r="M952" s="448"/>
      <c r="N952" s="448"/>
      <c r="O952" s="448"/>
      <c r="P952" s="448"/>
      <c r="Q952" s="448"/>
    </row>
    <row r="953" ht="25.15" customHeight="true" x14ac:dyDescent="0.2">
      <c r="C953" s="448"/>
      <c r="D953" s="448"/>
      <c r="E953" s="448"/>
      <c r="F953" s="448"/>
      <c r="G953" s="448"/>
      <c r="H953" s="448"/>
      <c r="I953" s="448"/>
      <c r="J953" s="448"/>
      <c r="K953" s="448"/>
      <c r="L953" s="448"/>
      <c r="M953" s="448"/>
      <c r="N953" s="448"/>
      <c r="O953" s="448"/>
      <c r="P953" s="448"/>
      <c r="Q953" s="448"/>
    </row>
    <row r="954" ht="25.15" customHeight="true" x14ac:dyDescent="0.2">
      <c r="C954" s="448"/>
      <c r="D954" s="448"/>
      <c r="E954" s="448"/>
      <c r="F954" s="448"/>
      <c r="G954" s="448"/>
      <c r="H954" s="448"/>
      <c r="I954" s="448"/>
      <c r="J954" s="448"/>
      <c r="K954" s="448"/>
      <c r="L954" s="448"/>
      <c r="M954" s="448"/>
      <c r="N954" s="448"/>
      <c r="O954" s="448"/>
      <c r="P954" s="448"/>
      <c r="Q954" s="448"/>
    </row>
    <row r="955" ht="25.15" customHeight="true" x14ac:dyDescent="0.2">
      <c r="C955" s="448"/>
      <c r="D955" s="448"/>
      <c r="E955" s="448"/>
      <c r="F955" s="448"/>
      <c r="G955" s="448"/>
      <c r="H955" s="448"/>
      <c r="I955" s="448"/>
      <c r="J955" s="448"/>
      <c r="K955" s="448"/>
      <c r="L955" s="448"/>
      <c r="M955" s="448"/>
      <c r="N955" s="448"/>
      <c r="O955" s="448"/>
      <c r="P955" s="448"/>
      <c r="Q955" s="448"/>
    </row>
    <row r="956" ht="25.15" customHeight="true" x14ac:dyDescent="0.2">
      <c r="C956" s="448"/>
      <c r="D956" s="448"/>
      <c r="E956" s="448"/>
      <c r="F956" s="448"/>
      <c r="G956" s="448"/>
      <c r="H956" s="448"/>
      <c r="I956" s="448"/>
      <c r="J956" s="448"/>
      <c r="K956" s="448"/>
      <c r="L956" s="448"/>
      <c r="M956" s="448"/>
      <c r="N956" s="448"/>
      <c r="O956" s="448"/>
      <c r="P956" s="448"/>
      <c r="Q956" s="448"/>
    </row>
    <row r="957" ht="25.15" customHeight="true" x14ac:dyDescent="0.2">
      <c r="C957" s="448"/>
      <c r="D957" s="448"/>
      <c r="E957" s="448"/>
      <c r="F957" s="448"/>
      <c r="G957" s="448"/>
      <c r="H957" s="448"/>
      <c r="I957" s="448"/>
      <c r="J957" s="448"/>
      <c r="K957" s="448"/>
      <c r="L957" s="448"/>
      <c r="M957" s="448"/>
      <c r="N957" s="448"/>
      <c r="O957" s="448"/>
      <c r="P957" s="448"/>
      <c r="Q957" s="448"/>
    </row>
    <row r="958" ht="25.15" customHeight="true" x14ac:dyDescent="0.2">
      <c r="C958" s="448"/>
      <c r="D958" s="448"/>
      <c r="E958" s="448"/>
      <c r="F958" s="448"/>
      <c r="G958" s="448"/>
      <c r="H958" s="448"/>
      <c r="I958" s="448"/>
      <c r="J958" s="448"/>
      <c r="K958" s="448"/>
      <c r="L958" s="448"/>
      <c r="M958" s="448"/>
      <c r="N958" s="448"/>
      <c r="O958" s="448"/>
      <c r="P958" s="448"/>
      <c r="Q958" s="448"/>
    </row>
    <row r="959" ht="25.15" customHeight="true" x14ac:dyDescent="0.2">
      <c r="C959" s="448"/>
      <c r="D959" s="448"/>
      <c r="E959" s="448"/>
      <c r="F959" s="448"/>
      <c r="G959" s="448"/>
      <c r="H959" s="448"/>
      <c r="I959" s="448"/>
      <c r="J959" s="448"/>
      <c r="K959" s="448"/>
      <c r="L959" s="448"/>
      <c r="M959" s="448"/>
      <c r="N959" s="448"/>
      <c r="O959" s="448"/>
      <c r="P959" s="448"/>
      <c r="Q959" s="448"/>
    </row>
    <row r="960" ht="25.15" customHeight="true" x14ac:dyDescent="0.2">
      <c r="C960" s="448"/>
      <c r="D960" s="448"/>
      <c r="E960" s="448"/>
      <c r="F960" s="448"/>
      <c r="G960" s="448"/>
      <c r="H960" s="448"/>
      <c r="I960" s="448"/>
      <c r="J960" s="448"/>
      <c r="K960" s="448"/>
      <c r="L960" s="448"/>
      <c r="M960" s="448"/>
      <c r="N960" s="448"/>
      <c r="O960" s="448"/>
      <c r="P960" s="448"/>
      <c r="Q960" s="448"/>
    </row>
    <row r="961" ht="25.15" customHeight="true" x14ac:dyDescent="0.2">
      <c r="C961" s="448"/>
      <c r="D961" s="448"/>
      <c r="E961" s="448"/>
      <c r="F961" s="448"/>
      <c r="G961" s="448"/>
      <c r="H961" s="448"/>
      <c r="I961" s="448"/>
      <c r="J961" s="448"/>
      <c r="K961" s="448"/>
      <c r="L961" s="448"/>
      <c r="M961" s="448"/>
      <c r="N961" s="448"/>
      <c r="O961" s="448"/>
      <c r="P961" s="448"/>
      <c r="Q961" s="448"/>
    </row>
    <row r="962" ht="25.15" customHeight="true" x14ac:dyDescent="0.2">
      <c r="C962" s="448"/>
      <c r="D962" s="448"/>
      <c r="E962" s="448"/>
      <c r="F962" s="448"/>
      <c r="G962" s="448"/>
      <c r="H962" s="448"/>
      <c r="I962" s="448"/>
      <c r="J962" s="448"/>
      <c r="K962" s="448"/>
      <c r="L962" s="448"/>
      <c r="M962" s="448"/>
      <c r="N962" s="448"/>
      <c r="O962" s="448"/>
      <c r="P962" s="448"/>
      <c r="Q962" s="448"/>
    </row>
    <row r="963" ht="25.15" customHeight="true" x14ac:dyDescent="0.2">
      <c r="C963" s="448"/>
      <c r="D963" s="448"/>
      <c r="E963" s="448"/>
      <c r="F963" s="448"/>
      <c r="G963" s="448"/>
      <c r="H963" s="448"/>
      <c r="I963" s="448"/>
      <c r="J963" s="448"/>
      <c r="K963" s="448"/>
      <c r="L963" s="448"/>
      <c r="M963" s="448"/>
      <c r="N963" s="448"/>
      <c r="O963" s="448"/>
      <c r="P963" s="448"/>
      <c r="Q963" s="448"/>
    </row>
    <row r="964" ht="25.15" customHeight="true" x14ac:dyDescent="0.2">
      <c r="C964" s="448"/>
      <c r="D964" s="448"/>
      <c r="E964" s="448"/>
      <c r="F964" s="448"/>
      <c r="G964" s="448"/>
      <c r="H964" s="448"/>
      <c r="I964" s="448"/>
      <c r="J964" s="448"/>
      <c r="K964" s="448"/>
      <c r="L964" s="448"/>
      <c r="M964" s="448"/>
      <c r="N964" s="448"/>
      <c r="O964" s="448"/>
      <c r="P964" s="448"/>
      <c r="Q964" s="448"/>
    </row>
    <row r="965" ht="25.15" customHeight="true" x14ac:dyDescent="0.2">
      <c r="C965" s="448"/>
      <c r="D965" s="448"/>
      <c r="E965" s="448"/>
      <c r="F965" s="448"/>
      <c r="G965" s="448"/>
      <c r="H965" s="448"/>
      <c r="I965" s="448"/>
      <c r="J965" s="448"/>
      <c r="K965" s="448"/>
      <c r="L965" s="448"/>
      <c r="M965" s="448"/>
      <c r="N965" s="448"/>
      <c r="O965" s="448"/>
      <c r="P965" s="448"/>
      <c r="Q965" s="448"/>
    </row>
    <row r="966" ht="25.15" customHeight="true" x14ac:dyDescent="0.2">
      <c r="C966" s="448"/>
      <c r="D966" s="448"/>
      <c r="E966" s="448"/>
      <c r="F966" s="448"/>
      <c r="G966" s="448"/>
      <c r="H966" s="448"/>
      <c r="I966" s="448"/>
      <c r="J966" s="448"/>
      <c r="K966" s="448"/>
      <c r="L966" s="448"/>
      <c r="M966" s="448"/>
      <c r="N966" s="448"/>
      <c r="O966" s="448"/>
      <c r="P966" s="448"/>
      <c r="Q966" s="448"/>
    </row>
    <row r="967" ht="25.15" customHeight="true" x14ac:dyDescent="0.2">
      <c r="C967" s="448"/>
      <c r="D967" s="448"/>
      <c r="E967" s="448"/>
      <c r="F967" s="448"/>
      <c r="G967" s="448"/>
      <c r="H967" s="448"/>
      <c r="I967" s="448"/>
      <c r="J967" s="448"/>
      <c r="K967" s="448"/>
      <c r="L967" s="448"/>
      <c r="M967" s="448"/>
      <c r="N967" s="448"/>
      <c r="O967" s="448"/>
      <c r="P967" s="448"/>
      <c r="Q967" s="448"/>
    </row>
    <row r="968" ht="25.15" customHeight="true" x14ac:dyDescent="0.2">
      <c r="C968" s="448"/>
      <c r="D968" s="448"/>
      <c r="E968" s="448"/>
      <c r="F968" s="448"/>
      <c r="G968" s="448"/>
      <c r="H968" s="448"/>
      <c r="I968" s="448"/>
      <c r="J968" s="448"/>
      <c r="K968" s="448"/>
      <c r="L968" s="448"/>
      <c r="M968" s="448"/>
      <c r="N968" s="448"/>
      <c r="O968" s="448"/>
      <c r="P968" s="448"/>
      <c r="Q968" s="448"/>
    </row>
    <row r="969" ht="25.15" customHeight="true" x14ac:dyDescent="0.2">
      <c r="C969" s="448"/>
      <c r="D969" s="448"/>
      <c r="E969" s="448"/>
      <c r="F969" s="448"/>
      <c r="G969" s="448"/>
      <c r="H969" s="448"/>
      <c r="I969" s="448"/>
      <c r="J969" s="448"/>
      <c r="K969" s="448"/>
      <c r="L969" s="448"/>
      <c r="M969" s="448"/>
      <c r="N969" s="448"/>
      <c r="O969" s="448"/>
      <c r="P969" s="448"/>
      <c r="Q969" s="448"/>
    </row>
    <row r="970" ht="25.15" customHeight="true" x14ac:dyDescent="0.2">
      <c r="C970" s="448"/>
      <c r="D970" s="448"/>
      <c r="E970" s="448"/>
      <c r="F970" s="448"/>
      <c r="G970" s="448"/>
      <c r="H970" s="448"/>
      <c r="I970" s="448"/>
      <c r="J970" s="448"/>
      <c r="K970" s="448"/>
      <c r="L970" s="448"/>
      <c r="M970" s="448"/>
      <c r="N970" s="448"/>
      <c r="O970" s="448"/>
      <c r="P970" s="448"/>
      <c r="Q970" s="448"/>
    </row>
    <row r="971" ht="25.15" customHeight="true" x14ac:dyDescent="0.2">
      <c r="C971" s="448"/>
      <c r="D971" s="448"/>
      <c r="E971" s="448"/>
      <c r="F971" s="448"/>
      <c r="G971" s="448"/>
      <c r="H971" s="448"/>
      <c r="I971" s="448"/>
      <c r="J971" s="448"/>
      <c r="K971" s="448"/>
      <c r="L971" s="448"/>
      <c r="M971" s="448"/>
      <c r="N971" s="448"/>
      <c r="O971" s="448"/>
      <c r="P971" s="448"/>
      <c r="Q971" s="448"/>
    </row>
    <row r="972" ht="25.15" customHeight="true" x14ac:dyDescent="0.2">
      <c r="C972" s="448"/>
      <c r="D972" s="448"/>
      <c r="E972" s="448"/>
      <c r="F972" s="448"/>
      <c r="G972" s="448"/>
      <c r="H972" s="448"/>
      <c r="I972" s="448"/>
      <c r="J972" s="448"/>
      <c r="K972" s="448"/>
      <c r="L972" s="448"/>
      <c r="M972" s="448"/>
      <c r="N972" s="448"/>
      <c r="O972" s="448"/>
      <c r="P972" s="448"/>
      <c r="Q972" s="448"/>
    </row>
    <row r="973" ht="25.15" customHeight="true" x14ac:dyDescent="0.2">
      <c r="C973" s="448"/>
      <c r="D973" s="448"/>
      <c r="E973" s="448"/>
      <c r="F973" s="448"/>
      <c r="G973" s="448"/>
      <c r="H973" s="448"/>
      <c r="I973" s="448"/>
      <c r="J973" s="448"/>
      <c r="K973" s="448"/>
      <c r="L973" s="448"/>
      <c r="M973" s="448"/>
      <c r="N973" s="448"/>
      <c r="O973" s="448"/>
      <c r="P973" s="448"/>
      <c r="Q973" s="448"/>
    </row>
    <row r="974" ht="25.15" customHeight="true" x14ac:dyDescent="0.2">
      <c r="C974" s="448"/>
      <c r="D974" s="448"/>
      <c r="E974" s="448"/>
      <c r="F974" s="448"/>
      <c r="G974" s="448"/>
      <c r="H974" s="448"/>
      <c r="I974" s="448"/>
      <c r="J974" s="448"/>
      <c r="K974" s="448"/>
      <c r="L974" s="448"/>
      <c r="M974" s="448"/>
      <c r="N974" s="448"/>
      <c r="O974" s="448"/>
      <c r="P974" s="448"/>
      <c r="Q974" s="448"/>
    </row>
    <row r="975" ht="25.15" customHeight="true" x14ac:dyDescent="0.2">
      <c r="C975" s="448"/>
      <c r="D975" s="448"/>
      <c r="E975" s="448"/>
      <c r="F975" s="448"/>
      <c r="G975" s="448"/>
      <c r="H975" s="448"/>
      <c r="I975" s="448"/>
      <c r="J975" s="448"/>
      <c r="K975" s="448"/>
      <c r="L975" s="448"/>
      <c r="M975" s="448"/>
      <c r="N975" s="448"/>
      <c r="O975" s="448"/>
      <c r="P975" s="448"/>
      <c r="Q975" s="448"/>
    </row>
    <row r="976" ht="25.15" customHeight="true" x14ac:dyDescent="0.2">
      <c r="C976" s="448"/>
      <c r="D976" s="448"/>
      <c r="E976" s="448"/>
      <c r="F976" s="448"/>
      <c r="G976" s="448"/>
      <c r="H976" s="448"/>
      <c r="I976" s="448"/>
      <c r="J976" s="448"/>
      <c r="K976" s="448"/>
      <c r="L976" s="448"/>
      <c r="M976" s="448"/>
      <c r="N976" s="448"/>
      <c r="O976" s="448"/>
      <c r="P976" s="448"/>
      <c r="Q976" s="448"/>
    </row>
    <row r="977" ht="25.15" customHeight="true" x14ac:dyDescent="0.2">
      <c r="C977" s="448"/>
      <c r="D977" s="448"/>
      <c r="E977" s="448"/>
      <c r="F977" s="448"/>
      <c r="G977" s="448"/>
      <c r="H977" s="448"/>
      <c r="I977" s="448"/>
      <c r="J977" s="448"/>
      <c r="K977" s="448"/>
      <c r="L977" s="448"/>
      <c r="M977" s="448"/>
      <c r="N977" s="448"/>
      <c r="O977" s="448"/>
      <c r="P977" s="448"/>
      <c r="Q977" s="448"/>
    </row>
    <row r="978" ht="25.15" customHeight="true" x14ac:dyDescent="0.2">
      <c r="C978" s="448"/>
      <c r="D978" s="448"/>
      <c r="E978" s="448"/>
      <c r="F978" s="448"/>
      <c r="G978" s="448"/>
      <c r="H978" s="448"/>
      <c r="I978" s="448"/>
      <c r="J978" s="448"/>
      <c r="K978" s="448"/>
      <c r="L978" s="448"/>
      <c r="M978" s="448"/>
      <c r="N978" s="448"/>
      <c r="O978" s="448"/>
      <c r="P978" s="448"/>
      <c r="Q978" s="448"/>
    </row>
    <row r="979" ht="25.15" customHeight="true" x14ac:dyDescent="0.2">
      <c r="C979" s="448"/>
      <c r="D979" s="448"/>
      <c r="E979" s="448"/>
      <c r="F979" s="448"/>
      <c r="G979" s="448"/>
      <c r="H979" s="448"/>
      <c r="I979" s="448"/>
      <c r="J979" s="448"/>
      <c r="K979" s="448"/>
      <c r="L979" s="448"/>
      <c r="M979" s="448"/>
      <c r="N979" s="448"/>
      <c r="O979" s="448"/>
      <c r="P979" s="448"/>
      <c r="Q979" s="448"/>
    </row>
    <row r="980" ht="25.15" customHeight="true" x14ac:dyDescent="0.2">
      <c r="C980" s="448"/>
      <c r="D980" s="448"/>
      <c r="E980" s="448"/>
      <c r="F980" s="448"/>
      <c r="G980" s="448"/>
      <c r="H980" s="448"/>
      <c r="I980" s="448"/>
      <c r="J980" s="448"/>
      <c r="K980" s="448"/>
      <c r="L980" s="448"/>
      <c r="M980" s="448"/>
      <c r="N980" s="448"/>
      <c r="O980" s="448"/>
      <c r="P980" s="448"/>
      <c r="Q980" s="448"/>
    </row>
    <row r="981" ht="25.15" customHeight="true" x14ac:dyDescent="0.2">
      <c r="C981" s="448"/>
      <c r="D981" s="448"/>
      <c r="E981" s="448"/>
      <c r="F981" s="448"/>
      <c r="G981" s="448"/>
      <c r="H981" s="448"/>
      <c r="I981" s="448"/>
      <c r="J981" s="448"/>
      <c r="K981" s="448"/>
      <c r="L981" s="448"/>
      <c r="M981" s="448"/>
      <c r="N981" s="448"/>
      <c r="O981" s="448"/>
      <c r="P981" s="448"/>
      <c r="Q981" s="448"/>
    </row>
    <row r="982" ht="25.15" customHeight="true" x14ac:dyDescent="0.2">
      <c r="C982" s="448"/>
      <c r="D982" s="448"/>
      <c r="E982" s="448"/>
      <c r="F982" s="448"/>
      <c r="G982" s="448"/>
      <c r="H982" s="448"/>
      <c r="I982" s="448"/>
      <c r="J982" s="448"/>
      <c r="K982" s="448"/>
      <c r="L982" s="448"/>
      <c r="M982" s="448"/>
      <c r="N982" s="448"/>
      <c r="O982" s="448"/>
      <c r="P982" s="448"/>
      <c r="Q982" s="448"/>
    </row>
    <row r="983" ht="25.15" customHeight="true" x14ac:dyDescent="0.2">
      <c r="C983" s="448"/>
      <c r="D983" s="448"/>
      <c r="E983" s="448"/>
      <c r="F983" s="448"/>
      <c r="G983" s="448"/>
      <c r="H983" s="448"/>
      <c r="I983" s="448"/>
      <c r="J983" s="448"/>
      <c r="K983" s="448"/>
      <c r="L983" s="448"/>
      <c r="M983" s="448"/>
      <c r="N983" s="448"/>
      <c r="O983" s="448"/>
      <c r="P983" s="448"/>
      <c r="Q983" s="448"/>
    </row>
    <row r="984" ht="25.15" customHeight="true" x14ac:dyDescent="0.2">
      <c r="C984" s="448"/>
      <c r="D984" s="448"/>
      <c r="E984" s="448"/>
      <c r="F984" s="448"/>
      <c r="G984" s="448"/>
      <c r="H984" s="448"/>
      <c r="I984" s="448"/>
      <c r="J984" s="448"/>
      <c r="K984" s="448"/>
      <c r="L984" s="448"/>
      <c r="M984" s="448"/>
      <c r="N984" s="448"/>
      <c r="O984" s="448"/>
      <c r="P984" s="448"/>
      <c r="Q984" s="448"/>
    </row>
    <row r="985" ht="25.15" customHeight="true" x14ac:dyDescent="0.2">
      <c r="C985" s="448"/>
      <c r="D985" s="448"/>
      <c r="E985" s="448"/>
      <c r="F985" s="448"/>
      <c r="G985" s="448"/>
      <c r="H985" s="448"/>
      <c r="I985" s="448"/>
      <c r="J985" s="448"/>
      <c r="K985" s="448"/>
      <c r="L985" s="448"/>
      <c r="M985" s="448"/>
      <c r="N985" s="448"/>
      <c r="O985" s="448"/>
      <c r="P985" s="448"/>
      <c r="Q985" s="448"/>
    </row>
    <row r="986" ht="25.15" customHeight="true" x14ac:dyDescent="0.2">
      <c r="C986" s="448"/>
      <c r="D986" s="448"/>
      <c r="E986" s="448"/>
      <c r="F986" s="448"/>
      <c r="G986" s="448"/>
      <c r="H986" s="448"/>
      <c r="I986" s="448"/>
      <c r="J986" s="448"/>
      <c r="K986" s="448"/>
      <c r="L986" s="448"/>
      <c r="M986" s="448"/>
      <c r="N986" s="448"/>
      <c r="O986" s="448"/>
      <c r="P986" s="448"/>
      <c r="Q986" s="448"/>
    </row>
    <row r="987" ht="25.15" customHeight="true" x14ac:dyDescent="0.2">
      <c r="C987" s="448"/>
      <c r="D987" s="448"/>
      <c r="E987" s="448"/>
      <c r="F987" s="448"/>
      <c r="G987" s="448"/>
      <c r="H987" s="448"/>
      <c r="I987" s="448"/>
      <c r="J987" s="448"/>
      <c r="K987" s="448"/>
      <c r="L987" s="448"/>
      <c r="M987" s="448"/>
      <c r="N987" s="448"/>
      <c r="O987" s="448"/>
      <c r="P987" s="448"/>
      <c r="Q987" s="448"/>
    </row>
    <row r="988" ht="25.15" customHeight="true" x14ac:dyDescent="0.2">
      <c r="C988" s="448"/>
      <c r="D988" s="448"/>
      <c r="E988" s="448"/>
      <c r="F988" s="448"/>
      <c r="G988" s="448"/>
      <c r="H988" s="448"/>
      <c r="I988" s="448"/>
      <c r="J988" s="448"/>
      <c r="K988" s="448"/>
      <c r="L988" s="448"/>
      <c r="M988" s="448"/>
      <c r="N988" s="448"/>
      <c r="O988" s="448"/>
      <c r="P988" s="448"/>
      <c r="Q988" s="448"/>
    </row>
    <row r="989" ht="25.15" customHeight="true" x14ac:dyDescent="0.2">
      <c r="C989" s="448"/>
      <c r="D989" s="448"/>
      <c r="E989" s="448"/>
      <c r="F989" s="448"/>
      <c r="G989" s="448"/>
      <c r="H989" s="448"/>
      <c r="I989" s="448"/>
      <c r="J989" s="448"/>
      <c r="K989" s="448"/>
      <c r="L989" s="448"/>
      <c r="M989" s="448"/>
      <c r="N989" s="448"/>
      <c r="O989" s="448"/>
      <c r="P989" s="448"/>
      <c r="Q989" s="448"/>
    </row>
    <row r="990" ht="25.15" customHeight="true" x14ac:dyDescent="0.2">
      <c r="C990" s="448"/>
      <c r="D990" s="448"/>
      <c r="E990" s="448"/>
      <c r="F990" s="448"/>
      <c r="G990" s="448"/>
      <c r="H990" s="448"/>
      <c r="I990" s="448"/>
      <c r="J990" s="448"/>
      <c r="K990" s="448"/>
      <c r="L990" s="448"/>
      <c r="M990" s="448"/>
      <c r="N990" s="448"/>
      <c r="O990" s="448"/>
      <c r="P990" s="448"/>
      <c r="Q990" s="448"/>
    </row>
    <row r="991" ht="25.15" customHeight="true" x14ac:dyDescent="0.2">
      <c r="C991" s="448"/>
      <c r="D991" s="448"/>
      <c r="E991" s="448"/>
      <c r="F991" s="448"/>
      <c r="G991" s="448"/>
      <c r="H991" s="448"/>
      <c r="I991" s="448"/>
      <c r="J991" s="448"/>
      <c r="K991" s="448"/>
      <c r="L991" s="448"/>
      <c r="M991" s="448"/>
      <c r="N991" s="448"/>
      <c r="O991" s="448"/>
      <c r="P991" s="448"/>
      <c r="Q991" s="448"/>
    </row>
    <row r="992" ht="25.15" customHeight="true" x14ac:dyDescent="0.2">
      <c r="C992" s="448"/>
      <c r="D992" s="448"/>
      <c r="E992" s="448"/>
      <c r="F992" s="448"/>
      <c r="G992" s="448"/>
      <c r="H992" s="448"/>
      <c r="I992" s="448"/>
      <c r="J992" s="448"/>
      <c r="K992" s="448"/>
      <c r="L992" s="448"/>
      <c r="M992" s="448"/>
      <c r="N992" s="448"/>
      <c r="O992" s="448"/>
      <c r="P992" s="448"/>
      <c r="Q992" s="448"/>
    </row>
    <row r="993" ht="25.15" customHeight="true" x14ac:dyDescent="0.2">
      <c r="C993" s="448"/>
      <c r="D993" s="448"/>
      <c r="E993" s="448"/>
      <c r="F993" s="448"/>
      <c r="G993" s="448"/>
      <c r="H993" s="448"/>
      <c r="I993" s="448"/>
      <c r="J993" s="448"/>
      <c r="K993" s="448"/>
      <c r="L993" s="448"/>
      <c r="M993" s="448"/>
      <c r="N993" s="448"/>
      <c r="O993" s="448"/>
      <c r="P993" s="448"/>
      <c r="Q993" s="448"/>
    </row>
    <row r="994" ht="25.15" customHeight="true" x14ac:dyDescent="0.2">
      <c r="C994" s="448"/>
      <c r="D994" s="448"/>
      <c r="E994" s="448"/>
      <c r="F994" s="448"/>
      <c r="G994" s="448"/>
      <c r="H994" s="448"/>
      <c r="I994" s="448"/>
      <c r="J994" s="448"/>
      <c r="K994" s="448"/>
      <c r="L994" s="448"/>
      <c r="M994" s="448"/>
      <c r="N994" s="448"/>
      <c r="O994" s="448"/>
      <c r="P994" s="448"/>
      <c r="Q994" s="448"/>
    </row>
    <row r="995" ht="25.15" customHeight="true" x14ac:dyDescent="0.2">
      <c r="C995" s="448"/>
      <c r="D995" s="448"/>
      <c r="E995" s="448"/>
      <c r="F995" s="448"/>
      <c r="G995" s="448"/>
      <c r="H995" s="448"/>
      <c r="I995" s="448"/>
      <c r="J995" s="448"/>
      <c r="K995" s="448"/>
      <c r="L995" s="448"/>
      <c r="M995" s="448"/>
      <c r="N995" s="448"/>
      <c r="O995" s="448"/>
      <c r="P995" s="448"/>
      <c r="Q995" s="448"/>
    </row>
    <row r="996" ht="25.15" customHeight="true" x14ac:dyDescent="0.2">
      <c r="C996" s="448"/>
      <c r="D996" s="448"/>
      <c r="E996" s="448"/>
      <c r="F996" s="448"/>
      <c r="G996" s="448"/>
      <c r="H996" s="448"/>
      <c r="I996" s="448"/>
      <c r="J996" s="448"/>
      <c r="K996" s="448"/>
      <c r="L996" s="448"/>
      <c r="M996" s="448"/>
      <c r="N996" s="448"/>
      <c r="O996" s="448"/>
      <c r="P996" s="448"/>
      <c r="Q996" s="448"/>
    </row>
    <row r="997" ht="25.15" customHeight="true" x14ac:dyDescent="0.2">
      <c r="C997" s="448"/>
      <c r="D997" s="448"/>
      <c r="E997" s="448"/>
      <c r="F997" s="448"/>
      <c r="G997" s="448"/>
      <c r="H997" s="448"/>
      <c r="I997" s="448"/>
      <c r="J997" s="448"/>
      <c r="K997" s="448"/>
      <c r="L997" s="448"/>
      <c r="M997" s="448"/>
      <c r="N997" s="448"/>
      <c r="O997" s="448"/>
      <c r="P997" s="448"/>
      <c r="Q997" s="448"/>
    </row>
    <row r="998" ht="25.15" customHeight="true" x14ac:dyDescent="0.2">
      <c r="C998" s="448"/>
      <c r="D998" s="448"/>
      <c r="E998" s="448"/>
      <c r="F998" s="448"/>
      <c r="G998" s="448"/>
      <c r="H998" s="448"/>
      <c r="I998" s="448"/>
      <c r="J998" s="448"/>
      <c r="K998" s="448"/>
      <c r="L998" s="448"/>
      <c r="M998" s="448"/>
      <c r="N998" s="448"/>
      <c r="O998" s="448"/>
      <c r="P998" s="448"/>
      <c r="Q998" s="448"/>
    </row>
    <row r="999" ht="25.15" customHeight="true" x14ac:dyDescent="0.2">
      <c r="C999" s="448"/>
      <c r="D999" s="448"/>
      <c r="E999" s="448"/>
      <c r="F999" s="448"/>
      <c r="G999" s="448"/>
      <c r="H999" s="448"/>
      <c r="I999" s="448"/>
      <c r="J999" s="448"/>
      <c r="K999" s="448"/>
      <c r="L999" s="448"/>
      <c r="M999" s="448"/>
      <c r="N999" s="448"/>
      <c r="O999" s="448"/>
      <c r="P999" s="448"/>
      <c r="Q999" s="448"/>
    </row>
    <row r="1000" ht="25.15" customHeight="true" x14ac:dyDescent="0.2">
      <c r="C1000" s="448"/>
      <c r="D1000" s="448"/>
      <c r="E1000" s="448"/>
      <c r="F1000" s="448"/>
      <c r="G1000" s="448"/>
      <c r="H1000" s="448"/>
      <c r="I1000" s="448"/>
      <c r="J1000" s="448"/>
      <c r="K1000" s="448"/>
      <c r="L1000" s="448"/>
      <c r="M1000" s="448"/>
      <c r="N1000" s="448"/>
      <c r="O1000" s="448"/>
      <c r="P1000" s="448"/>
      <c r="Q1000" s="448"/>
    </row>
    <row r="1001" ht="25.15" customHeight="true" x14ac:dyDescent="0.2">
      <c r="C1001" s="448"/>
      <c r="D1001" s="448"/>
      <c r="E1001" s="448"/>
      <c r="F1001" s="448"/>
      <c r="G1001" s="448"/>
      <c r="H1001" s="448"/>
      <c r="I1001" s="448"/>
      <c r="J1001" s="448"/>
      <c r="K1001" s="448"/>
      <c r="L1001" s="448"/>
      <c r="M1001" s="448"/>
      <c r="N1001" s="448"/>
      <c r="O1001" s="448"/>
      <c r="P1001" s="448"/>
      <c r="Q1001" s="448"/>
    </row>
    <row r="1002" ht="25.15" customHeight="true" x14ac:dyDescent="0.2">
      <c r="C1002" s="448"/>
      <c r="D1002" s="448"/>
      <c r="E1002" s="448"/>
      <c r="F1002" s="448"/>
      <c r="G1002" s="448"/>
      <c r="H1002" s="448"/>
      <c r="I1002" s="448"/>
      <c r="J1002" s="448"/>
      <c r="K1002" s="448"/>
      <c r="L1002" s="448"/>
      <c r="M1002" s="448"/>
      <c r="N1002" s="448"/>
      <c r="O1002" s="448"/>
      <c r="P1002" s="448"/>
      <c r="Q1002" s="448"/>
    </row>
    <row r="1003" ht="25.15" customHeight="true" x14ac:dyDescent="0.2">
      <c r="C1003" s="448"/>
      <c r="D1003" s="448"/>
      <c r="E1003" s="448"/>
      <c r="F1003" s="448"/>
      <c r="G1003" s="448"/>
      <c r="H1003" s="448"/>
      <c r="I1003" s="448"/>
      <c r="J1003" s="448"/>
      <c r="K1003" s="448"/>
      <c r="L1003" s="448"/>
      <c r="M1003" s="448"/>
      <c r="N1003" s="448"/>
      <c r="O1003" s="448"/>
      <c r="P1003" s="448"/>
      <c r="Q1003" s="448"/>
    </row>
    <row r="1004" ht="25.15" customHeight="true" x14ac:dyDescent="0.2">
      <c r="C1004" s="448"/>
      <c r="D1004" s="448"/>
      <c r="E1004" s="448"/>
      <c r="F1004" s="448"/>
      <c r="G1004" s="448"/>
      <c r="H1004" s="448"/>
      <c r="I1004" s="448"/>
      <c r="J1004" s="448"/>
      <c r="K1004" s="448"/>
      <c r="L1004" s="448"/>
      <c r="M1004" s="448"/>
      <c r="N1004" s="448"/>
      <c r="O1004" s="448"/>
      <c r="P1004" s="448"/>
      <c r="Q1004" s="448"/>
    </row>
    <row r="1005" ht="25.15" customHeight="true" x14ac:dyDescent="0.2">
      <c r="C1005" s="448"/>
      <c r="D1005" s="448"/>
      <c r="E1005" s="448"/>
      <c r="F1005" s="448"/>
      <c r="G1005" s="448"/>
      <c r="H1005" s="448"/>
      <c r="I1005" s="448"/>
      <c r="J1005" s="448"/>
      <c r="K1005" s="448"/>
      <c r="L1005" s="448"/>
      <c r="M1005" s="448"/>
      <c r="N1005" s="448"/>
      <c r="O1005" s="448"/>
      <c r="P1005" s="448"/>
      <c r="Q1005" s="448"/>
    </row>
    <row r="1006" ht="25.15" customHeight="true" x14ac:dyDescent="0.2">
      <c r="C1006" s="448"/>
      <c r="D1006" s="448"/>
      <c r="E1006" s="448"/>
      <c r="F1006" s="448"/>
      <c r="G1006" s="448"/>
      <c r="H1006" s="448"/>
      <c r="I1006" s="448"/>
      <c r="J1006" s="448"/>
      <c r="K1006" s="448"/>
      <c r="L1006" s="448"/>
      <c r="M1006" s="448"/>
      <c r="N1006" s="448"/>
      <c r="O1006" s="448"/>
      <c r="P1006" s="448"/>
      <c r="Q1006" s="448"/>
    </row>
    <row r="1007" ht="25.15" customHeight="true" x14ac:dyDescent="0.2">
      <c r="C1007" s="448"/>
      <c r="D1007" s="448"/>
      <c r="E1007" s="448"/>
      <c r="F1007" s="448"/>
      <c r="G1007" s="448"/>
      <c r="H1007" s="448"/>
      <c r="I1007" s="448"/>
      <c r="J1007" s="448"/>
      <c r="K1007" s="448"/>
      <c r="L1007" s="448"/>
      <c r="M1007" s="448"/>
      <c r="N1007" s="448"/>
      <c r="O1007" s="448"/>
      <c r="P1007" s="448"/>
      <c r="Q1007" s="448"/>
    </row>
    <row r="1008" ht="25.15" customHeight="true" x14ac:dyDescent="0.2">
      <c r="C1008" s="448"/>
      <c r="D1008" s="448"/>
      <c r="E1008" s="448"/>
      <c r="F1008" s="448"/>
      <c r="G1008" s="448"/>
      <c r="H1008" s="448"/>
      <c r="I1008" s="448"/>
      <c r="J1008" s="448"/>
      <c r="K1008" s="448"/>
      <c r="L1008" s="448"/>
      <c r="M1008" s="448"/>
      <c r="N1008" s="448"/>
      <c r="O1008" s="448"/>
      <c r="P1008" s="448"/>
      <c r="Q1008" s="448"/>
    </row>
    <row r="1009" ht="25.15" customHeight="true" x14ac:dyDescent="0.2">
      <c r="C1009" s="448"/>
      <c r="D1009" s="448"/>
      <c r="E1009" s="448"/>
      <c r="F1009" s="448"/>
      <c r="G1009" s="448"/>
      <c r="H1009" s="448"/>
      <c r="I1009" s="448"/>
      <c r="J1009" s="448"/>
      <c r="K1009" s="448"/>
      <c r="L1009" s="448"/>
      <c r="M1009" s="448"/>
      <c r="N1009" s="448"/>
      <c r="O1009" s="448"/>
      <c r="P1009" s="448"/>
      <c r="Q1009" s="448"/>
    </row>
    <row r="1010" ht="25.15" customHeight="true" x14ac:dyDescent="0.2">
      <c r="C1010" s="448"/>
      <c r="D1010" s="448"/>
      <c r="E1010" s="448"/>
      <c r="F1010" s="448"/>
      <c r="G1010" s="448"/>
      <c r="H1010" s="448"/>
      <c r="I1010" s="448"/>
      <c r="J1010" s="448"/>
      <c r="K1010" s="448"/>
      <c r="L1010" s="448"/>
      <c r="M1010" s="448"/>
      <c r="N1010" s="448"/>
      <c r="O1010" s="448"/>
      <c r="P1010" s="448"/>
      <c r="Q1010" s="448"/>
    </row>
    <row r="1011" ht="25.15" customHeight="true" x14ac:dyDescent="0.2">
      <c r="C1011" s="448"/>
      <c r="D1011" s="448"/>
      <c r="E1011" s="448"/>
      <c r="F1011" s="448"/>
      <c r="G1011" s="448"/>
      <c r="H1011" s="448"/>
      <c r="I1011" s="448"/>
      <c r="J1011" s="448"/>
      <c r="K1011" s="448"/>
      <c r="L1011" s="448"/>
      <c r="M1011" s="448"/>
      <c r="N1011" s="448"/>
      <c r="O1011" s="448"/>
      <c r="P1011" s="448"/>
      <c r="Q1011" s="448"/>
    </row>
    <row r="1012" ht="25.15" customHeight="true" x14ac:dyDescent="0.2">
      <c r="C1012" s="448"/>
      <c r="D1012" s="448"/>
      <c r="E1012" s="448"/>
      <c r="F1012" s="448"/>
      <c r="G1012" s="448"/>
      <c r="H1012" s="448"/>
      <c r="I1012" s="448"/>
      <c r="J1012" s="448"/>
      <c r="K1012" s="448"/>
      <c r="L1012" s="448"/>
      <c r="M1012" s="448"/>
      <c r="N1012" s="448"/>
      <c r="O1012" s="448"/>
      <c r="P1012" s="448"/>
      <c r="Q1012" s="448"/>
    </row>
    <row r="1013" ht="25.15" customHeight="true" x14ac:dyDescent="0.2">
      <c r="C1013" s="448"/>
      <c r="D1013" s="448"/>
      <c r="E1013" s="448"/>
      <c r="F1013" s="448"/>
      <c r="G1013" s="448"/>
      <c r="H1013" s="448"/>
      <c r="I1013" s="448"/>
      <c r="J1013" s="448"/>
      <c r="K1013" s="448"/>
      <c r="L1013" s="448"/>
      <c r="M1013" s="448"/>
      <c r="N1013" s="448"/>
      <c r="O1013" s="448"/>
      <c r="P1013" s="448"/>
      <c r="Q1013" s="448"/>
    </row>
    <row r="1014" ht="25.15" customHeight="true" x14ac:dyDescent="0.2">
      <c r="C1014" s="448"/>
      <c r="D1014" s="448"/>
      <c r="E1014" s="448"/>
      <c r="F1014" s="448"/>
      <c r="G1014" s="448"/>
      <c r="H1014" s="448"/>
      <c r="I1014" s="448"/>
      <c r="J1014" s="448"/>
      <c r="K1014" s="448"/>
      <c r="L1014" s="448"/>
      <c r="M1014" s="448"/>
      <c r="N1014" s="448"/>
      <c r="O1014" s="448"/>
      <c r="P1014" s="448"/>
      <c r="Q1014" s="448"/>
    </row>
    <row r="1015" ht="25.15" customHeight="true" x14ac:dyDescent="0.2">
      <c r="C1015" s="448"/>
      <c r="D1015" s="448"/>
      <c r="E1015" s="448"/>
      <c r="F1015" s="448"/>
      <c r="G1015" s="448"/>
      <c r="H1015" s="448"/>
      <c r="I1015" s="448"/>
      <c r="J1015" s="448"/>
      <c r="K1015" s="448"/>
      <c r="L1015" s="448"/>
      <c r="M1015" s="448"/>
      <c r="N1015" s="448"/>
      <c r="O1015" s="448"/>
      <c r="P1015" s="448"/>
      <c r="Q1015" s="448"/>
    </row>
    <row r="1016" ht="25.15" customHeight="true" x14ac:dyDescent="0.2">
      <c r="C1016" s="448"/>
      <c r="D1016" s="448"/>
      <c r="E1016" s="448"/>
      <c r="F1016" s="448"/>
      <c r="G1016" s="448"/>
      <c r="H1016" s="448"/>
      <c r="I1016" s="448"/>
      <c r="J1016" s="448"/>
      <c r="K1016" s="448"/>
      <c r="L1016" s="448"/>
      <c r="M1016" s="448"/>
      <c r="N1016" s="448"/>
      <c r="O1016" s="448"/>
      <c r="P1016" s="448"/>
      <c r="Q1016" s="448"/>
    </row>
    <row r="1017" ht="25.15" customHeight="true" x14ac:dyDescent="0.2">
      <c r="C1017" s="448"/>
      <c r="D1017" s="448"/>
      <c r="E1017" s="448"/>
      <c r="F1017" s="448"/>
      <c r="G1017" s="448"/>
      <c r="H1017" s="448"/>
      <c r="I1017" s="448"/>
      <c r="J1017" s="448"/>
      <c r="K1017" s="448"/>
      <c r="L1017" s="448"/>
      <c r="M1017" s="448"/>
      <c r="N1017" s="448"/>
      <c r="O1017" s="448"/>
      <c r="P1017" s="448"/>
      <c r="Q1017" s="448"/>
    </row>
    <row r="1018" ht="25.15" customHeight="true" x14ac:dyDescent="0.2">
      <c r="C1018" s="448"/>
      <c r="D1018" s="448"/>
      <c r="E1018" s="448"/>
      <c r="F1018" s="448"/>
      <c r="G1018" s="448"/>
      <c r="H1018" s="448"/>
      <c r="I1018" s="448"/>
      <c r="J1018" s="448"/>
      <c r="K1018" s="448"/>
      <c r="L1018" s="448"/>
      <c r="M1018" s="448"/>
      <c r="N1018" s="448"/>
      <c r="O1018" s="448"/>
      <c r="P1018" s="448"/>
      <c r="Q1018" s="448"/>
    </row>
    <row r="1019" ht="25.15" customHeight="true" x14ac:dyDescent="0.2">
      <c r="C1019" s="448"/>
      <c r="D1019" s="448"/>
      <c r="E1019" s="448"/>
      <c r="F1019" s="448"/>
      <c r="G1019" s="448"/>
      <c r="H1019" s="448"/>
      <c r="I1019" s="448"/>
      <c r="J1019" s="448"/>
      <c r="K1019" s="448"/>
      <c r="L1019" s="448"/>
      <c r="M1019" s="448"/>
      <c r="N1019" s="448"/>
      <c r="O1019" s="448"/>
      <c r="P1019" s="448"/>
      <c r="Q1019" s="448"/>
    </row>
    <row r="1020" ht="25.15" customHeight="true" x14ac:dyDescent="0.2">
      <c r="C1020" s="448"/>
      <c r="D1020" s="448"/>
      <c r="E1020" s="448"/>
      <c r="F1020" s="448"/>
      <c r="G1020" s="448"/>
      <c r="H1020" s="448"/>
      <c r="I1020" s="448"/>
      <c r="J1020" s="448"/>
      <c r="K1020" s="448"/>
      <c r="L1020" s="448"/>
      <c r="M1020" s="448"/>
      <c r="N1020" s="448"/>
      <c r="O1020" s="448"/>
      <c r="P1020" s="448"/>
      <c r="Q1020" s="448"/>
    </row>
    <row r="1021" ht="25.15" customHeight="true" x14ac:dyDescent="0.2">
      <c r="C1021" s="448"/>
      <c r="D1021" s="448"/>
      <c r="E1021" s="448"/>
      <c r="F1021" s="448"/>
      <c r="G1021" s="448"/>
      <c r="H1021" s="448"/>
      <c r="I1021" s="448"/>
      <c r="J1021" s="448"/>
      <c r="K1021" s="448"/>
      <c r="L1021" s="448"/>
      <c r="M1021" s="448"/>
      <c r="N1021" s="448"/>
      <c r="O1021" s="448"/>
      <c r="P1021" s="448"/>
      <c r="Q1021" s="448"/>
    </row>
    <row r="1022" ht="25.15" customHeight="true" x14ac:dyDescent="0.2">
      <c r="C1022" s="448"/>
      <c r="D1022" s="448"/>
      <c r="E1022" s="448"/>
      <c r="F1022" s="448"/>
      <c r="G1022" s="448"/>
      <c r="H1022" s="448"/>
      <c r="I1022" s="448"/>
      <c r="J1022" s="448"/>
      <c r="K1022" s="448"/>
      <c r="L1022" s="448"/>
      <c r="M1022" s="448"/>
      <c r="N1022" s="448"/>
      <c r="O1022" s="448"/>
      <c r="P1022" s="448"/>
      <c r="Q1022" s="448"/>
    </row>
    <row r="1023" ht="25.15" customHeight="true" x14ac:dyDescent="0.2">
      <c r="C1023" s="448"/>
      <c r="D1023" s="448"/>
      <c r="E1023" s="448"/>
      <c r="F1023" s="448"/>
      <c r="G1023" s="448"/>
      <c r="H1023" s="448"/>
      <c r="I1023" s="448"/>
      <c r="J1023" s="448"/>
      <c r="K1023" s="448"/>
      <c r="L1023" s="448"/>
      <c r="M1023" s="448"/>
      <c r="N1023" s="448"/>
      <c r="O1023" s="448"/>
      <c r="P1023" s="448"/>
      <c r="Q1023" s="448"/>
    </row>
    <row r="1024" ht="25.15" customHeight="true" x14ac:dyDescent="0.2">
      <c r="C1024" s="448"/>
      <c r="D1024" s="448"/>
      <c r="E1024" s="448"/>
      <c r="F1024" s="448"/>
      <c r="G1024" s="448"/>
      <c r="H1024" s="448"/>
      <c r="I1024" s="448"/>
      <c r="J1024" s="448"/>
      <c r="K1024" s="448"/>
      <c r="L1024" s="448"/>
      <c r="M1024" s="448"/>
      <c r="N1024" s="448"/>
      <c r="O1024" s="448"/>
      <c r="P1024" s="448"/>
      <c r="Q1024" s="448"/>
    </row>
    <row r="1025" s="210" customFormat="true" ht="15" customHeight="true" x14ac:dyDescent="0.2">
      <c r="A1025" s="378"/>
      <c r="B1025" s="379"/>
      <c r="C1025" s="380"/>
      <c r="R1025" s="203"/>
      <c r="S1025" s="203"/>
      <c r="T1025" s="203"/>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BA1025" s="215"/>
      <c r="BB1025" s="282"/>
      <c r="BC1025"/>
      <c r="BD1025"/>
      <c r="BE1025"/>
      <c r="BF1025"/>
      <c r="BG1025"/>
      <c r="BH1025"/>
      <c r="BI1025"/>
      <c r="BJ1025"/>
      <c r="BK1025"/>
      <c r="BL1025"/>
      <c r="BM1025"/>
      <c r="BN1025"/>
      <c r="BO1025"/>
      <c r="BP1025"/>
      <c r="BQ1025"/>
    </row>
    <row r="1026" s="210" customFormat="true" ht="15" customHeight="true" x14ac:dyDescent="0.2">
      <c r="A1026" s="381" t="s">
        <v>161</v>
      </c>
      <c r="B1026" s="382"/>
      <c r="C1026" s="383"/>
      <c r="R1026" s="203"/>
      <c r="S1026" s="203"/>
      <c r="T1026" s="203"/>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BA1026" s="215"/>
      <c r="BB1026" s="282"/>
      <c r="BC1026"/>
      <c r="BD1026"/>
      <c r="BE1026"/>
      <c r="BF1026"/>
      <c r="BG1026"/>
      <c r="BH1026"/>
      <c r="BI1026"/>
      <c r="BJ1026"/>
      <c r="BK1026"/>
      <c r="BL1026"/>
      <c r="BM1026"/>
      <c r="BN1026"/>
      <c r="BO1026"/>
      <c r="BP1026"/>
      <c r="BQ1026"/>
    </row>
    <row r="1027" s="210" customFormat="true" ht="15" hidden="true" customHeight="true" x14ac:dyDescent="0.2">
      <c r="A1027" s="384"/>
      <c r="B1027" s="385"/>
      <c r="C1027" s="386"/>
      <c r="R1027" s="203"/>
      <c r="S1027" s="203"/>
      <c r="T1027" s="203"/>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BA1027" s="215"/>
      <c r="BB1027" s="282"/>
      <c r="BC1027"/>
      <c r="BD1027"/>
      <c r="BE1027"/>
      <c r="BF1027"/>
      <c r="BG1027"/>
      <c r="BH1027"/>
      <c r="BI1027"/>
      <c r="BJ1027"/>
      <c r="BK1027"/>
      <c r="BL1027"/>
      <c r="BM1027"/>
      <c r="BN1027"/>
      <c r="BO1027"/>
      <c r="BP1027"/>
      <c r="BQ1027"/>
    </row>
    <row r="1028" s="210" customFormat="true" ht="15" hidden="true" customHeight="true" x14ac:dyDescent="0.2">
      <c r="A1028" s="387"/>
      <c r="B1028" s="388"/>
      <c r="C1028" s="389"/>
      <c r="R1028" s="203"/>
      <c r="S1028" s="203"/>
      <c r="T1028" s="203"/>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BA1028" s="215"/>
      <c r="BB1028" s="282"/>
      <c r="BC1028"/>
      <c r="BD1028"/>
      <c r="BE1028"/>
      <c r="BF1028"/>
      <c r="BG1028"/>
      <c r="BH1028"/>
      <c r="BI1028"/>
      <c r="BJ1028"/>
      <c r="BK1028"/>
      <c r="BL1028"/>
      <c r="BM1028"/>
      <c r="BN1028"/>
      <c r="BO1028"/>
      <c r="BP1028"/>
      <c r="BQ1028"/>
    </row>
    <row r="1029" s="210" customFormat="true" ht="15" hidden="true" customHeight="true" x14ac:dyDescent="0.2">
      <c r="A1029" s="387"/>
      <c r="B1029" s="388"/>
      <c r="C1029" s="389"/>
      <c r="R1029" s="203"/>
      <c r="S1029" s="203"/>
      <c r="T1029" s="203"/>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BA1029" s="215"/>
      <c r="BB1029" s="282"/>
      <c r="BC1029"/>
      <c r="BD1029"/>
      <c r="BE1029"/>
      <c r="BF1029"/>
      <c r="BG1029"/>
      <c r="BH1029"/>
      <c r="BI1029"/>
      <c r="BJ1029"/>
      <c r="BK1029"/>
      <c r="BL1029"/>
      <c r="BM1029"/>
      <c r="BN1029"/>
      <c r="BO1029"/>
      <c r="BP1029"/>
      <c r="BQ1029"/>
    </row>
    <row r="1030" s="210" customFormat="true" ht="15" hidden="true" customHeight="true" x14ac:dyDescent="0.2">
      <c r="A1030" s="387"/>
      <c r="B1030" s="388"/>
      <c r="C1030" s="389"/>
      <c r="R1030" s="203"/>
      <c r="S1030" s="203"/>
      <c r="T1030" s="203"/>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BA1030" s="215"/>
      <c r="BB1030" s="282"/>
      <c r="BC1030"/>
      <c r="BD1030"/>
      <c r="BE1030"/>
      <c r="BF1030"/>
      <c r="BG1030"/>
      <c r="BH1030"/>
      <c r="BI1030"/>
      <c r="BJ1030"/>
      <c r="BK1030"/>
      <c r="BL1030"/>
      <c r="BM1030"/>
      <c r="BN1030"/>
      <c r="BO1030"/>
      <c r="BP1030"/>
      <c r="BQ1030"/>
    </row>
    <row r="1031" s="210" customFormat="true" ht="15" customHeight="true" x14ac:dyDescent="0.2">
      <c r="A1031" s="387"/>
      <c r="B1031" s="388"/>
      <c r="C1031" s="389"/>
      <c r="R1031" s="203"/>
      <c r="S1031" s="203"/>
      <c r="T1031" s="203"/>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BA1031" s="215"/>
      <c r="BB1031" s="282"/>
      <c r="BC1031"/>
      <c r="BD1031"/>
      <c r="BE1031"/>
      <c r="BF1031"/>
      <c r="BG1031"/>
      <c r="BH1031"/>
      <c r="BI1031"/>
      <c r="BJ1031"/>
      <c r="BK1031"/>
      <c r="BL1031"/>
      <c r="BM1031"/>
      <c r="BN1031"/>
      <c r="BO1031"/>
      <c r="BP1031"/>
      <c r="BQ1031"/>
    </row>
    <row r="1032" s="210" customFormat="true" ht="15" customHeight="true" x14ac:dyDescent="0.2">
      <c r="A1032" s="387"/>
      <c r="B1032" s="388"/>
      <c r="C1032" s="389"/>
      <c r="R1032" s="203"/>
      <c r="S1032" s="203"/>
      <c r="T1032" s="203"/>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BA1032" s="215"/>
      <c r="BB1032" s="282"/>
      <c r="BC1032"/>
      <c r="BD1032"/>
      <c r="BE1032"/>
      <c r="BF1032"/>
      <c r="BG1032"/>
      <c r="BH1032"/>
      <c r="BI1032"/>
      <c r="BJ1032"/>
      <c r="BK1032"/>
      <c r="BL1032"/>
      <c r="BM1032"/>
      <c r="BN1032"/>
      <c r="BO1032"/>
      <c r="BP1032"/>
      <c r="BQ1032"/>
    </row>
    <row r="1033" s="210" customFormat="true" ht="15" customHeight="true" x14ac:dyDescent="0.2">
      <c r="A1033" s="390"/>
      <c r="B1033" s="391"/>
      <c r="C1033" s="392"/>
      <c r="R1033" s="203"/>
      <c r="S1033" s="203"/>
      <c r="T1033" s="203"/>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BA1033" s="403"/>
      <c r="BB1033" s="136"/>
      <c r="BC1033" s="403"/>
      <c r="BD1033" s="403"/>
      <c r="BE1033" s="403"/>
      <c r="BF1033" s="403"/>
      <c r="BG1033" s="403"/>
      <c r="BH1033" s="403"/>
      <c r="BI1033" s="403"/>
      <c r="BJ1033" s="403"/>
      <c r="BK1033" s="403"/>
      <c r="BL1033" s="403"/>
      <c r="BM1033" s="403"/>
      <c r="BN1033" s="403"/>
      <c r="BO1033" s="403"/>
      <c r="BP1033" s="403"/>
      <c r="BQ1033" s="403"/>
    </row>
    <row r="1034" s="210" customFormat="true" ht="15" customHeight="true" x14ac:dyDescent="0.2">
      <c r="A1034" s="393">
        <v>2005</v>
      </c>
      <c r="B1034" s="394"/>
      <c r="C1034" s="395"/>
      <c r="R1034" s="203"/>
      <c r="S1034" s="203"/>
      <c r="T1034" s="203"/>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BA1034" s="215"/>
      <c r="BB1034" s="282"/>
      <c r="BC1034"/>
      <c r="BD1034"/>
      <c r="BE1034"/>
      <c r="BF1034"/>
      <c r="BG1034"/>
      <c r="BH1034"/>
      <c r="BI1034"/>
      <c r="BJ1034"/>
      <c r="BK1034"/>
      <c r="BL1034"/>
      <c r="BM1034"/>
      <c r="BN1034"/>
      <c r="BO1034"/>
      <c r="BP1034"/>
      <c r="BQ1034"/>
    </row>
    <row r="1035" s="210" customFormat="true" ht="15" customHeight="true" x14ac:dyDescent="0.2">
      <c r="B1035" s="374"/>
      <c r="R1035" s="203"/>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BA1035" s="368"/>
      <c r="BB1035" s="229"/>
      <c r="BC1035" s="368"/>
      <c r="BD1035" s="368"/>
      <c r="BE1035" s="368"/>
      <c r="BF1035" s="368"/>
      <c r="BG1035" s="368"/>
      <c r="BH1035" s="368"/>
      <c r="BI1035" s="368"/>
      <c r="BJ1035" s="368"/>
      <c r="BK1035" s="368"/>
      <c r="BL1035" s="368"/>
      <c r="BM1035" s="368"/>
      <c r="BN1035" s="368"/>
      <c r="BO1035" s="368"/>
      <c r="BP1035" s="368"/>
      <c r="BQ1035" s="368"/>
    </row>
    <row r="1036" ht="15" customHeight="true" x14ac:dyDescent="0.25">
      <c r="A1036" s="283" t="s">
        <v>120</v>
      </c>
      <c r="B1036" s="118" t="s">
        <v>121</v>
      </c>
    </row>
    <row r="1037" ht="15" customHeight="true" x14ac:dyDescent="0.2">
      <c r="A1037" s="284">
        <f>R15</f>
        <v>0</v>
      </c>
      <c r="B1037" s="284" t="e">
        <f>#REF!+#REF!</f>
        <v>#REF!</v>
      </c>
    </row>
    <row r="1038" ht="15" customHeight="true" x14ac:dyDescent="0.2">
      <c r="A1038" s="284">
        <f>S15</f>
        <v>0</v>
      </c>
      <c r="B1038" s="284" t="e">
        <f>#REF!+#REF!</f>
        <v>#REF!</v>
      </c>
    </row>
    <row r="1039" ht="15" customHeight="true" x14ac:dyDescent="0.2">
      <c r="A1039" s="284">
        <f>T15</f>
        <v>0</v>
      </c>
      <c r="B1039" s="284" t="e">
        <f>#REF!+#REF!</f>
        <v>#REF!</v>
      </c>
    </row>
    <row r="1040" ht="15" customHeight="true" x14ac:dyDescent="0.2">
      <c r="A1040" s="284">
        <f>U15</f>
        <v>0</v>
      </c>
      <c r="B1040" s="284" t="e">
        <f>#REF!+#REF!</f>
        <v>#REF!</v>
      </c>
    </row>
    <row r="1041" ht="15" customHeight="true" x14ac:dyDescent="0.2">
      <c r="A1041" s="284">
        <f>V15</f>
        <v>0</v>
      </c>
      <c r="B1041" s="284" t="e">
        <f>#REF!+#REF!</f>
        <v>#REF!</v>
      </c>
    </row>
    <row r="1042" ht="15" customHeight="true" x14ac:dyDescent="0.2">
      <c r="A1042" s="284">
        <f>W15</f>
        <v>0</v>
      </c>
      <c r="B1042" s="284" t="e">
        <f>#REF!+#REF!</f>
        <v>#REF!</v>
      </c>
    </row>
    <row r="1043" ht="15" customHeight="true" x14ac:dyDescent="0.2">
      <c r="A1043" s="284">
        <f>X15</f>
        <v>0</v>
      </c>
      <c r="B1043" s="284" t="e">
        <f>#REF!+WG123</f>
        <v>#REF!</v>
      </c>
    </row>
    <row r="1044" ht="15" customHeight="true" x14ac:dyDescent="0.2">
      <c r="A1044" s="284">
        <f>Y15</f>
        <v>0</v>
      </c>
      <c r="B1044" s="284" t="e">
        <f>#REF!+#REF!</f>
        <v>#REF!</v>
      </c>
    </row>
    <row r="1045" ht="15" customHeight="true" x14ac:dyDescent="0.2">
      <c r="A1045" s="284">
        <f>Z15</f>
        <v>0</v>
      </c>
      <c r="B1045" s="284" t="e">
        <f>#REF!+#REF!</f>
        <v>#REF!</v>
      </c>
    </row>
    <row r="1046" ht="15" customHeight="true" x14ac:dyDescent="0.2">
      <c r="A1046" s="229">
        <f>AA15</f>
        <v>0</v>
      </c>
      <c r="B1046" s="284" t="e">
        <f>#REF!+#REF!</f>
        <v>#REF!</v>
      </c>
    </row>
    <row r="1047" ht="15" customHeight="true" x14ac:dyDescent="0.2">
      <c r="A1047" s="229">
        <f>AB15</f>
        <v>0</v>
      </c>
      <c r="B1047" s="284" t="e">
        <f>#REF!+#REF!</f>
        <v>#REF!</v>
      </c>
    </row>
    <row r="1048" ht="15" customHeight="true" x14ac:dyDescent="0.2">
      <c r="A1048" s="229">
        <f>AC15</f>
        <v>0</v>
      </c>
      <c r="B1048" s="284" t="e">
        <f>#REF!+#REF!</f>
        <v>#REF!</v>
      </c>
    </row>
    <row r="1049" ht="15" customHeight="true" x14ac:dyDescent="0.2">
      <c r="A1049" s="229">
        <f>AD15</f>
        <v>0</v>
      </c>
      <c r="B1049" s="284" t="e">
        <f>#REF!+#REF!</f>
        <v>#REF!</v>
      </c>
    </row>
    <row r="1050" ht="15" customHeight="true" x14ac:dyDescent="0.2">
      <c r="A1050" s="229">
        <f>AE15</f>
        <v>0</v>
      </c>
      <c r="B1050" s="284" t="e">
        <f>#REF!+#REF!</f>
        <v>#REF!</v>
      </c>
    </row>
    <row r="1051" ht="15" customHeight="true" x14ac:dyDescent="0.2">
      <c r="A1051" s="229">
        <f>AF15</f>
        <v>0</v>
      </c>
      <c r="B1051" s="284" t="e">
        <f>#REF!+#REF!</f>
        <v>#REF!</v>
      </c>
    </row>
    <row r="1052" ht="15" customHeight="true" x14ac:dyDescent="0.2">
      <c r="A1052" s="229">
        <f>AG15</f>
        <v>0</v>
      </c>
      <c r="B1052" s="284" t="e">
        <f>#REF!+#REF!</f>
        <v>#REF!</v>
      </c>
    </row>
    <row r="1053" ht="15" customHeight="true" x14ac:dyDescent="0.2">
      <c r="A1053" s="229">
        <f>AH15</f>
        <v>0</v>
      </c>
      <c r="B1053" s="284" t="e">
        <f>#REF!+#REF!</f>
        <v>#REF!</v>
      </c>
    </row>
    <row r="1054" ht="15" customHeight="true" x14ac:dyDescent="0.2">
      <c r="A1054" s="229">
        <f>AI15</f>
        <v>0</v>
      </c>
      <c r="B1054" s="284" t="e">
        <f>#REF!+#REF!</f>
        <v>#REF!</v>
      </c>
    </row>
    <row r="1055" ht="15" customHeight="true" x14ac:dyDescent="0.2">
      <c r="A1055" s="229">
        <f>AJ15</f>
        <v>0</v>
      </c>
      <c r="B1055" s="284" t="e">
        <f>#REF!+#REF!</f>
        <v>#REF!</v>
      </c>
    </row>
    <row r="1056" ht="15" customHeight="true" x14ac:dyDescent="0.2">
      <c r="A1056" s="229">
        <f>AK15</f>
        <v>0</v>
      </c>
      <c r="B1056" s="284" t="e">
        <f>#REF!+#REF!</f>
        <v>#REF!</v>
      </c>
    </row>
    <row r="1057" ht="15" customHeight="true" x14ac:dyDescent="0.2">
      <c r="A1057" s="229">
        <f>AL15</f>
        <v>0</v>
      </c>
      <c r="B1057" s="284" t="e">
        <f>#REF!+#REF!</f>
        <v>#REF!</v>
      </c>
    </row>
    <row r="1058" ht="15" customHeight="true" x14ac:dyDescent="0.2">
      <c r="A1058" s="229">
        <f>AM15</f>
        <v>0</v>
      </c>
      <c r="B1058" s="284" t="e">
        <f>#REF!+#REF!</f>
        <v>#REF!</v>
      </c>
    </row>
    <row r="1059" ht="15" customHeight="true" x14ac:dyDescent="0.2">
      <c r="A1059" s="229">
        <f>AN15</f>
        <v>0</v>
      </c>
      <c r="B1059" s="284" t="e">
        <f>#REF!+#REF!</f>
        <v>#REF!</v>
      </c>
    </row>
    <row r="1060" ht="15" customHeight="true" x14ac:dyDescent="0.2">
      <c r="A1060" s="229">
        <f>AO15</f>
        <v>0</v>
      </c>
      <c r="B1060" s="284" t="e">
        <f>#REF!+#REF!</f>
        <v>#REF!</v>
      </c>
    </row>
    <row r="1061" ht="15" customHeight="true" x14ac:dyDescent="0.2">
      <c r="A1061" s="229">
        <f>AP15</f>
        <v>0</v>
      </c>
      <c r="B1061" s="284" t="e">
        <f>#REF!+#REF!</f>
        <v>#REF!</v>
      </c>
    </row>
    <row r="1062" ht="15" customHeight="true" x14ac:dyDescent="0.2">
      <c r="A1062" s="229">
        <f>AQ15</f>
        <v>0</v>
      </c>
      <c r="B1062" s="284" t="e">
        <f>#REF!+#REF!</f>
        <v>#REF!</v>
      </c>
    </row>
    <row r="1063" ht="15" customHeight="true" x14ac:dyDescent="0.2">
      <c r="A1063" s="229">
        <f>AR15</f>
        <v>0</v>
      </c>
      <c r="B1063" s="284" t="e">
        <f>#REF!+#REF!</f>
        <v>#REF!</v>
      </c>
    </row>
    <row r="1064" ht="15" customHeight="true" x14ac:dyDescent="0.2">
      <c r="A1064" s="229">
        <f>AS15</f>
        <v>0</v>
      </c>
      <c r="B1064" s="284" t="e">
        <f>#REF!+#REF!</f>
        <v>#REF!</v>
      </c>
    </row>
    <row r="1065" ht="15" customHeight="true" x14ac:dyDescent="0.2">
      <c r="A1065" s="229">
        <f>AT15</f>
        <v>0</v>
      </c>
      <c r="B1065" s="284" t="e">
        <f>#REF!+#REF!</f>
        <v>#REF!</v>
      </c>
    </row>
    <row r="1066" ht="15" customHeight="true" x14ac:dyDescent="0.2">
      <c r="A1066" s="229">
        <f>AU15</f>
        <v>0</v>
      </c>
      <c r="B1066" s="284" t="e">
        <f>#REF!+#REF!</f>
        <v>#REF!</v>
      </c>
    </row>
    <row r="1067" ht="15" customHeight="true" x14ac:dyDescent="0.2">
      <c r="A1067" s="229">
        <f>AV15</f>
        <v>0</v>
      </c>
      <c r="B1067" s="284" t="e">
        <f>#REF!+#REF!</f>
        <v>#REF!</v>
      </c>
    </row>
    <row r="1068" ht="15" customHeight="true" x14ac:dyDescent="0.2">
      <c r="A1068" s="229">
        <f>AW15</f>
        <v>0</v>
      </c>
      <c r="B1068" s="284" t="e">
        <f>#REF!+#REF!</f>
        <v>#REF!</v>
      </c>
    </row>
    <row r="1069" ht="15" customHeight="true" x14ac:dyDescent="0.2">
      <c r="A1069" s="229">
        <f>AX15</f>
        <v>0</v>
      </c>
      <c r="B1069" s="284" t="e">
        <f>#REF!+#REF!</f>
        <v>#REF!</v>
      </c>
    </row>
    <row r="1070" ht="15" customHeight="true" x14ac:dyDescent="0.2">
      <c r="A1070" s="229">
        <f>AY15</f>
        <v>0</v>
      </c>
      <c r="B1070" s="284" t="e">
        <f>#REF!+#REF!</f>
        <v>#REF!</v>
      </c>
    </row>
    <row r="1071" ht="15" customHeight="true" x14ac:dyDescent="0.2">
      <c r="A1071" s="229"/>
      <c r="B1071" s="284"/>
    </row>
    <row r="1072" ht="15" customHeight="true" x14ac:dyDescent="0.2">
      <c r="A1072" s="284">
        <f>34-COUNTIF(A1037:A1071,"0")</f>
        <v>0</v>
      </c>
      <c r="B1072" s="229" t="s">
        <v>136</v>
      </c>
    </row>
    <row r="1100" s="535" customFormat="true" ht="17.1" customHeight="true" x14ac:dyDescent="0.2">
      <c r="A1100" s="536"/>
      <c r="B1100" s="521"/>
      <c r="BA1100" s="368"/>
      <c r="BB1100" s="229"/>
      <c r="BC1100" s="368"/>
      <c r="BD1100" s="368"/>
      <c r="BE1100" s="368"/>
      <c r="BF1100" s="368"/>
      <c r="BG1100" s="368"/>
      <c r="BH1100" s="368"/>
      <c r="BI1100" s="368"/>
      <c r="BJ1100" s="368"/>
      <c r="BK1100" s="368"/>
      <c r="BL1100" s="368"/>
      <c r="BM1100" s="368"/>
      <c r="BN1100" s="368"/>
      <c r="BO1100" s="368"/>
      <c r="BP1100" s="368"/>
      <c r="BQ1100" s="368"/>
    </row>
    <row r="1101" s="535" customFormat="true" ht="17.1" customHeight="true" x14ac:dyDescent="0.2">
      <c r="A1101" s="537"/>
      <c r="B1101" s="522"/>
      <c r="BA1101" s="368"/>
      <c r="BB1101" s="229"/>
      <c r="BC1101" s="368"/>
      <c r="BD1101" s="368"/>
      <c r="BE1101" s="368"/>
      <c r="BF1101" s="368"/>
      <c r="BG1101" s="368"/>
      <c r="BH1101" s="368"/>
      <c r="BI1101" s="368"/>
      <c r="BJ1101" s="368"/>
      <c r="BK1101" s="368"/>
      <c r="BL1101" s="368"/>
      <c r="BM1101" s="368"/>
      <c r="BN1101" s="368"/>
      <c r="BO1101" s="368"/>
      <c r="BP1101" s="368"/>
      <c r="BQ1101" s="368"/>
    </row>
    <row r="1102" s="203" customFormat="true" ht="15" customHeight="true" x14ac:dyDescent="0.2">
      <c r="BA1102" s="368"/>
      <c r="BB1102" s="229"/>
      <c r="BC1102" s="368"/>
      <c r="BD1102" s="368"/>
      <c r="BE1102" s="368"/>
      <c r="BF1102" s="368"/>
      <c r="BG1102" s="368"/>
      <c r="BH1102" s="368"/>
      <c r="BI1102" s="368"/>
      <c r="BJ1102" s="368"/>
      <c r="BK1102" s="368"/>
      <c r="BL1102" s="368"/>
      <c r="BM1102" s="368"/>
      <c r="BN1102" s="368"/>
      <c r="BO1102" s="368"/>
      <c r="BP1102" s="368"/>
      <c r="BQ1102" s="368"/>
    </row>
    <row r="1103" s="203" customFormat="true" ht="15" customHeight="true" x14ac:dyDescent="0.2">
      <c r="BA1103" s="368"/>
      <c r="BB1103" s="229"/>
      <c r="BC1103" s="368"/>
      <c r="BD1103" s="368"/>
      <c r="BE1103" s="368"/>
      <c r="BF1103" s="368"/>
      <c r="BG1103" s="368"/>
      <c r="BH1103" s="368"/>
      <c r="BI1103" s="368"/>
      <c r="BJ1103" s="368"/>
      <c r="BK1103" s="368"/>
      <c r="BL1103" s="368"/>
      <c r="BM1103" s="368"/>
      <c r="BN1103" s="368"/>
      <c r="BO1103" s="368"/>
      <c r="BP1103" s="368"/>
      <c r="BQ1103" s="368"/>
    </row>
    <row r="1104" s="203" customFormat="true" ht="15" customHeight="true" x14ac:dyDescent="0.2">
      <c r="BA1104" s="368"/>
      <c r="BB1104" s="229"/>
      <c r="BC1104" s="368"/>
      <c r="BD1104" s="368"/>
      <c r="BE1104" s="368"/>
      <c r="BF1104" s="368"/>
      <c r="BG1104" s="368"/>
      <c r="BH1104" s="368"/>
      <c r="BI1104" s="368"/>
      <c r="BJ1104" s="368"/>
      <c r="BK1104" s="368"/>
      <c r="BL1104" s="368"/>
      <c r="BM1104" s="368"/>
      <c r="BN1104" s="368"/>
      <c r="BO1104" s="368"/>
      <c r="BP1104" s="368"/>
      <c r="BQ1104" s="368"/>
    </row>
    <row r="1105" s="203" customFormat="true" ht="15" customHeight="true" x14ac:dyDescent="0.2">
      <c r="BA1105" s="368"/>
      <c r="BB1105" s="229"/>
      <c r="BC1105" s="368"/>
      <c r="BD1105" s="368"/>
      <c r="BE1105" s="368"/>
      <c r="BF1105" s="368"/>
      <c r="BG1105" s="368"/>
      <c r="BH1105" s="368"/>
      <c r="BI1105" s="368"/>
      <c r="BJ1105" s="368"/>
      <c r="BK1105" s="368"/>
      <c r="BL1105" s="368"/>
      <c r="BM1105" s="368"/>
      <c r="BN1105" s="368"/>
      <c r="BO1105" s="368"/>
      <c r="BP1105" s="368"/>
      <c r="BQ1105" s="368"/>
    </row>
    <row r="1106" s="203" customFormat="true" ht="15" customHeight="true" x14ac:dyDescent="0.2">
      <c r="BA1106" s="368"/>
      <c r="BB1106" s="229"/>
      <c r="BC1106" s="368"/>
      <c r="BD1106" s="368"/>
      <c r="BE1106" s="368"/>
      <c r="BF1106" s="368"/>
      <c r="BG1106" s="368"/>
      <c r="BH1106" s="368"/>
      <c r="BI1106" s="368"/>
      <c r="BJ1106" s="368"/>
      <c r="BK1106" s="368"/>
      <c r="BL1106" s="368"/>
      <c r="BM1106" s="368"/>
      <c r="BN1106" s="368"/>
      <c r="BO1106" s="368"/>
      <c r="BP1106" s="368"/>
      <c r="BQ1106" s="368"/>
    </row>
    <row r="1107" s="203" customFormat="true" ht="15" customHeight="true" x14ac:dyDescent="0.2">
      <c r="BA1107" s="368"/>
      <c r="BB1107" s="229"/>
      <c r="BC1107" s="368"/>
      <c r="BD1107" s="368"/>
      <c r="BE1107" s="368"/>
      <c r="BF1107" s="368"/>
      <c r="BG1107" s="368"/>
      <c r="BH1107" s="368"/>
      <c r="BI1107" s="368"/>
      <c r="BJ1107" s="368"/>
      <c r="BK1107" s="368"/>
      <c r="BL1107" s="368"/>
      <c r="BM1107" s="368"/>
      <c r="BN1107" s="368"/>
      <c r="BO1107" s="368"/>
      <c r="BP1107" s="368"/>
      <c r="BQ1107" s="368"/>
    </row>
    <row r="1108" s="203" customFormat="true" ht="15" customHeight="true" x14ac:dyDescent="0.2">
      <c r="BA1108" s="368"/>
      <c r="BB1108" s="229"/>
      <c r="BC1108" s="368"/>
      <c r="BD1108" s="368"/>
      <c r="BE1108" s="368"/>
      <c r="BF1108" s="368"/>
      <c r="BG1108" s="368"/>
      <c r="BH1108" s="368"/>
      <c r="BI1108" s="368"/>
      <c r="BJ1108" s="368"/>
      <c r="BK1108" s="368"/>
      <c r="BL1108" s="368"/>
      <c r="BM1108" s="368"/>
      <c r="BN1108" s="368"/>
      <c r="BO1108" s="368"/>
      <c r="BP1108" s="368"/>
      <c r="BQ1108" s="368"/>
    </row>
    <row r="1109" s="203" customFormat="true" ht="15" customHeight="true" x14ac:dyDescent="0.2">
      <c r="BA1109" s="368"/>
      <c r="BB1109" s="229"/>
      <c r="BC1109" s="368"/>
      <c r="BD1109" s="368"/>
      <c r="BE1109" s="368"/>
      <c r="BF1109" s="368"/>
      <c r="BG1109" s="368"/>
      <c r="BH1109" s="368"/>
      <c r="BI1109" s="368"/>
      <c r="BJ1109" s="368"/>
      <c r="BK1109" s="368"/>
      <c r="BL1109" s="368"/>
      <c r="BM1109" s="368"/>
      <c r="BN1109" s="368"/>
      <c r="BO1109" s="368"/>
      <c r="BP1109" s="368"/>
      <c r="BQ1109" s="368"/>
    </row>
    <row r="1110" s="203" customFormat="true" ht="15" customHeight="true" x14ac:dyDescent="0.2">
      <c r="BA1110" s="368"/>
      <c r="BB1110" s="229"/>
      <c r="BC1110" s="368"/>
      <c r="BD1110" s="368"/>
      <c r="BE1110" s="368"/>
      <c r="BF1110" s="368"/>
      <c r="BG1110" s="368"/>
      <c r="BH1110" s="368"/>
      <c r="BI1110" s="368"/>
      <c r="BJ1110" s="368"/>
      <c r="BK1110" s="368"/>
      <c r="BL1110" s="368"/>
      <c r="BM1110" s="368"/>
      <c r="BN1110" s="368"/>
      <c r="BO1110" s="368"/>
      <c r="BP1110" s="368"/>
      <c r="BQ1110" s="368"/>
    </row>
    <row r="1111" s="203" customFormat="true" ht="15" customHeight="true" x14ac:dyDescent="0.2">
      <c r="BA1111" s="368"/>
      <c r="BB1111" s="229"/>
      <c r="BC1111" s="368"/>
      <c r="BD1111" s="368"/>
      <c r="BE1111" s="368"/>
      <c r="BF1111" s="368"/>
      <c r="BG1111" s="368"/>
      <c r="BH1111" s="368"/>
      <c r="BI1111" s="368"/>
      <c r="BJ1111" s="368"/>
      <c r="BK1111" s="368"/>
      <c r="BL1111" s="368"/>
      <c r="BM1111" s="368"/>
      <c r="BN1111" s="368"/>
      <c r="BO1111" s="368"/>
      <c r="BP1111" s="368"/>
      <c r="BQ1111" s="368"/>
    </row>
    <row r="1112" s="203" customFormat="true" ht="15" customHeight="true" x14ac:dyDescent="0.2">
      <c r="BA1112" s="368"/>
      <c r="BB1112" s="229"/>
      <c r="BC1112" s="368"/>
      <c r="BD1112" s="368"/>
      <c r="BE1112" s="368"/>
      <c r="BF1112" s="368"/>
      <c r="BG1112" s="368"/>
      <c r="BH1112" s="368"/>
      <c r="BI1112" s="368"/>
      <c r="BJ1112" s="368"/>
      <c r="BK1112" s="368"/>
      <c r="BL1112" s="368"/>
      <c r="BM1112" s="368"/>
      <c r="BN1112" s="368"/>
      <c r="BO1112" s="368"/>
      <c r="BP1112" s="368"/>
      <c r="BQ1112" s="368"/>
    </row>
    <row r="1113" s="203" customFormat="true" ht="15" customHeight="true" x14ac:dyDescent="0.2">
      <c r="BA1113" s="368"/>
      <c r="BB1113" s="229"/>
      <c r="BC1113" s="368"/>
      <c r="BD1113" s="368"/>
      <c r="BE1113" s="368"/>
      <c r="BF1113" s="368"/>
      <c r="BG1113" s="368"/>
      <c r="BH1113" s="368"/>
      <c r="BI1113" s="368"/>
      <c r="BJ1113" s="368"/>
      <c r="BK1113" s="368"/>
      <c r="BL1113" s="368"/>
      <c r="BM1113" s="368"/>
      <c r="BN1113" s="368"/>
      <c r="BO1113" s="368"/>
      <c r="BP1113" s="368"/>
      <c r="BQ1113" s="368"/>
    </row>
    <row r="1114" s="535" customFormat="true" ht="17.1" customHeight="true" x14ac:dyDescent="0.2">
      <c r="A1114" s="537"/>
      <c r="B1114" s="522"/>
      <c r="C1114" s="523"/>
      <c r="D1114" s="524"/>
      <c r="E1114" s="524"/>
      <c r="F1114" s="524"/>
      <c r="G1114" s="525"/>
      <c r="H1114" s="524"/>
      <c r="I1114" s="524"/>
      <c r="J1114" s="524"/>
      <c r="K1114" s="524"/>
      <c r="L1114" s="525"/>
      <c r="M1114" s="524"/>
      <c r="N1114" s="524"/>
      <c r="O1114" s="524"/>
      <c r="P1114" s="524"/>
      <c r="Q1114" s="525"/>
      <c r="BA1114" s="368"/>
      <c r="BB1114" s="229"/>
      <c r="BC1114" s="368"/>
      <c r="BD1114" s="368"/>
      <c r="BE1114" s="368"/>
      <c r="BF1114" s="368"/>
      <c r="BG1114" s="368"/>
      <c r="BH1114" s="368"/>
      <c r="BI1114" s="368"/>
      <c r="BJ1114" s="368"/>
      <c r="BK1114" s="368"/>
      <c r="BL1114" s="368"/>
      <c r="BM1114" s="368"/>
      <c r="BN1114" s="368"/>
      <c r="BO1114" s="368"/>
      <c r="BP1114" s="368"/>
      <c r="BQ1114" s="368"/>
    </row>
    <row r="1115" s="535" customFormat="true" ht="17.1" customHeight="true" x14ac:dyDescent="0.2">
      <c r="A1115" s="537"/>
      <c r="B1115" s="522"/>
      <c r="C1115" s="523"/>
      <c r="D1115" s="524"/>
      <c r="E1115" s="524"/>
      <c r="F1115" s="524"/>
      <c r="G1115" s="525"/>
      <c r="H1115" s="524"/>
      <c r="I1115" s="524"/>
      <c r="J1115" s="524"/>
      <c r="K1115" s="524"/>
      <c r="L1115" s="525"/>
      <c r="M1115" s="524"/>
      <c r="N1115" s="524"/>
      <c r="O1115" s="524"/>
      <c r="P1115" s="524"/>
      <c r="Q1115" s="525"/>
      <c r="BA1115" s="368"/>
      <c r="BB1115" s="229"/>
      <c r="BC1115" s="368"/>
      <c r="BD1115" s="368"/>
      <c r="BE1115" s="368"/>
      <c r="BF1115" s="368"/>
      <c r="BG1115" s="368"/>
      <c r="BH1115" s="368"/>
      <c r="BI1115" s="368"/>
      <c r="BJ1115" s="368"/>
      <c r="BK1115" s="368"/>
      <c r="BL1115" s="368"/>
      <c r="BM1115" s="368"/>
      <c r="BN1115" s="368"/>
      <c r="BO1115" s="368"/>
      <c r="BP1115" s="368"/>
      <c r="BQ1115" s="368"/>
    </row>
    <row r="1116" s="535" customFormat="true" ht="17.1" customHeight="true" x14ac:dyDescent="0.2">
      <c r="A1116" s="537"/>
      <c r="B1116" s="522"/>
      <c r="C1116" s="523"/>
      <c r="D1116" s="524"/>
      <c r="E1116" s="524"/>
      <c r="F1116" s="524"/>
      <c r="G1116" s="525"/>
      <c r="H1116" s="524"/>
      <c r="I1116" s="524"/>
      <c r="J1116" s="524"/>
      <c r="K1116" s="524"/>
      <c r="L1116" s="525"/>
      <c r="M1116" s="524"/>
      <c r="N1116" s="524"/>
      <c r="O1116" s="524"/>
      <c r="P1116" s="524"/>
      <c r="Q1116" s="525"/>
      <c r="BA1116" s="368"/>
      <c r="BB1116" s="229"/>
      <c r="BC1116" s="368"/>
      <c r="BD1116" s="368"/>
      <c r="BE1116" s="368"/>
      <c r="BF1116" s="368"/>
      <c r="BG1116" s="368"/>
      <c r="BH1116" s="368"/>
      <c r="BI1116" s="368"/>
      <c r="BJ1116" s="368"/>
      <c r="BK1116" s="368"/>
      <c r="BL1116" s="368"/>
      <c r="BM1116" s="368"/>
      <c r="BN1116" s="368"/>
      <c r="BO1116" s="368"/>
      <c r="BP1116" s="368"/>
      <c r="BQ1116" s="368"/>
    </row>
    <row r="1117" s="535" customFormat="true" ht="17.1" customHeight="true" x14ac:dyDescent="0.2">
      <c r="A1117" s="538"/>
      <c r="B1117" s="526"/>
      <c r="C1117" s="527"/>
      <c r="D1117" s="528"/>
      <c r="E1117" s="528"/>
      <c r="F1117" s="528"/>
      <c r="G1117" s="529"/>
      <c r="H1117" s="528"/>
      <c r="I1117" s="528"/>
      <c r="J1117" s="528"/>
      <c r="K1117" s="528"/>
      <c r="L1117" s="529"/>
      <c r="M1117" s="528"/>
      <c r="N1117" s="528"/>
      <c r="O1117" s="528"/>
      <c r="P1117" s="528"/>
      <c r="Q1117" s="529"/>
      <c r="BA1117" s="368"/>
      <c r="BB1117" s="229"/>
      <c r="BC1117" s="368"/>
      <c r="BD1117" s="368"/>
      <c r="BE1117" s="368"/>
      <c r="BF1117" s="368"/>
      <c r="BG1117" s="368"/>
      <c r="BH1117" s="368"/>
      <c r="BI1117" s="368"/>
      <c r="BJ1117" s="368"/>
      <c r="BK1117" s="368"/>
      <c r="BL1117" s="368"/>
      <c r="BM1117" s="368"/>
      <c r="BN1117" s="368"/>
      <c r="BO1117" s="368"/>
      <c r="BP1117" s="368"/>
      <c r="BQ1117" s="368"/>
    </row>
    <row r="1118" s="203" customFormat="true" ht="15" customHeight="true" x14ac:dyDescent="0.2">
      <c r="BA1118" s="368"/>
      <c r="BB1118" s="229"/>
      <c r="BC1118" s="368"/>
      <c r="BD1118" s="368"/>
      <c r="BE1118" s="368"/>
      <c r="BF1118" s="368"/>
      <c r="BG1118" s="368"/>
      <c r="BH1118" s="368"/>
      <c r="BI1118" s="368"/>
      <c r="BJ1118" s="368"/>
      <c r="BK1118" s="368"/>
      <c r="BL1118" s="368"/>
      <c r="BM1118" s="368"/>
      <c r="BN1118" s="368"/>
      <c r="BO1118" s="368"/>
      <c r="BP1118" s="368"/>
      <c r="BQ1118" s="368"/>
    </row>
    <row r="1119" s="203" customFormat="true" ht="15" customHeight="true" x14ac:dyDescent="0.2">
      <c r="BA1119" s="368"/>
      <c r="BB1119" s="229"/>
      <c r="BC1119" s="368"/>
      <c r="BD1119" s="368"/>
      <c r="BE1119" s="368"/>
      <c r="BF1119" s="368"/>
      <c r="BG1119" s="368"/>
      <c r="BH1119" s="368"/>
      <c r="BI1119" s="368"/>
      <c r="BJ1119" s="368"/>
      <c r="BK1119" s="368"/>
      <c r="BL1119" s="368"/>
      <c r="BM1119" s="368"/>
      <c r="BN1119" s="368"/>
      <c r="BO1119" s="368"/>
      <c r="BP1119" s="368"/>
      <c r="BQ1119" s="368"/>
    </row>
    <row r="1120" s="203" customFormat="true" ht="15" customHeight="true" x14ac:dyDescent="0.2">
      <c r="BA1120" s="368"/>
      <c r="BB1120" s="229"/>
      <c r="BC1120" s="368"/>
      <c r="BD1120" s="368"/>
      <c r="BE1120" s="368"/>
      <c r="BF1120" s="368"/>
      <c r="BG1120" s="368"/>
      <c r="BH1120" s="368"/>
      <c r="BI1120" s="368"/>
      <c r="BJ1120" s="368"/>
      <c r="BK1120" s="368"/>
      <c r="BL1120" s="368"/>
      <c r="BM1120" s="368"/>
      <c r="BN1120" s="368"/>
      <c r="BO1120" s="368"/>
      <c r="BP1120" s="368"/>
      <c r="BQ1120" s="368"/>
    </row>
    <row r="1121" s="203" customFormat="true" ht="15" customHeight="true" x14ac:dyDescent="0.2">
      <c r="BA1121" s="368"/>
      <c r="BB1121" s="229"/>
      <c r="BC1121" s="368"/>
      <c r="BD1121" s="368"/>
      <c r="BE1121" s="368"/>
      <c r="BF1121" s="368"/>
      <c r="BG1121" s="368"/>
      <c r="BH1121" s="368"/>
      <c r="BI1121" s="368"/>
      <c r="BJ1121" s="368"/>
      <c r="BK1121" s="368"/>
      <c r="BL1121" s="368"/>
      <c r="BM1121" s="368"/>
      <c r="BN1121" s="368"/>
      <c r="BO1121" s="368"/>
      <c r="BP1121" s="368"/>
      <c r="BQ1121" s="368"/>
    </row>
    <row r="1122" s="203" customFormat="true" ht="15" customHeight="true" x14ac:dyDescent="0.2">
      <c r="BA1122" s="368"/>
      <c r="BB1122" s="229"/>
      <c r="BC1122" s="368"/>
      <c r="BD1122" s="368"/>
      <c r="BE1122" s="368"/>
      <c r="BF1122" s="368"/>
      <c r="BG1122" s="368"/>
      <c r="BH1122" s="368"/>
      <c r="BI1122" s="368"/>
      <c r="BJ1122" s="368"/>
      <c r="BK1122" s="368"/>
      <c r="BL1122" s="368"/>
      <c r="BM1122" s="368"/>
      <c r="BN1122" s="368"/>
      <c r="BO1122" s="368"/>
      <c r="BP1122" s="368"/>
      <c r="BQ1122" s="368"/>
    </row>
    <row r="1123" s="203" customFormat="true" ht="15" customHeight="true" x14ac:dyDescent="0.2">
      <c r="BA1123" s="368"/>
      <c r="BB1123" s="229"/>
      <c r="BC1123" s="368"/>
      <c r="BD1123" s="368"/>
      <c r="BE1123" s="368"/>
      <c r="BF1123" s="368"/>
      <c r="BG1123" s="368"/>
      <c r="BH1123" s="368"/>
      <c r="BI1123" s="368"/>
      <c r="BJ1123" s="368"/>
      <c r="BK1123" s="368"/>
      <c r="BL1123" s="368"/>
      <c r="BM1123" s="368"/>
      <c r="BN1123" s="368"/>
      <c r="BO1123" s="368"/>
      <c r="BP1123" s="368"/>
      <c r="BQ1123" s="368"/>
    </row>
    <row r="1124" s="203" customFormat="true" ht="15" customHeight="true" x14ac:dyDescent="0.2">
      <c r="BA1124" s="368"/>
      <c r="BB1124" s="229"/>
      <c r="BC1124" s="368"/>
      <c r="BD1124" s="368"/>
      <c r="BE1124" s="368"/>
      <c r="BF1124" s="368"/>
      <c r="BG1124" s="368"/>
      <c r="BH1124" s="368"/>
      <c r="BI1124" s="368"/>
      <c r="BJ1124" s="368"/>
      <c r="BK1124" s="368"/>
      <c r="BL1124" s="368"/>
      <c r="BM1124" s="368"/>
      <c r="BN1124" s="368"/>
      <c r="BO1124" s="368"/>
      <c r="BP1124" s="368"/>
      <c r="BQ1124" s="368"/>
    </row>
    <row r="1125" s="203" customFormat="true" ht="15" customHeight="true" x14ac:dyDescent="0.2">
      <c r="BA1125" s="368"/>
      <c r="BB1125" s="229"/>
      <c r="BC1125" s="368"/>
      <c r="BD1125" s="368"/>
      <c r="BE1125" s="368"/>
      <c r="BF1125" s="368"/>
      <c r="BG1125" s="368"/>
      <c r="BH1125" s="368"/>
      <c r="BI1125" s="368"/>
      <c r="BJ1125" s="368"/>
      <c r="BK1125" s="368"/>
      <c r="BL1125" s="368"/>
      <c r="BM1125" s="368"/>
      <c r="BN1125" s="368"/>
      <c r="BO1125" s="368"/>
      <c r="BP1125" s="368"/>
      <c r="BQ1125" s="368"/>
    </row>
    <row r="1126" s="203" customFormat="true" ht="15" customHeight="true" x14ac:dyDescent="0.2">
      <c r="BA1126" s="368"/>
      <c r="BB1126" s="229"/>
      <c r="BC1126" s="368"/>
      <c r="BD1126" s="368"/>
      <c r="BE1126" s="368"/>
      <c r="BF1126" s="368"/>
      <c r="BG1126" s="368"/>
      <c r="BH1126" s="368"/>
      <c r="BI1126" s="368"/>
      <c r="BJ1126" s="368"/>
      <c r="BK1126" s="368"/>
      <c r="BL1126" s="368"/>
      <c r="BM1126" s="368"/>
      <c r="BN1126" s="368"/>
      <c r="BO1126" s="368"/>
      <c r="BP1126" s="368"/>
      <c r="BQ1126" s="368"/>
    </row>
    <row r="1127" s="203" customFormat="true" ht="15" customHeight="true" x14ac:dyDescent="0.2">
      <c r="BA1127" s="368"/>
      <c r="BB1127" s="229"/>
      <c r="BC1127" s="368"/>
      <c r="BD1127" s="368"/>
      <c r="BE1127" s="368"/>
      <c r="BF1127" s="368"/>
      <c r="BG1127" s="368"/>
      <c r="BH1127" s="368"/>
      <c r="BI1127" s="368"/>
      <c r="BJ1127" s="368"/>
      <c r="BK1127" s="368"/>
      <c r="BL1127" s="368"/>
      <c r="BM1127" s="368"/>
      <c r="BN1127" s="368"/>
      <c r="BO1127" s="368"/>
      <c r="BP1127" s="368"/>
      <c r="BQ1127" s="368"/>
    </row>
    <row r="1128" s="203" customFormat="true" ht="15" customHeight="true" x14ac:dyDescent="0.2">
      <c r="BA1128" s="368"/>
      <c r="BB1128" s="229"/>
      <c r="BC1128" s="368"/>
      <c r="BD1128" s="368"/>
      <c r="BE1128" s="368"/>
      <c r="BF1128" s="368"/>
      <c r="BG1128" s="368"/>
      <c r="BH1128" s="368"/>
      <c r="BI1128" s="368"/>
      <c r="BJ1128" s="368"/>
      <c r="BK1128" s="368"/>
      <c r="BL1128" s="368"/>
      <c r="BM1128" s="368"/>
      <c r="BN1128" s="368"/>
      <c r="BO1128" s="368"/>
      <c r="BP1128" s="368"/>
      <c r="BQ1128" s="368"/>
    </row>
    <row r="1129" s="203" customFormat="true" ht="15" customHeight="true" x14ac:dyDescent="0.2">
      <c r="BA1129" s="368"/>
      <c r="BB1129" s="229"/>
      <c r="BC1129" s="368"/>
      <c r="BD1129" s="368"/>
      <c r="BE1129" s="368"/>
      <c r="BF1129" s="368"/>
      <c r="BG1129" s="368"/>
      <c r="BH1129" s="368"/>
      <c r="BI1129" s="368"/>
      <c r="BJ1129" s="368"/>
      <c r="BK1129" s="368"/>
      <c r="BL1129" s="368"/>
      <c r="BM1129" s="368"/>
      <c r="BN1129" s="368"/>
      <c r="BO1129" s="368"/>
      <c r="BP1129" s="368"/>
      <c r="BQ1129" s="368"/>
    </row>
    <row r="1130" s="203" customFormat="true" ht="15" customHeight="true" x14ac:dyDescent="0.2">
      <c r="BA1130" s="368"/>
      <c r="BB1130" s="229"/>
      <c r="BC1130" s="368"/>
      <c r="BD1130" s="368"/>
      <c r="BE1130" s="368"/>
      <c r="BF1130" s="368"/>
      <c r="BG1130" s="368"/>
      <c r="BH1130" s="368"/>
      <c r="BI1130" s="368"/>
      <c r="BJ1130" s="368"/>
      <c r="BK1130" s="368"/>
      <c r="BL1130" s="368"/>
      <c r="BM1130" s="368"/>
      <c r="BN1130" s="368"/>
      <c r="BO1130" s="368"/>
      <c r="BP1130" s="368"/>
      <c r="BQ1130" s="368"/>
    </row>
    <row r="1131" s="203" customFormat="true" ht="15" customHeight="true" x14ac:dyDescent="0.2">
      <c r="BA1131" s="368"/>
      <c r="BB1131" s="229"/>
      <c r="BC1131" s="368"/>
      <c r="BD1131" s="368"/>
      <c r="BE1131" s="368"/>
      <c r="BF1131" s="368"/>
      <c r="BG1131" s="368"/>
      <c r="BH1131" s="368"/>
      <c r="BI1131" s="368"/>
      <c r="BJ1131" s="368"/>
      <c r="BK1131" s="368"/>
      <c r="BL1131" s="368"/>
      <c r="BM1131" s="368"/>
      <c r="BN1131" s="368"/>
      <c r="BO1131" s="368"/>
      <c r="BP1131" s="368"/>
      <c r="BQ1131" s="368"/>
    </row>
    <row r="1132" s="203" customFormat="true" ht="15" customHeight="true" x14ac:dyDescent="0.2">
      <c r="BA1132" s="368"/>
      <c r="BB1132" s="229"/>
      <c r="BC1132" s="368"/>
      <c r="BD1132" s="368"/>
      <c r="BE1132" s="368"/>
      <c r="BF1132" s="368"/>
      <c r="BG1132" s="368"/>
      <c r="BH1132" s="368"/>
      <c r="BI1132" s="368"/>
      <c r="BJ1132" s="368"/>
      <c r="BK1132" s="368"/>
      <c r="BL1132" s="368"/>
      <c r="BM1132" s="368"/>
      <c r="BN1132" s="368"/>
      <c r="BO1132" s="368"/>
      <c r="BP1132" s="368"/>
      <c r="BQ1132" s="368"/>
    </row>
    <row r="1133" s="203" customFormat="true" ht="15" customHeight="true" x14ac:dyDescent="0.2">
      <c r="BA1133" s="368"/>
      <c r="BB1133" s="229"/>
      <c r="BC1133" s="368"/>
      <c r="BD1133" s="368"/>
      <c r="BE1133" s="368"/>
      <c r="BF1133" s="368"/>
      <c r="BG1133" s="368"/>
      <c r="BH1133" s="368"/>
      <c r="BI1133" s="368"/>
      <c r="BJ1133" s="368"/>
      <c r="BK1133" s="368"/>
      <c r="BL1133" s="368"/>
      <c r="BM1133" s="368"/>
      <c r="BN1133" s="368"/>
      <c r="BO1133" s="368"/>
      <c r="BP1133" s="368"/>
      <c r="BQ1133" s="368"/>
    </row>
    <row r="1134" s="203" customFormat="true" ht="15" customHeight="true" x14ac:dyDescent="0.2">
      <c r="BA1134" s="368"/>
      <c r="BB1134" s="229"/>
      <c r="BC1134" s="368"/>
      <c r="BD1134" s="368"/>
      <c r="BE1134" s="368"/>
      <c r="BF1134" s="368"/>
      <c r="BG1134" s="368"/>
      <c r="BH1134" s="368"/>
      <c r="BI1134" s="368"/>
      <c r="BJ1134" s="368"/>
      <c r="BK1134" s="368"/>
      <c r="BL1134" s="368"/>
      <c r="BM1134" s="368"/>
      <c r="BN1134" s="368"/>
      <c r="BO1134" s="368"/>
      <c r="BP1134" s="368"/>
      <c r="BQ1134" s="368"/>
    </row>
    <row r="1135" s="203" customFormat="true" ht="15" customHeight="true" x14ac:dyDescent="0.2">
      <c r="BA1135" s="368"/>
      <c r="BB1135" s="229"/>
      <c r="BC1135" s="368"/>
      <c r="BD1135" s="368"/>
      <c r="BE1135" s="368"/>
      <c r="BF1135" s="368"/>
      <c r="BG1135" s="368"/>
      <c r="BH1135" s="368"/>
      <c r="BI1135" s="368"/>
      <c r="BJ1135" s="368"/>
      <c r="BK1135" s="368"/>
      <c r="BL1135" s="368"/>
      <c r="BM1135" s="368"/>
      <c r="BN1135" s="368"/>
      <c r="BO1135" s="368"/>
      <c r="BP1135" s="368"/>
      <c r="BQ1135" s="368"/>
    </row>
    <row r="1136" s="203" customFormat="true" ht="15" customHeight="true" x14ac:dyDescent="0.2">
      <c r="BA1136" s="368"/>
      <c r="BB1136" s="229"/>
      <c r="BC1136" s="368"/>
      <c r="BD1136" s="368"/>
      <c r="BE1136" s="368"/>
      <c r="BF1136" s="368"/>
      <c r="BG1136" s="368"/>
      <c r="BH1136" s="368"/>
      <c r="BI1136" s="368"/>
      <c r="BJ1136" s="368"/>
      <c r="BK1136" s="368"/>
      <c r="BL1136" s="368"/>
      <c r="BM1136" s="368"/>
      <c r="BN1136" s="368"/>
      <c r="BO1136" s="368"/>
      <c r="BP1136" s="368"/>
      <c r="BQ1136" s="368"/>
    </row>
    <row r="1137" s="203" customFormat="true" ht="15" customHeight="true" x14ac:dyDescent="0.2">
      <c r="BA1137" s="368"/>
      <c r="BB1137" s="229"/>
      <c r="BC1137" s="368"/>
      <c r="BD1137" s="368"/>
      <c r="BE1137" s="368"/>
      <c r="BF1137" s="368"/>
      <c r="BG1137" s="368"/>
      <c r="BH1137" s="368"/>
      <c r="BI1137" s="368"/>
      <c r="BJ1137" s="368"/>
      <c r="BK1137" s="368"/>
      <c r="BL1137" s="368"/>
      <c r="BM1137" s="368"/>
      <c r="BN1137" s="368"/>
      <c r="BO1137" s="368"/>
      <c r="BP1137" s="368"/>
      <c r="BQ1137" s="368"/>
    </row>
    <row r="1138" s="203" customFormat="true" ht="15" customHeight="true" x14ac:dyDescent="0.2">
      <c r="BA1138" s="368"/>
      <c r="BB1138" s="229"/>
      <c r="BC1138" s="368"/>
      <c r="BD1138" s="368"/>
      <c r="BE1138" s="368"/>
      <c r="BF1138" s="368"/>
      <c r="BG1138" s="368"/>
      <c r="BH1138" s="368"/>
      <c r="BI1138" s="368"/>
      <c r="BJ1138" s="368"/>
      <c r="BK1138" s="368"/>
      <c r="BL1138" s="368"/>
      <c r="BM1138" s="368"/>
      <c r="BN1138" s="368"/>
      <c r="BO1138" s="368"/>
      <c r="BP1138" s="368"/>
      <c r="BQ1138" s="368"/>
    </row>
    <row r="1139" s="203" customFormat="true" ht="15" customHeight="true" x14ac:dyDescent="0.2">
      <c r="BA1139" s="368"/>
      <c r="BB1139" s="229"/>
      <c r="BC1139" s="368"/>
      <c r="BD1139" s="368"/>
      <c r="BE1139" s="368"/>
      <c r="BF1139" s="368"/>
      <c r="BG1139" s="368"/>
      <c r="BH1139" s="368"/>
      <c r="BI1139" s="368"/>
      <c r="BJ1139" s="368"/>
      <c r="BK1139" s="368"/>
      <c r="BL1139" s="368"/>
      <c r="BM1139" s="368"/>
      <c r="BN1139" s="368"/>
      <c r="BO1139" s="368"/>
      <c r="BP1139" s="368"/>
      <c r="BQ1139" s="368"/>
    </row>
    <row r="1140" s="203" customFormat="true" ht="15" customHeight="true" x14ac:dyDescent="0.2">
      <c r="BA1140" s="368"/>
      <c r="BB1140" s="229"/>
      <c r="BC1140" s="368"/>
      <c r="BD1140" s="368"/>
      <c r="BE1140" s="368"/>
      <c r="BF1140" s="368"/>
      <c r="BG1140" s="368"/>
      <c r="BH1140" s="368"/>
      <c r="BI1140" s="368"/>
      <c r="BJ1140" s="368"/>
      <c r="BK1140" s="368"/>
      <c r="BL1140" s="368"/>
      <c r="BM1140" s="368"/>
      <c r="BN1140" s="368"/>
      <c r="BO1140" s="368"/>
      <c r="BP1140" s="368"/>
      <c r="BQ1140" s="368"/>
    </row>
    <row r="1141" s="203" customFormat="true" ht="15" customHeight="true" x14ac:dyDescent="0.2">
      <c r="BA1141" s="368"/>
      <c r="BB1141" s="229"/>
      <c r="BC1141" s="368"/>
      <c r="BD1141" s="368"/>
      <c r="BE1141" s="368"/>
      <c r="BF1141" s="368"/>
      <c r="BG1141" s="368"/>
      <c r="BH1141" s="368"/>
      <c r="BI1141" s="368"/>
      <c r="BJ1141" s="368"/>
      <c r="BK1141" s="368"/>
      <c r="BL1141" s="368"/>
      <c r="BM1141" s="368"/>
      <c r="BN1141" s="368"/>
      <c r="BO1141" s="368"/>
      <c r="BP1141" s="368"/>
      <c r="BQ1141" s="368"/>
    </row>
    <row r="1142" s="203" customFormat="true" ht="15" customHeight="true" x14ac:dyDescent="0.2">
      <c r="BA1142" s="368"/>
      <c r="BB1142" s="229"/>
      <c r="BC1142" s="368"/>
      <c r="BD1142" s="368"/>
      <c r="BE1142" s="368"/>
      <c r="BF1142" s="368"/>
      <c r="BG1142" s="368"/>
      <c r="BH1142" s="368"/>
      <c r="BI1142" s="368"/>
      <c r="BJ1142" s="368"/>
      <c r="BK1142" s="368"/>
      <c r="BL1142" s="368"/>
      <c r="BM1142" s="368"/>
      <c r="BN1142" s="368"/>
      <c r="BO1142" s="368"/>
      <c r="BP1142" s="368"/>
      <c r="BQ1142" s="368"/>
    </row>
    <row r="1143" s="203" customFormat="true" ht="15" customHeight="true" x14ac:dyDescent="0.2">
      <c r="BA1143" s="368"/>
      <c r="BB1143" s="229"/>
      <c r="BC1143" s="368"/>
      <c r="BD1143" s="368"/>
      <c r="BE1143" s="368"/>
      <c r="BF1143" s="368"/>
      <c r="BG1143" s="368"/>
      <c r="BH1143" s="368"/>
      <c r="BI1143" s="368"/>
      <c r="BJ1143" s="368"/>
      <c r="BK1143" s="368"/>
      <c r="BL1143" s="368"/>
      <c r="BM1143" s="368"/>
      <c r="BN1143" s="368"/>
      <c r="BO1143" s="368"/>
      <c r="BP1143" s="368"/>
      <c r="BQ1143" s="368"/>
    </row>
    <row r="1144" s="203" customFormat="true" ht="15" customHeight="true" x14ac:dyDescent="0.2">
      <c r="BA1144" s="368"/>
      <c r="BB1144" s="229"/>
      <c r="BC1144" s="368"/>
      <c r="BD1144" s="368"/>
      <c r="BE1144" s="368"/>
      <c r="BF1144" s="368"/>
      <c r="BG1144" s="368"/>
      <c r="BH1144" s="368"/>
      <c r="BI1144" s="368"/>
      <c r="BJ1144" s="368"/>
      <c r="BK1144" s="368"/>
      <c r="BL1144" s="368"/>
      <c r="BM1144" s="368"/>
      <c r="BN1144" s="368"/>
      <c r="BO1144" s="368"/>
      <c r="BP1144" s="368"/>
      <c r="BQ1144" s="368"/>
    </row>
    <row r="1145" s="203" customFormat="true" ht="15" customHeight="true" x14ac:dyDescent="0.2">
      <c r="BA1145" s="368"/>
      <c r="BB1145" s="229"/>
      <c r="BC1145" s="368"/>
      <c r="BD1145" s="368"/>
      <c r="BE1145" s="368"/>
      <c r="BF1145" s="368"/>
      <c r="BG1145" s="368"/>
      <c r="BH1145" s="368"/>
      <c r="BI1145" s="368"/>
      <c r="BJ1145" s="368"/>
      <c r="BK1145" s="368"/>
      <c r="BL1145" s="368"/>
      <c r="BM1145" s="368"/>
      <c r="BN1145" s="368"/>
      <c r="BO1145" s="368"/>
      <c r="BP1145" s="368"/>
      <c r="BQ1145" s="368"/>
    </row>
    <row r="1146" s="203" customFormat="true" ht="15" customHeight="true" x14ac:dyDescent="0.2">
      <c r="BA1146" s="368"/>
      <c r="BB1146" s="229"/>
      <c r="BC1146" s="368"/>
      <c r="BD1146" s="368"/>
      <c r="BE1146" s="368"/>
      <c r="BF1146" s="368"/>
      <c r="BG1146" s="368"/>
      <c r="BH1146" s="368"/>
      <c r="BI1146" s="368"/>
      <c r="BJ1146" s="368"/>
      <c r="BK1146" s="368"/>
      <c r="BL1146" s="368"/>
      <c r="BM1146" s="368"/>
      <c r="BN1146" s="368"/>
      <c r="BO1146" s="368"/>
      <c r="BP1146" s="368"/>
      <c r="BQ1146" s="368"/>
    </row>
    <row r="1147" s="203" customFormat="true" ht="15" customHeight="true" x14ac:dyDescent="0.2">
      <c r="BA1147" s="368"/>
      <c r="BB1147" s="229"/>
      <c r="BC1147" s="368"/>
      <c r="BD1147" s="368"/>
      <c r="BE1147" s="368"/>
      <c r="BF1147" s="368"/>
      <c r="BG1147" s="368"/>
      <c r="BH1147" s="368"/>
      <c r="BI1147" s="368"/>
      <c r="BJ1147" s="368"/>
      <c r="BK1147" s="368"/>
      <c r="BL1147" s="368"/>
      <c r="BM1147" s="368"/>
      <c r="BN1147" s="368"/>
      <c r="BO1147" s="368"/>
      <c r="BP1147" s="368"/>
      <c r="BQ1147" s="368"/>
    </row>
    <row r="1148" s="203" customFormat="true" ht="15" customHeight="true" x14ac:dyDescent="0.2">
      <c r="BA1148" s="368"/>
      <c r="BB1148" s="229"/>
      <c r="BC1148" s="368"/>
      <c r="BD1148" s="368"/>
      <c r="BE1148" s="368"/>
      <c r="BF1148" s="368"/>
      <c r="BG1148" s="368"/>
      <c r="BH1148" s="368"/>
      <c r="BI1148" s="368"/>
      <c r="BJ1148" s="368"/>
      <c r="BK1148" s="368"/>
      <c r="BL1148" s="368"/>
      <c r="BM1148" s="368"/>
      <c r="BN1148" s="368"/>
      <c r="BO1148" s="368"/>
      <c r="BP1148" s="368"/>
      <c r="BQ1148" s="368"/>
    </row>
    <row r="1149" s="203" customFormat="true" ht="15" customHeight="true" x14ac:dyDescent="0.2">
      <c r="BA1149" s="368"/>
      <c r="BB1149" s="229"/>
      <c r="BC1149" s="368"/>
      <c r="BD1149" s="368"/>
      <c r="BE1149" s="368"/>
      <c r="BF1149" s="368"/>
      <c r="BG1149" s="368"/>
      <c r="BH1149" s="368"/>
      <c r="BI1149" s="368"/>
      <c r="BJ1149" s="368"/>
      <c r="BK1149" s="368"/>
      <c r="BL1149" s="368"/>
      <c r="BM1149" s="368"/>
      <c r="BN1149" s="368"/>
      <c r="BO1149" s="368"/>
      <c r="BP1149" s="368"/>
      <c r="BQ1149" s="368"/>
    </row>
    <row r="1150" s="203" customFormat="true" ht="15" customHeight="true" x14ac:dyDescent="0.2">
      <c r="BA1150" s="368"/>
      <c r="BB1150" s="229"/>
      <c r="BC1150" s="368"/>
      <c r="BD1150" s="368"/>
      <c r="BE1150" s="368"/>
      <c r="BF1150" s="368"/>
      <c r="BG1150" s="368"/>
      <c r="BH1150" s="368"/>
      <c r="BI1150" s="368"/>
      <c r="BJ1150" s="368"/>
      <c r="BK1150" s="368"/>
      <c r="BL1150" s="368"/>
      <c r="BM1150" s="368"/>
      <c r="BN1150" s="368"/>
      <c r="BO1150" s="368"/>
      <c r="BP1150" s="368"/>
      <c r="BQ1150" s="368"/>
    </row>
    <row r="1151" s="203" customFormat="true" ht="15" customHeight="true" x14ac:dyDescent="0.2">
      <c r="BA1151" s="368"/>
      <c r="BB1151" s="229"/>
      <c r="BC1151" s="368"/>
      <c r="BD1151" s="368"/>
      <c r="BE1151" s="368"/>
      <c r="BF1151" s="368"/>
      <c r="BG1151" s="368"/>
      <c r="BH1151" s="368"/>
      <c r="BI1151" s="368"/>
      <c r="BJ1151" s="368"/>
      <c r="BK1151" s="368"/>
      <c r="BL1151" s="368"/>
      <c r="BM1151" s="368"/>
      <c r="BN1151" s="368"/>
      <c r="BO1151" s="368"/>
      <c r="BP1151" s="368"/>
      <c r="BQ1151" s="368"/>
    </row>
    <row r="1152" s="203" customFormat="true" ht="15" customHeight="true" x14ac:dyDescent="0.2">
      <c r="BA1152" s="368"/>
      <c r="BB1152" s="229"/>
      <c r="BC1152" s="368"/>
      <c r="BD1152" s="368"/>
      <c r="BE1152" s="368"/>
      <c r="BF1152" s="368"/>
      <c r="BG1152" s="368"/>
      <c r="BH1152" s="368"/>
      <c r="BI1152" s="368"/>
      <c r="BJ1152" s="368"/>
      <c r="BK1152" s="368"/>
      <c r="BL1152" s="368"/>
      <c r="BM1152" s="368"/>
      <c r="BN1152" s="368"/>
      <c r="BO1152" s="368"/>
      <c r="BP1152" s="368"/>
      <c r="BQ1152" s="368"/>
    </row>
    <row r="1153" s="203" customFormat="true" ht="15" customHeight="true" x14ac:dyDescent="0.2">
      <c r="BA1153" s="368"/>
      <c r="BB1153" s="229"/>
      <c r="BC1153" s="368"/>
      <c r="BD1153" s="368"/>
      <c r="BE1153" s="368"/>
      <c r="BF1153" s="368"/>
      <c r="BG1153" s="368"/>
      <c r="BH1153" s="368"/>
      <c r="BI1153" s="368"/>
      <c r="BJ1153" s="368"/>
      <c r="BK1153" s="368"/>
      <c r="BL1153" s="368"/>
      <c r="BM1153" s="368"/>
      <c r="BN1153" s="368"/>
      <c r="BO1153" s="368"/>
      <c r="BP1153" s="368"/>
      <c r="BQ1153" s="368"/>
    </row>
    <row r="1154" s="203" customFormat="true" ht="15" customHeight="true" x14ac:dyDescent="0.2">
      <c r="BA1154" s="368"/>
      <c r="BB1154" s="229"/>
      <c r="BC1154" s="368"/>
      <c r="BD1154" s="368"/>
      <c r="BE1154" s="368"/>
      <c r="BF1154" s="368"/>
      <c r="BG1154" s="368"/>
      <c r="BH1154" s="368"/>
      <c r="BI1154" s="368"/>
      <c r="BJ1154" s="368"/>
      <c r="BK1154" s="368"/>
      <c r="BL1154" s="368"/>
      <c r="BM1154" s="368"/>
      <c r="BN1154" s="368"/>
      <c r="BO1154" s="368"/>
      <c r="BP1154" s="368"/>
      <c r="BQ1154" s="368"/>
    </row>
    <row r="1155" s="203" customFormat="true" ht="15" customHeight="true" x14ac:dyDescent="0.2">
      <c r="BA1155" s="368"/>
      <c r="BB1155" s="229"/>
      <c r="BC1155" s="368"/>
      <c r="BD1155" s="368"/>
      <c r="BE1155" s="368"/>
      <c r="BF1155" s="368"/>
      <c r="BG1155" s="368"/>
      <c r="BH1155" s="368"/>
      <c r="BI1155" s="368"/>
      <c r="BJ1155" s="368"/>
      <c r="BK1155" s="368"/>
      <c r="BL1155" s="368"/>
      <c r="BM1155" s="368"/>
      <c r="BN1155" s="368"/>
      <c r="BO1155" s="368"/>
      <c r="BP1155" s="368"/>
      <c r="BQ1155" s="368"/>
    </row>
    <row r="1156" s="203" customFormat="true" ht="15" customHeight="true" x14ac:dyDescent="0.2">
      <c r="BA1156" s="368"/>
      <c r="BB1156" s="229"/>
      <c r="BC1156" s="368"/>
      <c r="BD1156" s="368"/>
      <c r="BE1156" s="368"/>
      <c r="BF1156" s="368"/>
      <c r="BG1156" s="368"/>
      <c r="BH1156" s="368"/>
      <c r="BI1156" s="368"/>
      <c r="BJ1156" s="368"/>
      <c r="BK1156" s="368"/>
      <c r="BL1156" s="368"/>
      <c r="BM1156" s="368"/>
      <c r="BN1156" s="368"/>
      <c r="BO1156" s="368"/>
      <c r="BP1156" s="368"/>
      <c r="BQ1156" s="368"/>
    </row>
    <row r="1157" s="203" customFormat="true" ht="15" customHeight="true" x14ac:dyDescent="0.2">
      <c r="BA1157" s="368"/>
      <c r="BB1157" s="229"/>
      <c r="BC1157" s="368"/>
      <c r="BD1157" s="368"/>
      <c r="BE1157" s="368"/>
      <c r="BF1157" s="368"/>
      <c r="BG1157" s="368"/>
      <c r="BH1157" s="368"/>
      <c r="BI1157" s="368"/>
      <c r="BJ1157" s="368"/>
      <c r="BK1157" s="368"/>
      <c r="BL1157" s="368"/>
      <c r="BM1157" s="368"/>
      <c r="BN1157" s="368"/>
      <c r="BO1157" s="368"/>
      <c r="BP1157" s="368"/>
      <c r="BQ1157" s="368"/>
    </row>
    <row r="1158" s="203" customFormat="true" ht="15" customHeight="true" x14ac:dyDescent="0.2">
      <c r="BA1158" s="368"/>
      <c r="BB1158" s="229"/>
      <c r="BC1158" s="368"/>
      <c r="BD1158" s="368"/>
      <c r="BE1158" s="368"/>
      <c r="BF1158" s="368"/>
      <c r="BG1158" s="368"/>
      <c r="BH1158" s="368"/>
      <c r="BI1158" s="368"/>
      <c r="BJ1158" s="368"/>
      <c r="BK1158" s="368"/>
      <c r="BL1158" s="368"/>
      <c r="BM1158" s="368"/>
      <c r="BN1158" s="368"/>
      <c r="BO1158" s="368"/>
      <c r="BP1158" s="368"/>
      <c r="BQ1158" s="368"/>
    </row>
    <row r="1159" s="203" customFormat="true" ht="15" customHeight="true" x14ac:dyDescent="0.2">
      <c r="BA1159" s="368"/>
      <c r="BB1159" s="229"/>
      <c r="BC1159" s="368"/>
      <c r="BD1159" s="368"/>
      <c r="BE1159" s="368"/>
      <c r="BF1159" s="368"/>
      <c r="BG1159" s="368"/>
      <c r="BH1159" s="368"/>
      <c r="BI1159" s="368"/>
      <c r="BJ1159" s="368"/>
      <c r="BK1159" s="368"/>
      <c r="BL1159" s="368"/>
      <c r="BM1159" s="368"/>
      <c r="BN1159" s="368"/>
      <c r="BO1159" s="368"/>
      <c r="BP1159" s="368"/>
      <c r="BQ1159" s="368"/>
    </row>
    <row r="1160" s="203" customFormat="true" ht="15" customHeight="true" x14ac:dyDescent="0.2">
      <c r="BA1160" s="368"/>
      <c r="BB1160" s="229"/>
      <c r="BC1160" s="368"/>
      <c r="BD1160" s="368"/>
      <c r="BE1160" s="368"/>
      <c r="BF1160" s="368"/>
      <c r="BG1160" s="368"/>
      <c r="BH1160" s="368"/>
      <c r="BI1160" s="368"/>
      <c r="BJ1160" s="368"/>
      <c r="BK1160" s="368"/>
      <c r="BL1160" s="368"/>
      <c r="BM1160" s="368"/>
      <c r="BN1160" s="368"/>
      <c r="BO1160" s="368"/>
      <c r="BP1160" s="368"/>
      <c r="BQ1160" s="368"/>
    </row>
    <row r="1161" s="203" customFormat="true" ht="15" customHeight="true" x14ac:dyDescent="0.2">
      <c r="BA1161" s="368"/>
      <c r="BB1161" s="229"/>
      <c r="BC1161" s="368"/>
      <c r="BD1161" s="368"/>
      <c r="BE1161" s="368"/>
      <c r="BF1161" s="368"/>
      <c r="BG1161" s="368"/>
      <c r="BH1161" s="368"/>
      <c r="BI1161" s="368"/>
      <c r="BJ1161" s="368"/>
      <c r="BK1161" s="368"/>
      <c r="BL1161" s="368"/>
      <c r="BM1161" s="368"/>
      <c r="BN1161" s="368"/>
      <c r="BO1161" s="368"/>
      <c r="BP1161" s="368"/>
      <c r="BQ1161" s="368"/>
    </row>
    <row r="1162" s="203" customFormat="true" ht="15" customHeight="true" x14ac:dyDescent="0.2">
      <c r="BA1162" s="368"/>
      <c r="BB1162" s="229"/>
      <c r="BC1162" s="368"/>
      <c r="BD1162" s="368"/>
      <c r="BE1162" s="368"/>
      <c r="BF1162" s="368"/>
      <c r="BG1162" s="368"/>
      <c r="BH1162" s="368"/>
      <c r="BI1162" s="368"/>
      <c r="BJ1162" s="368"/>
      <c r="BK1162" s="368"/>
      <c r="BL1162" s="368"/>
      <c r="BM1162" s="368"/>
      <c r="BN1162" s="368"/>
      <c r="BO1162" s="368"/>
      <c r="BP1162" s="368"/>
      <c r="BQ1162" s="368"/>
    </row>
    <row r="1163" s="203" customFormat="true" ht="15" customHeight="true" x14ac:dyDescent="0.2">
      <c r="BA1163" s="368"/>
      <c r="BB1163" s="229"/>
      <c r="BC1163" s="368"/>
      <c r="BD1163" s="368"/>
      <c r="BE1163" s="368"/>
      <c r="BF1163" s="368"/>
      <c r="BG1163" s="368"/>
      <c r="BH1163" s="368"/>
      <c r="BI1163" s="368"/>
      <c r="BJ1163" s="368"/>
      <c r="BK1163" s="368"/>
      <c r="BL1163" s="368"/>
      <c r="BM1163" s="368"/>
      <c r="BN1163" s="368"/>
      <c r="BO1163" s="368"/>
      <c r="BP1163" s="368"/>
      <c r="BQ1163" s="368"/>
    </row>
    <row r="1164" s="203" customFormat="true" ht="15" customHeight="true" x14ac:dyDescent="0.2">
      <c r="BA1164" s="368"/>
      <c r="BB1164" s="229"/>
      <c r="BC1164" s="368"/>
      <c r="BD1164" s="368"/>
      <c r="BE1164" s="368"/>
      <c r="BF1164" s="368"/>
      <c r="BG1164" s="368"/>
      <c r="BH1164" s="368"/>
      <c r="BI1164" s="368"/>
      <c r="BJ1164" s="368"/>
      <c r="BK1164" s="368"/>
      <c r="BL1164" s="368"/>
      <c r="BM1164" s="368"/>
      <c r="BN1164" s="368"/>
      <c r="BO1164" s="368"/>
      <c r="BP1164" s="368"/>
      <c r="BQ1164" s="368"/>
    </row>
    <row r="1165" s="203" customFormat="true" ht="15" customHeight="true" x14ac:dyDescent="0.2">
      <c r="BA1165" s="368"/>
      <c r="BB1165" s="229"/>
      <c r="BC1165" s="368"/>
      <c r="BD1165" s="368"/>
      <c r="BE1165" s="368"/>
      <c r="BF1165" s="368"/>
      <c r="BG1165" s="368"/>
      <c r="BH1165" s="368"/>
      <c r="BI1165" s="368"/>
      <c r="BJ1165" s="368"/>
      <c r="BK1165" s="368"/>
      <c r="BL1165" s="368"/>
      <c r="BM1165" s="368"/>
      <c r="BN1165" s="368"/>
      <c r="BO1165" s="368"/>
      <c r="BP1165" s="368"/>
      <c r="BQ1165" s="368"/>
    </row>
    <row r="1166" s="203" customFormat="true" ht="15" customHeight="true" x14ac:dyDescent="0.2">
      <c r="BA1166" s="368"/>
      <c r="BB1166" s="229"/>
      <c r="BC1166" s="368"/>
      <c r="BD1166" s="368"/>
      <c r="BE1166" s="368"/>
      <c r="BF1166" s="368"/>
      <c r="BG1166" s="368"/>
      <c r="BH1166" s="368"/>
      <c r="BI1166" s="368"/>
      <c r="BJ1166" s="368"/>
      <c r="BK1166" s="368"/>
      <c r="BL1166" s="368"/>
      <c r="BM1166" s="368"/>
      <c r="BN1166" s="368"/>
      <c r="BO1166" s="368"/>
      <c r="BP1166" s="368"/>
      <c r="BQ1166" s="368"/>
    </row>
    <row r="1167" s="203" customFormat="true" ht="15" customHeight="true" x14ac:dyDescent="0.2">
      <c r="BA1167" s="368"/>
      <c r="BB1167" s="229"/>
      <c r="BC1167" s="368"/>
      <c r="BD1167" s="368"/>
      <c r="BE1167" s="368"/>
      <c r="BF1167" s="368"/>
      <c r="BG1167" s="368"/>
      <c r="BH1167" s="368"/>
      <c r="BI1167" s="368"/>
      <c r="BJ1167" s="368"/>
      <c r="BK1167" s="368"/>
      <c r="BL1167" s="368"/>
      <c r="BM1167" s="368"/>
      <c r="BN1167" s="368"/>
      <c r="BO1167" s="368"/>
      <c r="BP1167" s="368"/>
      <c r="BQ1167" s="368"/>
    </row>
    <row r="1168" s="203" customFormat="true" ht="15" customHeight="true" x14ac:dyDescent="0.2">
      <c r="BA1168" s="368"/>
      <c r="BB1168" s="229"/>
      <c r="BC1168" s="368"/>
      <c r="BD1168" s="368"/>
      <c r="BE1168" s="368"/>
      <c r="BF1168" s="368"/>
      <c r="BG1168" s="368"/>
      <c r="BH1168" s="368"/>
      <c r="BI1168" s="368"/>
      <c r="BJ1168" s="368"/>
      <c r="BK1168" s="368"/>
      <c r="BL1168" s="368"/>
      <c r="BM1168" s="368"/>
      <c r="BN1168" s="368"/>
      <c r="BO1168" s="368"/>
      <c r="BP1168" s="368"/>
      <c r="BQ1168" s="368"/>
    </row>
    <row r="1169" s="203" customFormat="true" ht="15" customHeight="true" x14ac:dyDescent="0.2">
      <c r="BA1169" s="368"/>
      <c r="BB1169" s="229"/>
      <c r="BC1169" s="368"/>
      <c r="BD1169" s="368"/>
      <c r="BE1169" s="368"/>
      <c r="BF1169" s="368"/>
      <c r="BG1169" s="368"/>
      <c r="BH1169" s="368"/>
      <c r="BI1169" s="368"/>
      <c r="BJ1169" s="368"/>
      <c r="BK1169" s="368"/>
      <c r="BL1169" s="368"/>
      <c r="BM1169" s="368"/>
      <c r="BN1169" s="368"/>
      <c r="BO1169" s="368"/>
      <c r="BP1169" s="368"/>
      <c r="BQ1169" s="368"/>
    </row>
    <row r="1170" s="203" customFormat="true" ht="15" customHeight="true" x14ac:dyDescent="0.2">
      <c r="A1170" s="296"/>
      <c r="B1170" s="530"/>
      <c r="C1170" s="531"/>
      <c r="D1170" s="531"/>
      <c r="E1170" s="531"/>
      <c r="F1170" s="531"/>
      <c r="G1170" s="531"/>
      <c r="H1170" s="531"/>
      <c r="I1170" s="531"/>
      <c r="J1170" s="531"/>
      <c r="K1170" s="531"/>
      <c r="L1170" s="531"/>
      <c r="M1170" s="531"/>
      <c r="N1170" s="531"/>
      <c r="O1170" s="531"/>
      <c r="P1170" s="531"/>
      <c r="Q1170" s="531"/>
      <c r="BA1170" s="368"/>
      <c r="BB1170" s="229"/>
      <c r="BC1170" s="368"/>
      <c r="BD1170" s="368"/>
      <c r="BE1170" s="368"/>
      <c r="BF1170" s="368"/>
      <c r="BG1170" s="368"/>
      <c r="BH1170" s="368"/>
      <c r="BI1170" s="368"/>
      <c r="BJ1170" s="368"/>
      <c r="BK1170" s="368"/>
      <c r="BL1170" s="368"/>
      <c r="BM1170" s="368"/>
      <c r="BN1170" s="368"/>
      <c r="BO1170" s="368"/>
      <c r="BP1170" s="368"/>
      <c r="BQ1170" s="368"/>
    </row>
    <row r="1171" s="203" customFormat="true" ht="15" customHeight="true" x14ac:dyDescent="0.2">
      <c r="A1171" s="296"/>
      <c r="B1171" s="530"/>
      <c r="C1171" s="531"/>
      <c r="D1171" s="531"/>
      <c r="E1171" s="531"/>
      <c r="F1171" s="531"/>
      <c r="G1171" s="531"/>
      <c r="H1171" s="531"/>
      <c r="I1171" s="531"/>
      <c r="J1171" s="531"/>
      <c r="K1171" s="531"/>
      <c r="L1171" s="531"/>
      <c r="M1171" s="531"/>
      <c r="N1171" s="531"/>
      <c r="O1171" s="531"/>
      <c r="P1171" s="531"/>
      <c r="Q1171" s="531"/>
      <c r="BA1171" s="368"/>
      <c r="BB1171" s="229"/>
      <c r="BC1171" s="368"/>
      <c r="BD1171" s="368"/>
      <c r="BE1171" s="368"/>
      <c r="BF1171" s="368"/>
      <c r="BG1171" s="368"/>
      <c r="BH1171" s="368"/>
      <c r="BI1171" s="368"/>
      <c r="BJ1171" s="368"/>
      <c r="BK1171" s="368"/>
      <c r="BL1171" s="368"/>
      <c r="BM1171" s="368"/>
      <c r="BN1171" s="368"/>
      <c r="BO1171" s="368"/>
      <c r="BP1171" s="368"/>
      <c r="BQ1171" s="368"/>
    </row>
    <row r="1172" s="203" customFormat="true" ht="15" customHeight="true" x14ac:dyDescent="0.2">
      <c r="A1172" s="296"/>
      <c r="B1172" s="530"/>
      <c r="C1172" s="531"/>
      <c r="D1172" s="531"/>
      <c r="E1172" s="531"/>
      <c r="F1172" s="531"/>
      <c r="G1172" s="531"/>
      <c r="H1172" s="531"/>
      <c r="I1172" s="531"/>
      <c r="J1172" s="531"/>
      <c r="K1172" s="531"/>
      <c r="L1172" s="531"/>
      <c r="M1172" s="531"/>
      <c r="N1172" s="531"/>
      <c r="O1172" s="531"/>
      <c r="P1172" s="531"/>
      <c r="Q1172" s="531"/>
      <c r="BA1172" s="368"/>
      <c r="BB1172" s="229"/>
      <c r="BC1172" s="368"/>
      <c r="BD1172" s="368"/>
      <c r="BE1172" s="368"/>
      <c r="BF1172" s="368"/>
      <c r="BG1172" s="368"/>
      <c r="BH1172" s="368"/>
      <c r="BI1172" s="368"/>
      <c r="BJ1172" s="368"/>
      <c r="BK1172" s="368"/>
      <c r="BL1172" s="368"/>
      <c r="BM1172" s="368"/>
      <c r="BN1172" s="368"/>
      <c r="BO1172" s="368"/>
      <c r="BP1172" s="368"/>
      <c r="BQ1172" s="368"/>
    </row>
    <row r="1173" s="203" customFormat="true" ht="15" customHeight="true" x14ac:dyDescent="0.2">
      <c r="A1173" s="296"/>
      <c r="B1173" s="530"/>
      <c r="C1173" s="531"/>
      <c r="D1173" s="531"/>
      <c r="E1173" s="531"/>
      <c r="F1173" s="531"/>
      <c r="G1173" s="531"/>
      <c r="H1173" s="531"/>
      <c r="I1173" s="531"/>
      <c r="J1173" s="531"/>
      <c r="K1173" s="531"/>
      <c r="L1173" s="531"/>
      <c r="M1173" s="531"/>
      <c r="N1173" s="531"/>
      <c r="O1173" s="531"/>
      <c r="P1173" s="531"/>
      <c r="Q1173" s="531"/>
      <c r="BA1173" s="368"/>
      <c r="BB1173" s="229"/>
      <c r="BC1173" s="368"/>
      <c r="BD1173" s="368"/>
      <c r="BE1173" s="368"/>
      <c r="BF1173" s="368"/>
      <c r="BG1173" s="368"/>
      <c r="BH1173" s="368"/>
      <c r="BI1173" s="368"/>
      <c r="BJ1173" s="368"/>
      <c r="BK1173" s="368"/>
      <c r="BL1173" s="368"/>
      <c r="BM1173" s="368"/>
      <c r="BN1173" s="368"/>
      <c r="BO1173" s="368"/>
      <c r="BP1173" s="368"/>
      <c r="BQ1173" s="368"/>
    </row>
    <row r="1174" s="203" customFormat="true" ht="15" customHeight="true" x14ac:dyDescent="0.2">
      <c r="A1174" s="296"/>
      <c r="B1174" s="530"/>
      <c r="C1174" s="531"/>
      <c r="D1174" s="531"/>
      <c r="E1174" s="531"/>
      <c r="F1174" s="531"/>
      <c r="G1174" s="531"/>
      <c r="H1174" s="531"/>
      <c r="I1174" s="531"/>
      <c r="J1174" s="531"/>
      <c r="K1174" s="531"/>
      <c r="L1174" s="531"/>
      <c r="M1174" s="531"/>
      <c r="N1174" s="531"/>
      <c r="O1174" s="531"/>
      <c r="P1174" s="531"/>
      <c r="Q1174" s="531"/>
      <c r="BA1174" s="368"/>
      <c r="BB1174" s="229"/>
      <c r="BC1174" s="368"/>
      <c r="BD1174" s="368"/>
      <c r="BE1174" s="368"/>
      <c r="BF1174" s="368"/>
      <c r="BG1174" s="368"/>
      <c r="BH1174" s="368"/>
      <c r="BI1174" s="368"/>
      <c r="BJ1174" s="368"/>
      <c r="BK1174" s="368"/>
      <c r="BL1174" s="368"/>
      <c r="BM1174" s="368"/>
      <c r="BN1174" s="368"/>
      <c r="BO1174" s="368"/>
      <c r="BP1174" s="368"/>
      <c r="BQ1174" s="368"/>
    </row>
    <row r="1175" s="203" customFormat="true" ht="15" customHeight="true" x14ac:dyDescent="0.2">
      <c r="A1175" s="296"/>
      <c r="B1175" s="530"/>
      <c r="C1175" s="531"/>
      <c r="D1175" s="531"/>
      <c r="E1175" s="531"/>
      <c r="F1175" s="531"/>
      <c r="G1175" s="531"/>
      <c r="H1175" s="531"/>
      <c r="I1175" s="531"/>
      <c r="J1175" s="531"/>
      <c r="K1175" s="531"/>
      <c r="L1175" s="531"/>
      <c r="M1175" s="531"/>
      <c r="N1175" s="531"/>
      <c r="O1175" s="531"/>
      <c r="P1175" s="531"/>
      <c r="Q1175" s="531"/>
      <c r="BA1175" s="368"/>
      <c r="BB1175" s="229"/>
      <c r="BC1175" s="368"/>
      <c r="BD1175" s="368"/>
      <c r="BE1175" s="368"/>
      <c r="BF1175" s="368"/>
      <c r="BG1175" s="368"/>
      <c r="BH1175" s="368"/>
      <c r="BI1175" s="368"/>
      <c r="BJ1175" s="368"/>
      <c r="BK1175" s="368"/>
      <c r="BL1175" s="368"/>
      <c r="BM1175" s="368"/>
      <c r="BN1175" s="368"/>
      <c r="BO1175" s="368"/>
      <c r="BP1175" s="368"/>
      <c r="BQ1175" s="368"/>
    </row>
    <row r="1176" s="203" customFormat="true" ht="15" customHeight="true" x14ac:dyDescent="0.2">
      <c r="A1176" s="532"/>
      <c r="B1176" s="296"/>
      <c r="C1176" s="533"/>
      <c r="D1176" s="534"/>
      <c r="E1176" s="534"/>
      <c r="F1176" s="534"/>
      <c r="G1176" s="534"/>
      <c r="H1176" s="533"/>
      <c r="I1176" s="534"/>
      <c r="J1176" s="534"/>
      <c r="K1176" s="534"/>
      <c r="L1176" s="534"/>
      <c r="M1176" s="533"/>
      <c r="N1176" s="534"/>
      <c r="O1176" s="534"/>
      <c r="P1176" s="534"/>
      <c r="Q1176" s="534"/>
      <c r="BA1176" s="368"/>
      <c r="BB1176" s="229"/>
      <c r="BC1176" s="368"/>
      <c r="BD1176" s="368"/>
      <c r="BE1176" s="368"/>
      <c r="BF1176" s="368"/>
      <c r="BG1176" s="368"/>
      <c r="BH1176" s="368"/>
      <c r="BI1176" s="368"/>
      <c r="BJ1176" s="368"/>
      <c r="BK1176" s="368"/>
      <c r="BL1176" s="368"/>
      <c r="BM1176" s="368"/>
      <c r="BN1176" s="368"/>
      <c r="BO1176" s="368"/>
      <c r="BP1176" s="368"/>
      <c r="BQ1176" s="368"/>
    </row>
    <row r="1177" s="203" customFormat="true" ht="15" customHeight="true" x14ac:dyDescent="0.2">
      <c r="A1177" s="534"/>
      <c r="B1177" s="534"/>
      <c r="C1177" s="533"/>
      <c r="D1177" s="533"/>
      <c r="E1177" s="533"/>
      <c r="F1177" s="533"/>
      <c r="G1177" s="533"/>
      <c r="H1177" s="533"/>
      <c r="I1177" s="533"/>
      <c r="J1177" s="533"/>
      <c r="K1177" s="533"/>
      <c r="L1177" s="533"/>
      <c r="M1177" s="533"/>
      <c r="N1177" s="533"/>
      <c r="O1177" s="533"/>
      <c r="P1177" s="533"/>
      <c r="Q1177" s="533"/>
      <c r="BA1177" s="368"/>
      <c r="BB1177" s="229"/>
      <c r="BC1177" s="368"/>
      <c r="BD1177" s="368"/>
      <c r="BE1177" s="368"/>
      <c r="BF1177" s="368"/>
      <c r="BG1177" s="368"/>
      <c r="BH1177" s="368"/>
      <c r="BI1177" s="368"/>
      <c r="BJ1177" s="368"/>
      <c r="BK1177" s="368"/>
      <c r="BL1177" s="368"/>
      <c r="BM1177" s="368"/>
      <c r="BN1177" s="368"/>
      <c r="BO1177" s="368"/>
      <c r="BP1177" s="368"/>
      <c r="BQ1177" s="368"/>
    </row>
    <row r="1178" s="203" customFormat="true" ht="15" customHeight="true" x14ac:dyDescent="0.2">
      <c r="BA1178" s="368"/>
      <c r="BB1178" s="229"/>
      <c r="BC1178" s="368"/>
      <c r="BD1178" s="368"/>
      <c r="BE1178" s="368"/>
      <c r="BF1178" s="368"/>
      <c r="BG1178" s="368"/>
      <c r="BH1178" s="368"/>
      <c r="BI1178" s="368"/>
      <c r="BJ1178" s="368"/>
      <c r="BK1178" s="368"/>
      <c r="BL1178" s="368"/>
      <c r="BM1178" s="368"/>
      <c r="BN1178" s="368"/>
      <c r="BO1178" s="368"/>
      <c r="BP1178" s="368"/>
      <c r="BQ1178" s="368"/>
    </row>
    <row r="1179" s="203" customFormat="true" ht="15" customHeight="true" x14ac:dyDescent="0.2">
      <c r="BA1179" s="368"/>
      <c r="BB1179" s="229"/>
      <c r="BC1179" s="368"/>
      <c r="BD1179" s="368"/>
      <c r="BE1179" s="368"/>
      <c r="BF1179" s="368"/>
      <c r="BG1179" s="368"/>
      <c r="BH1179" s="368"/>
      <c r="BI1179" s="368"/>
      <c r="BJ1179" s="368"/>
      <c r="BK1179" s="368"/>
      <c r="BL1179" s="368"/>
      <c r="BM1179" s="368"/>
      <c r="BN1179" s="368"/>
      <c r="BO1179" s="368"/>
      <c r="BP1179" s="368"/>
      <c r="BQ1179" s="368"/>
    </row>
    <row r="1180" s="203" customFormat="true" ht="15" customHeight="true" x14ac:dyDescent="0.2">
      <c r="BA1180" s="368"/>
      <c r="BB1180" s="229"/>
      <c r="BC1180" s="368"/>
      <c r="BD1180" s="368"/>
      <c r="BE1180" s="368"/>
      <c r="BF1180" s="368"/>
      <c r="BG1180" s="368"/>
      <c r="BH1180" s="368"/>
      <c r="BI1180" s="368"/>
      <c r="BJ1180" s="368"/>
      <c r="BK1180" s="368"/>
      <c r="BL1180" s="368"/>
      <c r="BM1180" s="368"/>
      <c r="BN1180" s="368"/>
      <c r="BO1180" s="368"/>
      <c r="BP1180" s="368"/>
      <c r="BQ1180" s="368"/>
    </row>
    <row r="1181" s="203" customFormat="true" ht="15" customHeight="true" x14ac:dyDescent="0.2">
      <c r="BA1181" s="368"/>
      <c r="BB1181" s="229"/>
      <c r="BC1181" s="368"/>
      <c r="BD1181" s="368"/>
      <c r="BE1181" s="368"/>
      <c r="BF1181" s="368"/>
      <c r="BG1181" s="368"/>
      <c r="BH1181" s="368"/>
      <c r="BI1181" s="368"/>
      <c r="BJ1181" s="368"/>
      <c r="BK1181" s="368"/>
      <c r="BL1181" s="368"/>
      <c r="BM1181" s="368"/>
      <c r="BN1181" s="368"/>
      <c r="BO1181" s="368"/>
      <c r="BP1181" s="368"/>
      <c r="BQ1181" s="368"/>
    </row>
    <row r="1182" s="203" customFormat="true" ht="15" customHeight="true" x14ac:dyDescent="0.2">
      <c r="BA1182" s="368"/>
      <c r="BB1182" s="229"/>
      <c r="BC1182" s="368"/>
      <c r="BD1182" s="368"/>
      <c r="BE1182" s="368"/>
      <c r="BF1182" s="368"/>
      <c r="BG1182" s="368"/>
      <c r="BH1182" s="368"/>
      <c r="BI1182" s="368"/>
      <c r="BJ1182" s="368"/>
      <c r="BK1182" s="368"/>
      <c r="BL1182" s="368"/>
      <c r="BM1182" s="368"/>
      <c r="BN1182" s="368"/>
      <c r="BO1182" s="368"/>
      <c r="BP1182" s="368"/>
      <c r="BQ1182" s="368"/>
    </row>
    <row r="1183" s="203" customFormat="true" ht="15" customHeight="true" x14ac:dyDescent="0.2">
      <c r="BA1183" s="368"/>
      <c r="BB1183" s="229"/>
      <c r="BC1183" s="368"/>
      <c r="BD1183" s="368"/>
      <c r="BE1183" s="368"/>
      <c r="BF1183" s="368"/>
      <c r="BG1183" s="368"/>
      <c r="BH1183" s="368"/>
      <c r="BI1183" s="368"/>
      <c r="BJ1183" s="368"/>
      <c r="BK1183" s="368"/>
      <c r="BL1183" s="368"/>
      <c r="BM1183" s="368"/>
      <c r="BN1183" s="368"/>
      <c r="BO1183" s="368"/>
      <c r="BP1183" s="368"/>
      <c r="BQ1183" s="368"/>
    </row>
    <row r="1184" s="203" customFormat="true" ht="15" customHeight="true" x14ac:dyDescent="0.2">
      <c r="BA1184" s="368"/>
      <c r="BB1184" s="229"/>
      <c r="BC1184" s="368"/>
      <c r="BD1184" s="368"/>
      <c r="BE1184" s="368"/>
      <c r="BF1184" s="368"/>
      <c r="BG1184" s="368"/>
      <c r="BH1184" s="368"/>
      <c r="BI1184" s="368"/>
      <c r="BJ1184" s="368"/>
      <c r="BK1184" s="368"/>
      <c r="BL1184" s="368"/>
      <c r="BM1184" s="368"/>
      <c r="BN1184" s="368"/>
      <c r="BO1184" s="368"/>
      <c r="BP1184" s="368"/>
      <c r="BQ1184" s="368"/>
    </row>
    <row r="1185" s="203" customFormat="true" ht="15" customHeight="true" x14ac:dyDescent="0.2">
      <c r="BA1185" s="368"/>
      <c r="BB1185" s="229"/>
      <c r="BC1185" s="368"/>
      <c r="BD1185" s="368"/>
      <c r="BE1185" s="368"/>
      <c r="BF1185" s="368"/>
      <c r="BG1185" s="368"/>
      <c r="BH1185" s="368"/>
      <c r="BI1185" s="368"/>
      <c r="BJ1185" s="368"/>
      <c r="BK1185" s="368"/>
      <c r="BL1185" s="368"/>
      <c r="BM1185" s="368"/>
      <c r="BN1185" s="368"/>
      <c r="BO1185" s="368"/>
      <c r="BP1185" s="368"/>
      <c r="BQ1185" s="368"/>
    </row>
    <row r="1186" s="203" customFormat="true" ht="15" customHeight="true" x14ac:dyDescent="0.2">
      <c r="BA1186" s="368"/>
      <c r="BB1186" s="229"/>
      <c r="BC1186" s="368"/>
      <c r="BD1186" s="368"/>
      <c r="BE1186" s="368"/>
      <c r="BF1186" s="368"/>
      <c r="BG1186" s="368"/>
      <c r="BH1186" s="368"/>
      <c r="BI1186" s="368"/>
      <c r="BJ1186" s="368"/>
      <c r="BK1186" s="368"/>
      <c r="BL1186" s="368"/>
      <c r="BM1186" s="368"/>
      <c r="BN1186" s="368"/>
      <c r="BO1186" s="368"/>
      <c r="BP1186" s="368"/>
      <c r="BQ1186" s="368"/>
    </row>
    <row r="1187" s="203" customFormat="true" ht="15" customHeight="true" x14ac:dyDescent="0.2">
      <c r="BA1187" s="368"/>
      <c r="BB1187" s="229"/>
      <c r="BC1187" s="368"/>
      <c r="BD1187" s="368"/>
      <c r="BE1187" s="368"/>
      <c r="BF1187" s="368"/>
      <c r="BG1187" s="368"/>
      <c r="BH1187" s="368"/>
      <c r="BI1187" s="368"/>
      <c r="BJ1187" s="368"/>
      <c r="BK1187" s="368"/>
      <c r="BL1187" s="368"/>
      <c r="BM1187" s="368"/>
      <c r="BN1187" s="368"/>
      <c r="BO1187" s="368"/>
      <c r="BP1187" s="368"/>
      <c r="BQ1187" s="368"/>
    </row>
    <row r="1188" s="203" customFormat="true" ht="15" customHeight="true" x14ac:dyDescent="0.2">
      <c r="BA1188" s="368"/>
      <c r="BB1188" s="229"/>
      <c r="BC1188" s="368"/>
      <c r="BD1188" s="368"/>
      <c r="BE1188" s="368"/>
      <c r="BF1188" s="368"/>
      <c r="BG1188" s="368"/>
      <c r="BH1188" s="368"/>
      <c r="BI1188" s="368"/>
      <c r="BJ1188" s="368"/>
      <c r="BK1188" s="368"/>
      <c r="BL1188" s="368"/>
      <c r="BM1188" s="368"/>
      <c r="BN1188" s="368"/>
      <c r="BO1188" s="368"/>
      <c r="BP1188" s="368"/>
      <c r="BQ1188" s="368"/>
    </row>
    <row r="1189" s="203" customFormat="true" ht="15" customHeight="true" x14ac:dyDescent="0.2">
      <c r="BA1189" s="368"/>
      <c r="BB1189" s="229"/>
      <c r="BC1189" s="368"/>
      <c r="BD1189" s="368"/>
      <c r="BE1189" s="368"/>
      <c r="BF1189" s="368"/>
      <c r="BG1189" s="368"/>
      <c r="BH1189" s="368"/>
      <c r="BI1189" s="368"/>
      <c r="BJ1189" s="368"/>
      <c r="BK1189" s="368"/>
      <c r="BL1189" s="368"/>
      <c r="BM1189" s="368"/>
      <c r="BN1189" s="368"/>
      <c r="BO1189" s="368"/>
      <c r="BP1189" s="368"/>
      <c r="BQ1189" s="368"/>
    </row>
    <row r="1190" s="203" customFormat="true" ht="15" customHeight="true" x14ac:dyDescent="0.2">
      <c r="BA1190" s="368"/>
      <c r="BB1190" s="229"/>
      <c r="BC1190" s="368"/>
      <c r="BD1190" s="368"/>
      <c r="BE1190" s="368"/>
      <c r="BF1190" s="368"/>
      <c r="BG1190" s="368"/>
      <c r="BH1190" s="368"/>
      <c r="BI1190" s="368"/>
      <c r="BJ1190" s="368"/>
      <c r="BK1190" s="368"/>
      <c r="BL1190" s="368"/>
      <c r="BM1190" s="368"/>
      <c r="BN1190" s="368"/>
      <c r="BO1190" s="368"/>
      <c r="BP1190" s="368"/>
      <c r="BQ1190" s="368"/>
    </row>
    <row r="1191" s="203" customFormat="true" ht="15" customHeight="true" x14ac:dyDescent="0.2">
      <c r="BA1191" s="368"/>
      <c r="BB1191" s="229"/>
      <c r="BC1191" s="368"/>
      <c r="BD1191" s="368"/>
      <c r="BE1191" s="368"/>
      <c r="BF1191" s="368"/>
      <c r="BG1191" s="368"/>
      <c r="BH1191" s="368"/>
      <c r="BI1191" s="368"/>
      <c r="BJ1191" s="368"/>
      <c r="BK1191" s="368"/>
      <c r="BL1191" s="368"/>
      <c r="BM1191" s="368"/>
      <c r="BN1191" s="368"/>
      <c r="BO1191" s="368"/>
      <c r="BP1191" s="368"/>
      <c r="BQ1191" s="368"/>
    </row>
    <row r="1192" s="203" customFormat="true" ht="15" customHeight="true" x14ac:dyDescent="0.2">
      <c r="BA1192" s="368"/>
      <c r="BB1192" s="229"/>
      <c r="BC1192" s="368"/>
      <c r="BD1192" s="368"/>
      <c r="BE1192" s="368"/>
      <c r="BF1192" s="368"/>
      <c r="BG1192" s="368"/>
      <c r="BH1192" s="368"/>
      <c r="BI1192" s="368"/>
      <c r="BJ1192" s="368"/>
      <c r="BK1192" s="368"/>
      <c r="BL1192" s="368"/>
      <c r="BM1192" s="368"/>
      <c r="BN1192" s="368"/>
      <c r="BO1192" s="368"/>
      <c r="BP1192" s="368"/>
      <c r="BQ1192" s="368"/>
    </row>
    <row r="1193" s="203" customFormat="true" ht="15" customHeight="true" x14ac:dyDescent="0.2">
      <c r="BA1193" s="368"/>
      <c r="BB1193" s="229"/>
      <c r="BC1193" s="368"/>
      <c r="BD1193" s="368"/>
      <c r="BE1193" s="368"/>
      <c r="BF1193" s="368"/>
      <c r="BG1193" s="368"/>
      <c r="BH1193" s="368"/>
      <c r="BI1193" s="368"/>
      <c r="BJ1193" s="368"/>
      <c r="BK1193" s="368"/>
      <c r="BL1193" s="368"/>
      <c r="BM1193" s="368"/>
      <c r="BN1193" s="368"/>
      <c r="BO1193" s="368"/>
      <c r="BP1193" s="368"/>
      <c r="BQ1193" s="368"/>
    </row>
    <row r="1194" s="203" customFormat="true" ht="15" customHeight="true" x14ac:dyDescent="0.2">
      <c r="BA1194" s="368"/>
      <c r="BB1194" s="229"/>
      <c r="BC1194" s="368"/>
      <c r="BD1194" s="368"/>
      <c r="BE1194" s="368"/>
      <c r="BF1194" s="368"/>
      <c r="BG1194" s="368"/>
      <c r="BH1194" s="368"/>
      <c r="BI1194" s="368"/>
      <c r="BJ1194" s="368"/>
      <c r="BK1194" s="368"/>
      <c r="BL1194" s="368"/>
      <c r="BM1194" s="368"/>
      <c r="BN1194" s="368"/>
      <c r="BO1194" s="368"/>
      <c r="BP1194" s="368"/>
      <c r="BQ1194" s="368"/>
    </row>
    <row r="1195" s="203" customFormat="true" ht="15" customHeight="true" x14ac:dyDescent="0.2">
      <c r="BA1195" s="368"/>
      <c r="BB1195" s="229"/>
      <c r="BC1195" s="368"/>
      <c r="BD1195" s="368"/>
      <c r="BE1195" s="368"/>
      <c r="BF1195" s="368"/>
      <c r="BG1195" s="368"/>
      <c r="BH1195" s="368"/>
      <c r="BI1195" s="368"/>
      <c r="BJ1195" s="368"/>
      <c r="BK1195" s="368"/>
      <c r="BL1195" s="368"/>
      <c r="BM1195" s="368"/>
      <c r="BN1195" s="368"/>
      <c r="BO1195" s="368"/>
      <c r="BP1195" s="368"/>
      <c r="BQ1195" s="368"/>
    </row>
    <row r="1196" s="203" customFormat="true" ht="15" customHeight="true" x14ac:dyDescent="0.2">
      <c r="BA1196" s="368"/>
      <c r="BB1196" s="229"/>
      <c r="BC1196" s="368"/>
      <c r="BD1196" s="368"/>
      <c r="BE1196" s="368"/>
      <c r="BF1196" s="368"/>
      <c r="BG1196" s="368"/>
      <c r="BH1196" s="368"/>
      <c r="BI1196" s="368"/>
      <c r="BJ1196" s="368"/>
      <c r="BK1196" s="368"/>
      <c r="BL1196" s="368"/>
      <c r="BM1196" s="368"/>
      <c r="BN1196" s="368"/>
      <c r="BO1196" s="368"/>
      <c r="BP1196" s="368"/>
      <c r="BQ1196" s="368"/>
    </row>
    <row r="1197" s="203" customFormat="true" ht="15" customHeight="true" x14ac:dyDescent="0.2">
      <c r="BA1197" s="368"/>
      <c r="BB1197" s="229"/>
      <c r="BC1197" s="368"/>
      <c r="BD1197" s="368"/>
      <c r="BE1197" s="368"/>
      <c r="BF1197" s="368"/>
      <c r="BG1197" s="368"/>
      <c r="BH1197" s="368"/>
      <c r="BI1197" s="368"/>
      <c r="BJ1197" s="368"/>
      <c r="BK1197" s="368"/>
      <c r="BL1197" s="368"/>
      <c r="BM1197" s="368"/>
      <c r="BN1197" s="368"/>
      <c r="BO1197" s="368"/>
      <c r="BP1197" s="368"/>
      <c r="BQ1197" s="368"/>
    </row>
    <row r="1198" s="203" customFormat="true" ht="15" customHeight="true" x14ac:dyDescent="0.2">
      <c r="BA1198" s="368"/>
      <c r="BB1198" s="229"/>
      <c r="BC1198" s="368"/>
      <c r="BD1198" s="368"/>
      <c r="BE1198" s="368"/>
      <c r="BF1198" s="368"/>
      <c r="BG1198" s="368"/>
      <c r="BH1198" s="368"/>
      <c r="BI1198" s="368"/>
      <c r="BJ1198" s="368"/>
      <c r="BK1198" s="368"/>
      <c r="BL1198" s="368"/>
      <c r="BM1198" s="368"/>
      <c r="BN1198" s="368"/>
      <c r="BO1198" s="368"/>
      <c r="BP1198" s="368"/>
      <c r="BQ1198" s="368"/>
    </row>
    <row r="1199" s="203" customFormat="true" ht="15" customHeight="true" x14ac:dyDescent="0.2">
      <c r="BA1199" s="368"/>
      <c r="BB1199" s="229"/>
      <c r="BC1199" s="368"/>
      <c r="BD1199" s="368"/>
      <c r="BE1199" s="368"/>
      <c r="BF1199" s="368"/>
      <c r="BG1199" s="368"/>
      <c r="BH1199" s="368"/>
      <c r="BI1199" s="368"/>
      <c r="BJ1199" s="368"/>
      <c r="BK1199" s="368"/>
      <c r="BL1199" s="368"/>
      <c r="BM1199" s="368"/>
      <c r="BN1199" s="368"/>
      <c r="BO1199" s="368"/>
      <c r="BP1199" s="368"/>
      <c r="BQ1199" s="368"/>
    </row>
    <row r="1200" s="203" customFormat="true" ht="15" customHeight="true" x14ac:dyDescent="0.2">
      <c r="BA1200" s="368"/>
      <c r="BB1200" s="229"/>
      <c r="BC1200" s="368"/>
      <c r="BD1200" s="368"/>
      <c r="BE1200" s="368"/>
      <c r="BF1200" s="368"/>
      <c r="BG1200" s="368"/>
      <c r="BH1200" s="368"/>
      <c r="BI1200" s="368"/>
      <c r="BJ1200" s="368"/>
      <c r="BK1200" s="368"/>
      <c r="BL1200" s="368"/>
      <c r="BM1200" s="368"/>
      <c r="BN1200" s="368"/>
      <c r="BO1200" s="368"/>
      <c r="BP1200" s="368"/>
      <c r="BQ1200" s="368"/>
    </row>
  </sheetData>
  <mergeCells count="1311">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59"/>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A29:A30"/>
    <mergeCell ref="A35:A36"/>
    <mergeCell ref="A37:A38"/>
    <mergeCell ref="A41:A42"/>
    <mergeCell ref="A43:A44"/>
    <mergeCell ref="M14:Q14"/>
    <mergeCell ref="A16:A17"/>
    <mergeCell ref="A18:A21"/>
    <mergeCell ref="A22:A23"/>
    <mergeCell ref="A24:A26"/>
    <mergeCell ref="C27:G27"/>
    <mergeCell ref="H27:L27"/>
    <mergeCell ref="M27:Q27"/>
    <mergeCell ref="C14:G14"/>
    <mergeCell ref="H14:L14"/>
    <mergeCell ref="A47:A49"/>
    <mergeCell ref="A122:A123"/>
    <mergeCell ref="A124:A127"/>
    <mergeCell ref="A128:A129"/>
    <mergeCell ref="A130:A132"/>
    <mergeCell ref="C133:G133"/>
    <mergeCell ref="M56:Q56"/>
    <mergeCell ref="A58:A64"/>
    <mergeCell ref="A108:B108"/>
    <mergeCell ref="C120:G120"/>
    <mergeCell ref="H120:L120"/>
    <mergeCell ref="M120:Q120"/>
    <mergeCell ref="A45:A46"/>
    <mergeCell ref="C56:G56"/>
    <mergeCell ref="H56:L56"/>
    <mergeCell ref="H220:L220"/>
    <mergeCell ref="M220:Q220"/>
    <mergeCell ref="A222:A224"/>
    <mergeCell ref="A208:B208"/>
    <mergeCell ref="C220:G220"/>
    <mergeCell ref="H133:L133"/>
    <mergeCell ref="M133:Q133"/>
    <mergeCell ref="A135:A139"/>
    <mergeCell ref="A153:A158"/>
    <mergeCell ref="A202:A203"/>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J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E445"/>
    <mergeCell ref="H445:I445"/>
    <mergeCell ref="M445:N445"/>
    <mergeCell ref="C446:D446"/>
    <mergeCell ref="H446:I446"/>
    <mergeCell ref="M446:N446"/>
    <mergeCell ref="C443:D443"/>
    <mergeCell ref="H443:I443"/>
    <mergeCell ref="M443:N443"/>
    <mergeCell ref="C444:D444"/>
    <mergeCell ref="H444:I444"/>
    <mergeCell ref="M444:O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4"/>
    <mergeCell ref="J483:L483"/>
    <mergeCell ref="M483:N483"/>
    <mergeCell ref="C484:D484"/>
    <mergeCell ref="M484:N484"/>
    <mergeCell ref="C481:D481"/>
    <mergeCell ref="H481:I481"/>
    <mergeCell ref="M481:N481"/>
    <mergeCell ref="C482:D482"/>
    <mergeCell ref="H482:L482"/>
    <mergeCell ref="M482:N482"/>
    <mergeCell ref="C479:D479"/>
    <mergeCell ref="H479:I479"/>
    <mergeCell ref="M479:N479"/>
    <mergeCell ref="C480:D480"/>
    <mergeCell ref="H480:I480"/>
    <mergeCell ref="M480:N480"/>
    <mergeCell ref="C489:D490"/>
    <mergeCell ref="E489:G489"/>
    <mergeCell ref="H489:I490"/>
    <mergeCell ref="M489:N489"/>
    <mergeCell ref="M490:N490"/>
    <mergeCell ref="C491:D491"/>
    <mergeCell ref="H491:I491"/>
    <mergeCell ref="M491:N491"/>
    <mergeCell ref="C487:D487"/>
    <mergeCell ref="H487:I487"/>
    <mergeCell ref="M487:N488"/>
    <mergeCell ref="O487:Q487"/>
    <mergeCell ref="C488:G488"/>
    <mergeCell ref="H488:J488"/>
    <mergeCell ref="C485:D485"/>
    <mergeCell ref="H485:I485"/>
    <mergeCell ref="M485:N485"/>
    <mergeCell ref="C486:D486"/>
    <mergeCell ref="H486:I486"/>
    <mergeCell ref="M486:Q486"/>
    <mergeCell ref="C498:D498"/>
    <mergeCell ref="H498:I498"/>
    <mergeCell ref="M498:N498"/>
    <mergeCell ref="C499:D499"/>
    <mergeCell ref="H499:I499"/>
    <mergeCell ref="M499:N499"/>
    <mergeCell ref="C495:D496"/>
    <mergeCell ref="H495:I495"/>
    <mergeCell ref="M495:N495"/>
    <mergeCell ref="H496:I496"/>
    <mergeCell ref="M496:N496"/>
    <mergeCell ref="C497:D497"/>
    <mergeCell ref="H497:I497"/>
    <mergeCell ref="M497:N497"/>
    <mergeCell ref="C492:D492"/>
    <mergeCell ref="H492:I492"/>
    <mergeCell ref="M492:O492"/>
    <mergeCell ref="C493:D493"/>
    <mergeCell ref="H493:I493"/>
    <mergeCell ref="M493:N494"/>
    <mergeCell ref="C494:E494"/>
    <mergeCell ref="H494:I494"/>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J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O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E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BQ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7941E-C8D7-45DB-955F-0511E832B146}">
  <sheetPr codeName="Feuil5"/>
  <dimension ref="A1:BQ1200"/>
  <sheetViews>
    <sheetView showGridLines="false" workbookViewId="0"/>
  </sheetViews>
  <sheetFormatPr defaultColWidth="9.140625" defaultRowHeight="15" customHeight="true" x14ac:dyDescent="0.2"/>
  <cols>
    <col min="1" max="1" width="31.5703125" style="367" customWidth="true"/>
    <col min="2" max="2" width="41.5703125" style="367" customWidth="true"/>
    <col min="3" max="17" width="10.7109375" style="367" customWidth="true"/>
    <col min="18" max="51" width="12.5703125" style="203" customWidth="true"/>
    <col min="52" max="52" width="12.5703125" style="367" customWidth="true"/>
    <col min="53" max="53" width="31.5703125" style="368" customWidth="true"/>
    <col min="54" max="54" width="41.5703125" style="229" customWidth="true"/>
    <col min="55" max="69" width="9.140625" style="368"/>
    <col min="70" max="16384" width="9.140625" style="367"/>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6" t="str">
        <f>A1026</f>
        <v>Saint Lucia</v>
      </c>
      <c r="B2" s="217"/>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t="str">
        <f>A1034</f>
        <v>2012</v>
      </c>
      <c r="B3" s="219"/>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8" t="s">
        <v>95</v>
      </c>
      <c r="B4" s="219"/>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8" t="s">
        <v>96</v>
      </c>
      <c r="B5" s="219"/>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0" t="s">
        <v>97</v>
      </c>
      <c r="B6" s="221"/>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2" t="s">
        <v>40</v>
      </c>
      <c r="B7" s="22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2" t="s">
        <v>39</v>
      </c>
      <c r="B8" s="223"/>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2" t="s">
        <v>133</v>
      </c>
      <c r="B9" s="224" t="str">
        <f>A1025</f>
        <v>MICS12</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549" t="str">
        <f>B1028</f>
        <v/>
      </c>
      <c r="B10" s="550"/>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549" t="str">
        <f>B1027</f>
        <v/>
      </c>
      <c r="B11" s="551"/>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552"/>
      <c r="B12" s="550"/>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553"/>
      <c r="B13" s="554"/>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410" customFormat="true" ht="15" customHeight="true" x14ac:dyDescent="0.2">
      <c r="A14" s="115" t="s">
        <v>95</v>
      </c>
      <c r="B14" s="200"/>
      <c r="C14" s="1521" t="s">
        <v>114</v>
      </c>
      <c r="D14" s="1522"/>
      <c r="E14" s="1522"/>
      <c r="F14" s="1522"/>
      <c r="G14" s="1523"/>
      <c r="H14" s="1695" t="s">
        <v>38</v>
      </c>
      <c r="I14" s="1696"/>
      <c r="J14" s="1696"/>
      <c r="K14" s="1696"/>
      <c r="L14" s="1697"/>
      <c r="M14" s="1698" t="s">
        <v>37</v>
      </c>
      <c r="N14" s="1699"/>
      <c r="O14" s="1699"/>
      <c r="P14" s="1699"/>
      <c r="Q14" s="1700"/>
      <c r="R14" s="296"/>
      <c r="S14" s="296"/>
      <c r="T14" s="296"/>
      <c r="U14" s="296"/>
      <c r="V14" s="296"/>
      <c r="W14" s="296"/>
      <c r="X14" s="296"/>
      <c r="Y14" s="296"/>
      <c r="Z14" s="296"/>
      <c r="AA14" s="296"/>
      <c r="AB14" s="296"/>
      <c r="AC14" s="296"/>
      <c r="AD14" s="296"/>
      <c r="AE14" s="296"/>
      <c r="AF14" s="296"/>
      <c r="AG14" s="296"/>
      <c r="AH14" s="296"/>
      <c r="AI14" s="296"/>
      <c r="AJ14" s="296"/>
      <c r="AK14" s="296"/>
      <c r="AL14" s="296"/>
      <c r="AM14" s="296"/>
      <c r="AN14" s="296"/>
      <c r="AO14" s="296"/>
      <c r="AP14" s="296"/>
      <c r="AQ14" s="296"/>
      <c r="AR14" s="296"/>
      <c r="AS14" s="296"/>
      <c r="AT14" s="296"/>
      <c r="AU14" s="296"/>
      <c r="AV14" s="296"/>
      <c r="AW14" s="296"/>
      <c r="AX14" s="296"/>
      <c r="AY14" s="296"/>
      <c r="BA14" s="209" t="s">
        <v>128</v>
      </c>
      <c r="BB14" s="115" t="s">
        <v>95</v>
      </c>
      <c r="BC14" s="1563" t="s">
        <v>114</v>
      </c>
      <c r="BD14" s="1564"/>
      <c r="BE14" s="1564"/>
      <c r="BF14" s="1564"/>
      <c r="BG14" s="1565"/>
      <c r="BH14" s="1566" t="s">
        <v>38</v>
      </c>
      <c r="BI14" s="1564"/>
      <c r="BJ14" s="1564"/>
      <c r="BK14" s="1564"/>
      <c r="BL14" s="1565"/>
      <c r="BM14" s="1566" t="s">
        <v>37</v>
      </c>
      <c r="BN14" s="1564"/>
      <c r="BO14" s="1564"/>
      <c r="BP14" s="1564"/>
      <c r="BQ14" s="1565"/>
    </row>
    <row r="15" s="410" customFormat="true" ht="12.75" x14ac:dyDescent="0.2">
      <c r="A15" s="174" t="s">
        <v>87</v>
      </c>
      <c r="B15" s="233"/>
      <c r="C15" s="260" t="s">
        <v>0</v>
      </c>
      <c r="D15" s="261" t="s">
        <v>1</v>
      </c>
      <c r="E15" s="261" t="s">
        <v>2</v>
      </c>
      <c r="F15" s="261" t="s">
        <v>3</v>
      </c>
      <c r="G15" s="262" t="s">
        <v>4</v>
      </c>
      <c r="H15" s="1133" t="s">
        <v>0</v>
      </c>
      <c r="I15" s="1099" t="s">
        <v>1</v>
      </c>
      <c r="J15" s="1099" t="s">
        <v>2</v>
      </c>
      <c r="K15" s="1099" t="s">
        <v>3</v>
      </c>
      <c r="L15" s="1100" t="s">
        <v>4</v>
      </c>
      <c r="M15" s="1123" t="s">
        <v>0</v>
      </c>
      <c r="N15" s="1099" t="s">
        <v>1</v>
      </c>
      <c r="O15" s="1099" t="s">
        <v>2</v>
      </c>
      <c r="P15" s="1099" t="s">
        <v>3</v>
      </c>
      <c r="Q15" s="1100" t="s">
        <v>4</v>
      </c>
      <c r="R15" s="296"/>
      <c r="S15" s="296"/>
      <c r="T15" s="296"/>
      <c r="U15" s="296"/>
      <c r="V15" s="296"/>
      <c r="W15" s="296"/>
      <c r="X15" s="296"/>
      <c r="Y15" s="296"/>
      <c r="Z15" s="296"/>
      <c r="AA15" s="296"/>
      <c r="AB15" s="296"/>
      <c r="AC15" s="296"/>
      <c r="AD15" s="296"/>
      <c r="AE15" s="296"/>
      <c r="AF15" s="296"/>
      <c r="AG15" s="296"/>
      <c r="AH15" s="296"/>
      <c r="AI15" s="296"/>
      <c r="AJ15" s="296"/>
      <c r="AK15" s="296"/>
      <c r="AL15" s="296"/>
      <c r="AM15" s="296"/>
      <c r="AN15" s="296"/>
      <c r="AO15" s="296"/>
      <c r="AP15" s="296"/>
      <c r="AQ15" s="296"/>
      <c r="AR15" s="296"/>
      <c r="AS15" s="296"/>
      <c r="AT15" s="296"/>
      <c r="AU15" s="296"/>
      <c r="AV15" s="296"/>
      <c r="AW15" s="296"/>
      <c r="AX15" s="296"/>
      <c r="AY15" s="296"/>
      <c r="BA15" s="184" t="s">
        <v>119</v>
      </c>
      <c r="BB15" s="183"/>
      <c r="BC15" s="297" t="s">
        <v>0</v>
      </c>
      <c r="BD15" s="166" t="s">
        <v>1</v>
      </c>
      <c r="BE15" s="166" t="s">
        <v>2</v>
      </c>
      <c r="BF15" s="166" t="s">
        <v>3</v>
      </c>
      <c r="BG15" s="298" t="s">
        <v>4</v>
      </c>
      <c r="BH15" s="299" t="s">
        <v>0</v>
      </c>
      <c r="BI15" s="166" t="s">
        <v>1</v>
      </c>
      <c r="BJ15" s="166" t="s">
        <v>2</v>
      </c>
      <c r="BK15" s="166" t="s">
        <v>3</v>
      </c>
      <c r="BL15" s="298" t="s">
        <v>4</v>
      </c>
      <c r="BM15" s="299" t="s">
        <v>0</v>
      </c>
      <c r="BN15" s="166" t="s">
        <v>1</v>
      </c>
      <c r="BO15" s="166" t="s">
        <v>2</v>
      </c>
      <c r="BP15" s="166" t="s">
        <v>3</v>
      </c>
      <c r="BQ15" s="298" t="s">
        <v>4</v>
      </c>
    </row>
    <row r="16" s="410" customFormat="true" ht="15" customHeight="true" x14ac:dyDescent="0.2">
      <c r="A16" s="1701" t="s">
        <v>13</v>
      </c>
      <c r="B16" s="1328" t="s">
        <v>14</v>
      </c>
      <c r="C16" s="1165">
        <v>97.646398815005796</v>
      </c>
      <c r="D16" s="1166">
        <v>99.616429305313815</v>
      </c>
      <c r="E16" s="1166">
        <v>99.708513014589613</v>
      </c>
      <c r="F16" s="1166">
        <v>99.952030159075051</v>
      </c>
      <c r="G16" s="1167">
        <v>99.456188851385804</v>
      </c>
      <c r="H16" s="1168">
        <v>99.462234562805321</v>
      </c>
      <c r="I16" s="1166">
        <v>100</v>
      </c>
      <c r="J16" s="1166">
        <v>100</v>
      </c>
      <c r="K16" s="1166">
        <v>99.746837939900914</v>
      </c>
      <c r="L16" s="1169">
        <v>100</v>
      </c>
      <c r="M16" s="1170">
        <v>97.207062813375572</v>
      </c>
      <c r="N16" s="1166">
        <v>99.528443591119327</v>
      </c>
      <c r="O16" s="1166">
        <v>99.64009172298654</v>
      </c>
      <c r="P16" s="1166">
        <v>100</v>
      </c>
      <c r="Q16" s="1169">
        <v>99.335541385013286</v>
      </c>
      <c r="R16" s="296"/>
      <c r="S16" s="296"/>
      <c r="T16" s="296"/>
      <c r="U16" s="296"/>
      <c r="V16" s="296"/>
      <c r="W16" s="296"/>
      <c r="X16" s="296"/>
      <c r="Y16" s="296"/>
      <c r="Z16" s="296"/>
      <c r="AA16" s="296"/>
      <c r="AB16" s="296"/>
      <c r="AC16" s="296"/>
      <c r="AD16" s="296"/>
      <c r="AE16" s="296"/>
      <c r="AF16" s="296"/>
      <c r="AG16" s="296"/>
      <c r="AH16" s="296"/>
      <c r="AI16" s="296"/>
      <c r="AJ16" s="296"/>
      <c r="AK16" s="296"/>
      <c r="AL16" s="296"/>
      <c r="AM16" s="296"/>
      <c r="AN16" s="296"/>
      <c r="AO16" s="296"/>
      <c r="AP16" s="296"/>
      <c r="AQ16" s="296"/>
      <c r="AR16" s="296"/>
      <c r="AS16" s="296"/>
      <c r="AT16" s="296"/>
      <c r="AU16" s="296"/>
      <c r="AV16" s="296"/>
      <c r="AW16" s="296"/>
      <c r="AX16" s="296"/>
      <c r="AY16" s="296"/>
      <c r="BA16" s="1567" t="s">
        <v>13</v>
      </c>
      <c r="BB16" s="147" t="s">
        <v>14</v>
      </c>
      <c r="BC16" s="1017" t="s">
        <v>35</v>
      </c>
      <c r="BD16" s="1037" t="s">
        <v>35</v>
      </c>
      <c r="BE16" s="1037" t="s">
        <v>35</v>
      </c>
      <c r="BF16" s="1037" t="s">
        <v>35</v>
      </c>
      <c r="BG16" s="1058" t="s">
        <v>35</v>
      </c>
      <c r="BH16" s="1079" t="s">
        <v>35</v>
      </c>
      <c r="BI16" s="1037" t="s">
        <v>35</v>
      </c>
      <c r="BJ16" s="1037" t="s">
        <v>35</v>
      </c>
      <c r="BK16" s="1037" t="s">
        <v>35</v>
      </c>
      <c r="BL16" s="1058" t="s">
        <v>35</v>
      </c>
      <c r="BM16" s="1079" t="s">
        <v>35</v>
      </c>
      <c r="BN16" s="1037" t="s">
        <v>35</v>
      </c>
      <c r="BO16" s="1037" t="s">
        <v>35</v>
      </c>
      <c r="BP16" s="1037" t="s">
        <v>35</v>
      </c>
      <c r="BQ16" s="1058" t="s">
        <v>35</v>
      </c>
    </row>
    <row r="17" s="410" customFormat="true" ht="15" customHeight="true" x14ac:dyDescent="0.2">
      <c r="A17" s="1702"/>
      <c r="B17" s="1329" t="s">
        <v>51</v>
      </c>
      <c r="C17" s="1171">
        <v>2.353601184994182</v>
      </c>
      <c r="D17" s="1172">
        <v>0.38357069468616334</v>
      </c>
      <c r="E17" s="1172">
        <v>0.29148698541038376</v>
      </c>
      <c r="F17" s="1172">
        <v>4.7969840924939104E-2</v>
      </c>
      <c r="G17" s="1173">
        <v>0.54381114861418522</v>
      </c>
      <c r="H17" s="1174">
        <v>0.53776543719468417</v>
      </c>
      <c r="I17" s="1172">
        <v>0</v>
      </c>
      <c r="J17" s="1172">
        <v>0</v>
      </c>
      <c r="K17" s="1172">
        <v>0.25316206009907927</v>
      </c>
      <c r="L17" s="1175">
        <v>0</v>
      </c>
      <c r="M17" s="1176">
        <v>2.7929371866244299</v>
      </c>
      <c r="N17" s="1172">
        <v>0.47155640888068651</v>
      </c>
      <c r="O17" s="1172">
        <v>0.35990827701346628</v>
      </c>
      <c r="P17" s="1172">
        <v>0</v>
      </c>
      <c r="Q17" s="1175">
        <v>0.66445861498671077</v>
      </c>
      <c r="R17" s="296"/>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6"/>
      <c r="AP17" s="296"/>
      <c r="AQ17" s="296"/>
      <c r="AR17" s="296"/>
      <c r="AS17" s="296"/>
      <c r="AT17" s="296"/>
      <c r="AU17" s="296"/>
      <c r="AV17" s="296"/>
      <c r="AW17" s="296"/>
      <c r="AX17" s="296"/>
      <c r="AY17" s="296"/>
      <c r="BA17" s="1568"/>
      <c r="BB17" s="148" t="s">
        <v>51</v>
      </c>
      <c r="BC17" s="1018" t="s">
        <v>35</v>
      </c>
      <c r="BD17" s="1038" t="s">
        <v>35</v>
      </c>
      <c r="BE17" s="1038" t="s">
        <v>35</v>
      </c>
      <c r="BF17" s="1038" t="s">
        <v>35</v>
      </c>
      <c r="BG17" s="1059" t="s">
        <v>35</v>
      </c>
      <c r="BH17" s="1080" t="s">
        <v>35</v>
      </c>
      <c r="BI17" s="1038" t="s">
        <v>35</v>
      </c>
      <c r="BJ17" s="1038" t="s">
        <v>35</v>
      </c>
      <c r="BK17" s="1038" t="s">
        <v>35</v>
      </c>
      <c r="BL17" s="1059" t="s">
        <v>35</v>
      </c>
      <c r="BM17" s="1080" t="s">
        <v>35</v>
      </c>
      <c r="BN17" s="1038" t="s">
        <v>35</v>
      </c>
      <c r="BO17" s="1038" t="s">
        <v>35</v>
      </c>
      <c r="BP17" s="1038" t="s">
        <v>35</v>
      </c>
      <c r="BQ17" s="1059" t="s">
        <v>35</v>
      </c>
    </row>
    <row r="18" s="410" customFormat="true" ht="15" customHeight="true" x14ac:dyDescent="0.2">
      <c r="A18" s="1702" t="s">
        <v>60</v>
      </c>
      <c r="B18" s="1329" t="s">
        <v>15</v>
      </c>
      <c r="C18" s="1177">
        <f>C16*C23/100</f>
        <v>97.313725716622471</v>
      </c>
      <c r="D18" s="1178">
        <f>D16*D23/100</f>
        <v>99.616429305313815</v>
      </c>
      <c r="E18" s="1178">
        <f t="shared" ref="E18:Q18" si="0">E16*E23/100</f>
        <v>99.708513014589613</v>
      </c>
      <c r="F18" s="1178">
        <f t="shared" si="0"/>
        <v>99.952030159075051</v>
      </c>
      <c r="G18" s="1179">
        <f t="shared" si="0"/>
        <v>99.311306509755539</v>
      </c>
      <c r="H18" s="1180">
        <f t="shared" si="0"/>
        <v>99.130517799820396</v>
      </c>
      <c r="I18" s="1178">
        <f t="shared" si="0"/>
        <v>100</v>
      </c>
      <c r="J18" s="1178">
        <f t="shared" si="0"/>
        <v>100</v>
      </c>
      <c r="K18" s="1178">
        <f t="shared" si="0"/>
        <v>99.7468379399009</v>
      </c>
      <c r="L18" s="1181">
        <f t="shared" si="0"/>
        <v>99.238230271170707</v>
      </c>
      <c r="M18" s="1177">
        <f t="shared" si="0"/>
        <v>96.87230147885775</v>
      </c>
      <c r="N18" s="1178">
        <f t="shared" si="0"/>
        <v>99.528443591119327</v>
      </c>
      <c r="O18" s="1178">
        <f t="shared" si="0"/>
        <v>99.64009172298654</v>
      </c>
      <c r="P18" s="1178">
        <f t="shared" si="0"/>
        <v>100</v>
      </c>
      <c r="Q18" s="1181">
        <f t="shared" si="0"/>
        <v>99.3355413850133</v>
      </c>
      <c r="R18" s="296"/>
      <c r="S18" s="296"/>
      <c r="T18" s="296"/>
      <c r="U18" s="296"/>
      <c r="V18" s="296"/>
      <c r="W18" s="296"/>
      <c r="X18" s="296"/>
      <c r="Y18" s="296"/>
      <c r="Z18" s="296"/>
      <c r="AA18" s="296"/>
      <c r="AB18" s="296"/>
      <c r="AC18" s="296"/>
      <c r="AD18" s="296"/>
      <c r="AE18" s="296"/>
      <c r="AF18" s="296"/>
      <c r="AG18" s="296"/>
      <c r="AH18" s="296"/>
      <c r="AI18" s="296"/>
      <c r="AJ18" s="296"/>
      <c r="AK18" s="296"/>
      <c r="AL18" s="296"/>
      <c r="AM18" s="296"/>
      <c r="AN18" s="296"/>
      <c r="AO18" s="296"/>
      <c r="AP18" s="296"/>
      <c r="AQ18" s="296"/>
      <c r="AR18" s="296"/>
      <c r="AS18" s="296"/>
      <c r="AT18" s="296"/>
      <c r="AU18" s="296"/>
      <c r="AV18" s="296"/>
      <c r="AW18" s="296"/>
      <c r="AX18" s="296"/>
      <c r="AY18" s="296"/>
      <c r="BA18" s="1568" t="s">
        <v>60</v>
      </c>
      <c r="BB18" s="148" t="s">
        <v>15</v>
      </c>
      <c r="BC18" s="1018" t="s">
        <v>35</v>
      </c>
      <c r="BD18" s="1038" t="s">
        <v>35</v>
      </c>
      <c r="BE18" s="1038" t="s">
        <v>35</v>
      </c>
      <c r="BF18" s="1038" t="s">
        <v>35</v>
      </c>
      <c r="BG18" s="1059" t="s">
        <v>35</v>
      </c>
      <c r="BH18" s="1080" t="s">
        <v>35</v>
      </c>
      <c r="BI18" s="1038" t="s">
        <v>35</v>
      </c>
      <c r="BJ18" s="1038" t="s">
        <v>35</v>
      </c>
      <c r="BK18" s="1038" t="s">
        <v>35</v>
      </c>
      <c r="BL18" s="1059" t="s">
        <v>35</v>
      </c>
      <c r="BM18" s="1080" t="s">
        <v>35</v>
      </c>
      <c r="BN18" s="1038" t="s">
        <v>35</v>
      </c>
      <c r="BO18" s="1038" t="s">
        <v>35</v>
      </c>
      <c r="BP18" s="1038" t="s">
        <v>35</v>
      </c>
      <c r="BQ18" s="1059" t="s">
        <v>35</v>
      </c>
    </row>
    <row r="19" s="410" customFormat="true" ht="15" customHeight="true" x14ac:dyDescent="0.2">
      <c r="A19" s="1702"/>
      <c r="B19" s="1329" t="s">
        <v>16</v>
      </c>
      <c r="C19" s="1177">
        <f>C16*C22/100</f>
        <v>0.33267309838333453</v>
      </c>
      <c r="D19" s="1178">
        <f>D16*D22/100</f>
        <v>0</v>
      </c>
      <c r="E19" s="1178">
        <f t="shared" ref="E19:Q19" si="1">E16*E22/100</f>
        <v>0</v>
      </c>
      <c r="F19" s="1178">
        <f t="shared" si="1"/>
        <v>0</v>
      </c>
      <c r="G19" s="1179">
        <f t="shared" si="1"/>
        <v>0.14488234163027458</v>
      </c>
      <c r="H19" s="1180">
        <f t="shared" si="1"/>
        <v>0.33171676298493741</v>
      </c>
      <c r="I19" s="1178">
        <f t="shared" si="1"/>
        <v>0</v>
      </c>
      <c r="J19" s="1178">
        <f t="shared" si="1"/>
        <v>0</v>
      </c>
      <c r="K19" s="1178">
        <f t="shared" si="1"/>
        <v>0</v>
      </c>
      <c r="L19" s="1181">
        <f t="shared" si="1"/>
        <v>0.7617697288292804</v>
      </c>
      <c r="M19" s="1177">
        <f t="shared" si="1"/>
        <v>0.33476133451780976</v>
      </c>
      <c r="N19" s="1178">
        <f t="shared" si="1"/>
        <v>0</v>
      </c>
      <c r="O19" s="1178">
        <f t="shared" si="1"/>
        <v>0</v>
      </c>
      <c r="P19" s="1178">
        <f t="shared" si="1"/>
        <v>0</v>
      </c>
      <c r="Q19" s="1181">
        <f t="shared" si="1"/>
        <v>0</v>
      </c>
      <c r="R19" s="296"/>
      <c r="S19" s="296"/>
      <c r="T19" s="296"/>
      <c r="U19" s="296"/>
      <c r="V19" s="296"/>
      <c r="W19" s="296"/>
      <c r="X19" s="296"/>
      <c r="Y19" s="296"/>
      <c r="Z19" s="296"/>
      <c r="AA19" s="296"/>
      <c r="AB19" s="296"/>
      <c r="AC19" s="296"/>
      <c r="AD19" s="296"/>
      <c r="AE19" s="296"/>
      <c r="AF19" s="296"/>
      <c r="AG19" s="296"/>
      <c r="AH19" s="296"/>
      <c r="AI19" s="296"/>
      <c r="AJ19" s="296"/>
      <c r="AK19" s="296"/>
      <c r="AL19" s="296"/>
      <c r="AM19" s="296"/>
      <c r="AN19" s="296"/>
      <c r="AO19" s="296"/>
      <c r="AP19" s="296"/>
      <c r="AQ19" s="296"/>
      <c r="AR19" s="296"/>
      <c r="AS19" s="296"/>
      <c r="AT19" s="296"/>
      <c r="AU19" s="296"/>
      <c r="AV19" s="296"/>
      <c r="AW19" s="296"/>
      <c r="AX19" s="296"/>
      <c r="AY19" s="296"/>
      <c r="BA19" s="1568"/>
      <c r="BB19" s="148" t="s">
        <v>16</v>
      </c>
      <c r="BC19" s="1018" t="s">
        <v>35</v>
      </c>
      <c r="BD19" s="1038" t="s">
        <v>35</v>
      </c>
      <c r="BE19" s="1038" t="s">
        <v>35</v>
      </c>
      <c r="BF19" s="1038" t="s">
        <v>35</v>
      </c>
      <c r="BG19" s="1059" t="s">
        <v>35</v>
      </c>
      <c r="BH19" s="1080" t="s">
        <v>35</v>
      </c>
      <c r="BI19" s="1038" t="s">
        <v>35</v>
      </c>
      <c r="BJ19" s="1038" t="s">
        <v>35</v>
      </c>
      <c r="BK19" s="1038" t="s">
        <v>35</v>
      </c>
      <c r="BL19" s="1059" t="s">
        <v>35</v>
      </c>
      <c r="BM19" s="1080" t="s">
        <v>35</v>
      </c>
      <c r="BN19" s="1038" t="s">
        <v>35</v>
      </c>
      <c r="BO19" s="1038" t="s">
        <v>35</v>
      </c>
      <c r="BP19" s="1038" t="s">
        <v>35</v>
      </c>
      <c r="BQ19" s="1059" t="s">
        <v>35</v>
      </c>
    </row>
    <row r="20" s="410" customFormat="true" ht="15" customHeight="true" x14ac:dyDescent="0.2">
      <c r="A20" s="1702"/>
      <c r="B20" s="1329" t="s">
        <v>22</v>
      </c>
      <c r="C20" s="1177">
        <f>100-C18-C19-C21</f>
        <v>2.353601184994194</v>
      </c>
      <c r="D20" s="1178">
        <f>100-D18-D19-D21</f>
        <v>0.38357069468618477</v>
      </c>
      <c r="E20" s="1178">
        <f t="shared" ref="E20:Q20" si="2">100-E18-E19-E21</f>
        <v>0.29148698541038698</v>
      </c>
      <c r="F20" s="1178">
        <f t="shared" si="2"/>
        <v>4.7969840924949381E-2</v>
      </c>
      <c r="G20" s="1179">
        <f t="shared" si="2"/>
        <v>0.54381114861418622</v>
      </c>
      <c r="H20" s="1180">
        <f t="shared" si="2"/>
        <v>0.53776543719466674</v>
      </c>
      <c r="I20" s="1178">
        <f t="shared" si="2"/>
        <v>0</v>
      </c>
      <c r="J20" s="1178">
        <f t="shared" si="2"/>
        <v>0</v>
      </c>
      <c r="K20" s="1178">
        <f t="shared" si="2"/>
        <v>0.25316206009910047</v>
      </c>
      <c r="L20" s="1181">
        <f t="shared" si="2"/>
        <v>1.2656542480726785E-14</v>
      </c>
      <c r="M20" s="1177">
        <f t="shared" si="2"/>
        <v>2.7929371866244401</v>
      </c>
      <c r="N20" s="1178">
        <f t="shared" si="2"/>
        <v>0.47155640888067296</v>
      </c>
      <c r="O20" s="1178">
        <f t="shared" si="2"/>
        <v>0.35990827701346007</v>
      </c>
      <c r="P20" s="1178">
        <f t="shared" si="2"/>
        <v>0</v>
      </c>
      <c r="Q20" s="1181">
        <f t="shared" si="2"/>
        <v>0.66445861498669956</v>
      </c>
      <c r="R20" s="296"/>
      <c r="S20" s="296"/>
      <c r="T20" s="296"/>
      <c r="U20" s="296"/>
      <c r="V20" s="296"/>
      <c r="W20" s="296"/>
      <c r="X20" s="296"/>
      <c r="Y20" s="296"/>
      <c r="Z20" s="296"/>
      <c r="AA20" s="296"/>
      <c r="AB20" s="296"/>
      <c r="AC20" s="296"/>
      <c r="AD20" s="296"/>
      <c r="AE20" s="296"/>
      <c r="AF20" s="296"/>
      <c r="AG20" s="296"/>
      <c r="AH20" s="296"/>
      <c r="AI20" s="296"/>
      <c r="AJ20" s="296"/>
      <c r="AK20" s="296"/>
      <c r="AL20" s="296"/>
      <c r="AM20" s="296"/>
      <c r="AN20" s="296"/>
      <c r="AO20" s="296"/>
      <c r="AP20" s="296"/>
      <c r="AQ20" s="296"/>
      <c r="AR20" s="296"/>
      <c r="AS20" s="296"/>
      <c r="AT20" s="296"/>
      <c r="AU20" s="296"/>
      <c r="AV20" s="296"/>
      <c r="AW20" s="296"/>
      <c r="AX20" s="296"/>
      <c r="AY20" s="296"/>
      <c r="BA20" s="1568"/>
      <c r="BB20" s="148" t="s">
        <v>22</v>
      </c>
      <c r="BC20" s="1018" t="s">
        <v>35</v>
      </c>
      <c r="BD20" s="1038" t="s">
        <v>35</v>
      </c>
      <c r="BE20" s="1038" t="s">
        <v>35</v>
      </c>
      <c r="BF20" s="1038" t="s">
        <v>35</v>
      </c>
      <c r="BG20" s="1059" t="s">
        <v>35</v>
      </c>
      <c r="BH20" s="1080" t="s">
        <v>35</v>
      </c>
      <c r="BI20" s="1038" t="s">
        <v>35</v>
      </c>
      <c r="BJ20" s="1038" t="s">
        <v>35</v>
      </c>
      <c r="BK20" s="1038" t="s">
        <v>35</v>
      </c>
      <c r="BL20" s="1059" t="s">
        <v>35</v>
      </c>
      <c r="BM20" s="1080" t="s">
        <v>35</v>
      </c>
      <c r="BN20" s="1038" t="s">
        <v>35</v>
      </c>
      <c r="BO20" s="1038" t="s">
        <v>35</v>
      </c>
      <c r="BP20" s="1038" t="s">
        <v>35</v>
      </c>
      <c r="BQ20" s="1059" t="s">
        <v>35</v>
      </c>
    </row>
    <row r="21" s="410" customFormat="true" ht="15" customHeight="true" x14ac:dyDescent="0.2">
      <c r="A21" s="1702"/>
      <c r="B21" s="1329" t="s">
        <v>17</v>
      </c>
      <c r="C21" s="1171">
        <v>0</v>
      </c>
      <c r="D21" s="1172">
        <v>0</v>
      </c>
      <c r="E21" s="1172">
        <v>0</v>
      </c>
      <c r="F21" s="1172">
        <v>0</v>
      </c>
      <c r="G21" s="1173">
        <v>0</v>
      </c>
      <c r="H21" s="1174">
        <v>0</v>
      </c>
      <c r="I21" s="1172">
        <v>0</v>
      </c>
      <c r="J21" s="1172">
        <v>0</v>
      </c>
      <c r="K21" s="1172">
        <v>0</v>
      </c>
      <c r="L21" s="1175">
        <v>0</v>
      </c>
      <c r="M21" s="1176">
        <v>0</v>
      </c>
      <c r="N21" s="1172">
        <v>0</v>
      </c>
      <c r="O21" s="1172">
        <v>0</v>
      </c>
      <c r="P21" s="1172">
        <v>0</v>
      </c>
      <c r="Q21" s="1175">
        <v>0</v>
      </c>
      <c r="R21" s="296"/>
      <c r="S21" s="296"/>
      <c r="T21" s="296"/>
      <c r="U21" s="296"/>
      <c r="V21" s="296"/>
      <c r="W21" s="296"/>
      <c r="X21" s="296"/>
      <c r="Y21" s="296"/>
      <c r="Z21" s="296"/>
      <c r="AA21" s="296"/>
      <c r="AB21" s="296"/>
      <c r="AC21" s="296"/>
      <c r="AD21" s="296"/>
      <c r="AE21" s="296"/>
      <c r="AF21" s="296"/>
      <c r="AG21" s="296"/>
      <c r="AH21" s="296"/>
      <c r="AI21" s="296"/>
      <c r="AJ21" s="296"/>
      <c r="AK21" s="296"/>
      <c r="AL21" s="296"/>
      <c r="AM21" s="296"/>
      <c r="AN21" s="296"/>
      <c r="AO21" s="296"/>
      <c r="AP21" s="296"/>
      <c r="AQ21" s="296"/>
      <c r="AR21" s="296"/>
      <c r="AS21" s="296"/>
      <c r="AT21" s="296"/>
      <c r="AU21" s="296"/>
      <c r="AV21" s="296"/>
      <c r="AW21" s="296"/>
      <c r="AX21" s="296"/>
      <c r="AY21" s="296"/>
      <c r="BA21" s="1568"/>
      <c r="BB21" s="148" t="s">
        <v>17</v>
      </c>
      <c r="BC21" s="1018" t="s">
        <v>35</v>
      </c>
      <c r="BD21" s="1038" t="s">
        <v>35</v>
      </c>
      <c r="BE21" s="1038" t="s">
        <v>35</v>
      </c>
      <c r="BF21" s="1038" t="s">
        <v>35</v>
      </c>
      <c r="BG21" s="1059" t="s">
        <v>35</v>
      </c>
      <c r="BH21" s="1080" t="s">
        <v>35</v>
      </c>
      <c r="BI21" s="1038" t="s">
        <v>35</v>
      </c>
      <c r="BJ21" s="1038" t="s">
        <v>35</v>
      </c>
      <c r="BK21" s="1038" t="s">
        <v>35</v>
      </c>
      <c r="BL21" s="1059" t="s">
        <v>35</v>
      </c>
      <c r="BM21" s="1080" t="s">
        <v>35</v>
      </c>
      <c r="BN21" s="1038" t="s">
        <v>35</v>
      </c>
      <c r="BO21" s="1038" t="s">
        <v>35</v>
      </c>
      <c r="BP21" s="1038" t="s">
        <v>35</v>
      </c>
      <c r="BQ21" s="1059" t="s">
        <v>35</v>
      </c>
    </row>
    <row r="22" s="410" customFormat="true" ht="15" customHeight="true" x14ac:dyDescent="0.2">
      <c r="A22" s="1702" t="s">
        <v>54</v>
      </c>
      <c r="B22" s="1329" t="s">
        <v>49</v>
      </c>
      <c r="C22" s="1171">
        <v>0.34069162039820255</v>
      </c>
      <c r="D22" s="1172">
        <v>0</v>
      </c>
      <c r="E22" s="1172">
        <v>0</v>
      </c>
      <c r="F22" s="1172">
        <v>0</v>
      </c>
      <c r="G22" s="1173">
        <v>0.14567453599772218</v>
      </c>
      <c r="H22" s="1174">
        <v>0.33351026592457589</v>
      </c>
      <c r="I22" s="1172">
        <v>0</v>
      </c>
      <c r="J22" s="1172">
        <v>0</v>
      </c>
      <c r="K22" s="1172">
        <v>0</v>
      </c>
      <c r="L22" s="1175">
        <v>0.7617697288292804</v>
      </c>
      <c r="M22" s="1176">
        <v>0.34437964159096779</v>
      </c>
      <c r="N22" s="1172">
        <v>0</v>
      </c>
      <c r="O22" s="1172">
        <v>0</v>
      </c>
      <c r="P22" s="1172">
        <v>0</v>
      </c>
      <c r="Q22" s="1175">
        <v>0</v>
      </c>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BA22" s="1568" t="s">
        <v>54</v>
      </c>
      <c r="BB22" s="148" t="s">
        <v>49</v>
      </c>
      <c r="BC22" s="1018" t="s">
        <v>35</v>
      </c>
      <c r="BD22" s="1038" t="s">
        <v>35</v>
      </c>
      <c r="BE22" s="1038" t="s">
        <v>35</v>
      </c>
      <c r="BF22" s="1038" t="s">
        <v>35</v>
      </c>
      <c r="BG22" s="1059" t="s">
        <v>35</v>
      </c>
      <c r="BH22" s="1080" t="s">
        <v>35</v>
      </c>
      <c r="BI22" s="1038" t="s">
        <v>35</v>
      </c>
      <c r="BJ22" s="1038" t="s">
        <v>35</v>
      </c>
      <c r="BK22" s="1038" t="s">
        <v>35</v>
      </c>
      <c r="BL22" s="1059" t="s">
        <v>35</v>
      </c>
      <c r="BM22" s="1080" t="s">
        <v>35</v>
      </c>
      <c r="BN22" s="1038" t="s">
        <v>35</v>
      </c>
      <c r="BO22" s="1038" t="s">
        <v>35</v>
      </c>
      <c r="BP22" s="1038" t="s">
        <v>35</v>
      </c>
      <c r="BQ22" s="1059" t="s">
        <v>35</v>
      </c>
    </row>
    <row r="23" s="410" customFormat="true" ht="15" customHeight="true" x14ac:dyDescent="0.2">
      <c r="A23" s="1703"/>
      <c r="B23" s="1330" t="s">
        <v>48</v>
      </c>
      <c r="C23" s="1182">
        <v>99.659308379601811</v>
      </c>
      <c r="D23" s="1183">
        <v>100</v>
      </c>
      <c r="E23" s="1183">
        <v>100</v>
      </c>
      <c r="F23" s="1183">
        <v>100</v>
      </c>
      <c r="G23" s="1184">
        <v>99.854325464002287</v>
      </c>
      <c r="H23" s="1185">
        <v>99.666489734075427</v>
      </c>
      <c r="I23" s="1183">
        <v>100</v>
      </c>
      <c r="J23" s="1183">
        <v>100</v>
      </c>
      <c r="K23" s="1183">
        <v>100</v>
      </c>
      <c r="L23" s="1186">
        <v>99.238230271170707</v>
      </c>
      <c r="M23" s="1187">
        <v>99.655620358409024</v>
      </c>
      <c r="N23" s="1183">
        <v>100</v>
      </c>
      <c r="O23" s="1183">
        <v>100</v>
      </c>
      <c r="P23" s="1183">
        <v>100</v>
      </c>
      <c r="Q23" s="1186">
        <v>100</v>
      </c>
      <c r="R23" s="296"/>
      <c r="S23" s="296"/>
      <c r="T23" s="296"/>
      <c r="U23" s="296"/>
      <c r="V23" s="296"/>
      <c r="W23" s="296"/>
      <c r="X23" s="296"/>
      <c r="Y23" s="296"/>
      <c r="Z23" s="296"/>
      <c r="AA23" s="296"/>
      <c r="AB23" s="296"/>
      <c r="AC23" s="296"/>
      <c r="AD23" s="296"/>
      <c r="AE23" s="296"/>
      <c r="AF23" s="296"/>
      <c r="AG23" s="296"/>
      <c r="AH23" s="296"/>
      <c r="AI23" s="296"/>
      <c r="AJ23" s="296"/>
      <c r="AK23" s="296"/>
      <c r="AL23" s="296"/>
      <c r="AM23" s="296"/>
      <c r="AN23" s="296"/>
      <c r="AO23" s="296"/>
      <c r="AP23" s="296"/>
      <c r="AQ23" s="296"/>
      <c r="AR23" s="296"/>
      <c r="AS23" s="296"/>
      <c r="AT23" s="296"/>
      <c r="AU23" s="296"/>
      <c r="AV23" s="296"/>
      <c r="AW23" s="296"/>
      <c r="AX23" s="296"/>
      <c r="AY23" s="296"/>
      <c r="BA23" s="1569"/>
      <c r="BB23" s="149" t="s">
        <v>48</v>
      </c>
      <c r="BC23" s="1019" t="s">
        <v>35</v>
      </c>
      <c r="BD23" s="1039" t="s">
        <v>35</v>
      </c>
      <c r="BE23" s="1039" t="s">
        <v>35</v>
      </c>
      <c r="BF23" s="1039" t="s">
        <v>35</v>
      </c>
      <c r="BG23" s="1060" t="s">
        <v>35</v>
      </c>
      <c r="BH23" s="1081" t="s">
        <v>35</v>
      </c>
      <c r="BI23" s="1039" t="s">
        <v>35</v>
      </c>
      <c r="BJ23" s="1039" t="s">
        <v>35</v>
      </c>
      <c r="BK23" s="1039" t="s">
        <v>35</v>
      </c>
      <c r="BL23" s="1060" t="s">
        <v>35</v>
      </c>
      <c r="BM23" s="1081" t="s">
        <v>35</v>
      </c>
      <c r="BN23" s="1039" t="s">
        <v>35</v>
      </c>
      <c r="BO23" s="1039" t="s">
        <v>35</v>
      </c>
      <c r="BP23" s="1039" t="s">
        <v>35</v>
      </c>
      <c r="BQ23" s="1060" t="s">
        <v>35</v>
      </c>
    </row>
    <row r="24" s="131" customFormat="true" ht="15" customHeight="true" x14ac:dyDescent="0.2">
      <c r="A24" s="1510" t="s">
        <v>47</v>
      </c>
      <c r="B24" s="239" t="s">
        <v>59</v>
      </c>
      <c r="C24" s="245">
        <f t="shared" ref="C24:H24" si="3">C63/(C62+C63+C64)*100</f>
        <v>40.591947485041601</v>
      </c>
      <c r="D24" s="246">
        <f t="shared" si="3"/>
        <v>64.189489697942079</v>
      </c>
      <c r="E24" s="246">
        <f t="shared" si="3"/>
        <v>81.434096994941982</v>
      </c>
      <c r="F24" s="246">
        <f t="shared" si="3"/>
        <v>95.457457810340969</v>
      </c>
      <c r="G24" s="247">
        <f t="shared" si="3"/>
        <v>21.03727473579675</v>
      </c>
      <c r="H24" s="248">
        <f t="shared" si="3"/>
        <v>0</v>
      </c>
      <c r="I24" s="1188">
        <v>50</v>
      </c>
      <c r="J24" s="246">
        <f t="shared" ref="J24:Q24" si="4">J63/(J62+J63+J64)*100</f>
        <v>100</v>
      </c>
      <c r="K24" s="246">
        <f t="shared" si="4"/>
        <v>66.666666666666657</v>
      </c>
      <c r="L24" s="249">
        <f t="shared" si="4"/>
        <v>100</v>
      </c>
      <c r="M24" s="245">
        <f t="shared" si="4"/>
        <v>41.662846289868369</v>
      </c>
      <c r="N24" s="246">
        <f t="shared" si="4"/>
        <v>62.5</v>
      </c>
      <c r="O24" s="246">
        <f t="shared" si="4"/>
        <v>81.434096994941982</v>
      </c>
      <c r="P24" s="246">
        <f t="shared" si="4"/>
        <v>100</v>
      </c>
      <c r="Q24" s="249">
        <f t="shared" si="4"/>
        <v>0</v>
      </c>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BB24" s="133"/>
    </row>
    <row r="25" s="131" customFormat="true" ht="15" customHeight="true" x14ac:dyDescent="0.2">
      <c r="A25" s="1511"/>
      <c r="B25" s="231" t="s">
        <v>58</v>
      </c>
      <c r="C25" s="250"/>
      <c r="D25" s="251"/>
      <c r="E25" s="251"/>
      <c r="F25" s="251"/>
      <c r="G25" s="252"/>
      <c r="H25" s="253"/>
      <c r="I25" s="251"/>
      <c r="J25" s="251"/>
      <c r="K25" s="251"/>
      <c r="L25" s="254"/>
      <c r="M25" s="250"/>
      <c r="N25" s="251"/>
      <c r="O25" s="251"/>
      <c r="P25" s="251"/>
      <c r="Q25" s="254"/>
      <c r="R25" s="534"/>
      <c r="S25" s="534"/>
      <c r="T25" s="534"/>
      <c r="U25" s="534"/>
      <c r="V25" s="534"/>
      <c r="W25" s="534"/>
      <c r="X25" s="534"/>
      <c r="Y25" s="534"/>
      <c r="Z25" s="534"/>
      <c r="AA25" s="534"/>
      <c r="AB25" s="534"/>
      <c r="AC25" s="534"/>
      <c r="AD25" s="534"/>
      <c r="AE25" s="534"/>
      <c r="AF25" s="534"/>
      <c r="AG25" s="534"/>
      <c r="AH25" s="534"/>
      <c r="AI25" s="534"/>
      <c r="AJ25" s="534"/>
      <c r="AK25" s="534"/>
      <c r="AL25" s="534"/>
      <c r="AM25" s="534"/>
      <c r="AN25" s="534"/>
      <c r="AO25" s="534"/>
      <c r="AP25" s="534"/>
      <c r="AQ25" s="534"/>
      <c r="AR25" s="534"/>
      <c r="AS25" s="534"/>
      <c r="AT25" s="534"/>
      <c r="AU25" s="534"/>
      <c r="AV25" s="534"/>
      <c r="AW25" s="534"/>
      <c r="AX25" s="534"/>
      <c r="AY25" s="534"/>
      <c r="BB25" s="133"/>
    </row>
    <row r="26" s="131" customFormat="true" ht="15" customHeight="true" x14ac:dyDescent="0.2">
      <c r="A26" s="1512"/>
      <c r="B26" s="232" t="s">
        <v>46</v>
      </c>
      <c r="C26" s="255"/>
      <c r="D26" s="256"/>
      <c r="E26" s="256"/>
      <c r="F26" s="256"/>
      <c r="G26" s="257"/>
      <c r="H26" s="258"/>
      <c r="I26" s="256"/>
      <c r="J26" s="256"/>
      <c r="K26" s="256"/>
      <c r="L26" s="259"/>
      <c r="M26" s="255"/>
      <c r="N26" s="256"/>
      <c r="O26" s="256"/>
      <c r="P26" s="256"/>
      <c r="Q26" s="259"/>
      <c r="R26" s="534"/>
      <c r="S26" s="534"/>
      <c r="T26" s="534"/>
      <c r="U26" s="534"/>
      <c r="V26" s="534"/>
      <c r="W26" s="534"/>
      <c r="X26" s="534"/>
      <c r="Y26" s="534"/>
      <c r="Z26" s="534"/>
      <c r="AA26" s="534"/>
      <c r="AB26" s="534"/>
      <c r="AC26" s="534"/>
      <c r="AD26" s="534"/>
      <c r="AE26" s="534"/>
      <c r="AF26" s="534"/>
      <c r="AG26" s="534"/>
      <c r="AH26" s="534"/>
      <c r="AI26" s="534"/>
      <c r="AJ26" s="534"/>
      <c r="AK26" s="534"/>
      <c r="AL26" s="534"/>
      <c r="AM26" s="534"/>
      <c r="AN26" s="534"/>
      <c r="AO26" s="534"/>
      <c r="AP26" s="534"/>
      <c r="AQ26" s="534"/>
      <c r="AR26" s="534"/>
      <c r="AS26" s="534"/>
      <c r="AT26" s="534"/>
      <c r="AU26" s="534"/>
      <c r="AV26" s="534"/>
      <c r="AW26" s="534"/>
      <c r="AX26" s="534"/>
      <c r="AY26" s="534"/>
      <c r="BB26" s="133"/>
    </row>
    <row r="27" s="376" customFormat="true" ht="15" customHeight="true" x14ac:dyDescent="0.2">
      <c r="A27" s="130"/>
      <c r="B27" s="175"/>
      <c r="C27" s="1513" t="s">
        <v>114</v>
      </c>
      <c r="D27" s="1514"/>
      <c r="E27" s="1514"/>
      <c r="F27" s="1514"/>
      <c r="G27" s="1515"/>
      <c r="H27" s="1704" t="s">
        <v>38</v>
      </c>
      <c r="I27" s="1705"/>
      <c r="J27" s="1705"/>
      <c r="K27" s="1705"/>
      <c r="L27" s="1706"/>
      <c r="M27" s="1707" t="s">
        <v>37</v>
      </c>
      <c r="N27" s="1705"/>
      <c r="O27" s="1705"/>
      <c r="P27" s="1705"/>
      <c r="Q27" s="1708"/>
      <c r="R27" s="534"/>
      <c r="S27" s="534"/>
      <c r="T27" s="534"/>
      <c r="U27" s="534"/>
      <c r="V27" s="534"/>
      <c r="W27" s="534"/>
      <c r="X27" s="534"/>
      <c r="Y27" s="534"/>
      <c r="Z27" s="534"/>
      <c r="AA27" s="534"/>
      <c r="AB27" s="534"/>
      <c r="AC27" s="534"/>
      <c r="AD27" s="534"/>
      <c r="AE27" s="534"/>
      <c r="AF27" s="534"/>
      <c r="AG27" s="534"/>
      <c r="AH27" s="534"/>
      <c r="AI27" s="534"/>
      <c r="AJ27" s="534"/>
      <c r="AK27" s="534"/>
      <c r="AL27" s="534"/>
      <c r="AM27" s="534"/>
      <c r="AN27" s="534"/>
      <c r="AO27" s="534"/>
      <c r="AP27" s="534"/>
      <c r="AQ27" s="534"/>
      <c r="AR27" s="534"/>
      <c r="AS27" s="534"/>
      <c r="AT27" s="534"/>
      <c r="AU27" s="534"/>
      <c r="AV27" s="534"/>
      <c r="AW27" s="534"/>
      <c r="AX27" s="534"/>
      <c r="AY27" s="534"/>
      <c r="BA27" s="209" t="s">
        <v>128</v>
      </c>
      <c r="BB27" s="115" t="s">
        <v>95</v>
      </c>
      <c r="BC27" s="1570" t="s">
        <v>114</v>
      </c>
      <c r="BD27" s="1571"/>
      <c r="BE27" s="1571"/>
      <c r="BF27" s="1571"/>
      <c r="BG27" s="1572"/>
      <c r="BH27" s="1573" t="s">
        <v>38</v>
      </c>
      <c r="BI27" s="1571"/>
      <c r="BJ27" s="1571"/>
      <c r="BK27" s="1571"/>
      <c r="BL27" s="1572"/>
      <c r="BM27" s="1573" t="s">
        <v>37</v>
      </c>
      <c r="BN27" s="1571"/>
      <c r="BO27" s="1571"/>
      <c r="BP27" s="1571"/>
      <c r="BQ27" s="1572"/>
    </row>
    <row r="28" s="376" customFormat="true" ht="12.75" x14ac:dyDescent="0.2">
      <c r="A28" s="176" t="s">
        <v>69</v>
      </c>
      <c r="B28" s="234"/>
      <c r="C28" s="263" t="s">
        <v>0</v>
      </c>
      <c r="D28" s="264" t="s">
        <v>1</v>
      </c>
      <c r="E28" s="264" t="s">
        <v>2</v>
      </c>
      <c r="F28" s="264" t="s">
        <v>3</v>
      </c>
      <c r="G28" s="265" t="s">
        <v>4</v>
      </c>
      <c r="H28" s="1134" t="s">
        <v>0</v>
      </c>
      <c r="I28" s="1101" t="s">
        <v>1</v>
      </c>
      <c r="J28" s="1101" t="s">
        <v>2</v>
      </c>
      <c r="K28" s="1101" t="s">
        <v>3</v>
      </c>
      <c r="L28" s="1102" t="s">
        <v>4</v>
      </c>
      <c r="M28" s="1124" t="s">
        <v>0</v>
      </c>
      <c r="N28" s="1101" t="s">
        <v>1</v>
      </c>
      <c r="O28" s="1101" t="s">
        <v>2</v>
      </c>
      <c r="P28" s="1101" t="s">
        <v>3</v>
      </c>
      <c r="Q28" s="1102" t="s">
        <v>4</v>
      </c>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c r="AQ28" s="534"/>
      <c r="AR28" s="534"/>
      <c r="AS28" s="534"/>
      <c r="AT28" s="534"/>
      <c r="AU28" s="534"/>
      <c r="AV28" s="534"/>
      <c r="AW28" s="534"/>
      <c r="AX28" s="534"/>
      <c r="AY28" s="534"/>
      <c r="BA28" s="186" t="s">
        <v>119</v>
      </c>
      <c r="BB28" s="185"/>
      <c r="BC28" s="300" t="s">
        <v>0</v>
      </c>
      <c r="BD28" s="167" t="s">
        <v>1</v>
      </c>
      <c r="BE28" s="167" t="s">
        <v>2</v>
      </c>
      <c r="BF28" s="167" t="s">
        <v>3</v>
      </c>
      <c r="BG28" s="301" t="s">
        <v>4</v>
      </c>
      <c r="BH28" s="311" t="s">
        <v>0</v>
      </c>
      <c r="BI28" s="167" t="s">
        <v>1</v>
      </c>
      <c r="BJ28" s="167" t="s">
        <v>2</v>
      </c>
      <c r="BK28" s="167" t="s">
        <v>3</v>
      </c>
      <c r="BL28" s="301" t="s">
        <v>4</v>
      </c>
      <c r="BM28" s="311" t="s">
        <v>0</v>
      </c>
      <c r="BN28" s="167" t="s">
        <v>1</v>
      </c>
      <c r="BO28" s="167" t="s">
        <v>2</v>
      </c>
      <c r="BP28" s="167" t="s">
        <v>3</v>
      </c>
      <c r="BQ28" s="301" t="s">
        <v>4</v>
      </c>
    </row>
    <row r="29" s="376" customFormat="true" ht="15" customHeight="true" x14ac:dyDescent="0.2">
      <c r="A29" s="1694" t="s">
        <v>57</v>
      </c>
      <c r="B29" s="1331" t="s">
        <v>49</v>
      </c>
      <c r="C29" s="1189">
        <v>89.520499358988232</v>
      </c>
      <c r="D29" s="1190">
        <v>92.231618015106179</v>
      </c>
      <c r="E29" s="1190">
        <v>95.126327585278929</v>
      </c>
      <c r="F29" s="1190">
        <v>97.717515568174349</v>
      </c>
      <c r="G29" s="1191">
        <v>97.043229710752883</v>
      </c>
      <c r="H29" s="1192">
        <v>95.755097068637824</v>
      </c>
      <c r="I29" s="1190">
        <v>98.218546700261513</v>
      </c>
      <c r="J29" s="1190">
        <v>98.941091965729129</v>
      </c>
      <c r="K29" s="1190">
        <v>97.278507853934897</v>
      </c>
      <c r="L29" s="1193">
        <v>97.987658299675985</v>
      </c>
      <c r="M29" s="1194">
        <v>87.637757002644108</v>
      </c>
      <c r="N29" s="1190">
        <v>90.501580003689796</v>
      </c>
      <c r="O29" s="1190">
        <v>95.13558359281862</v>
      </c>
      <c r="P29" s="1190">
        <v>97.619473349405808</v>
      </c>
      <c r="Q29" s="1193">
        <v>96.854895889062931</v>
      </c>
      <c r="R29" s="534"/>
      <c r="S29" s="534"/>
      <c r="T29" s="534"/>
      <c r="U29" s="534"/>
      <c r="V29" s="534"/>
      <c r="W29" s="534"/>
      <c r="X29" s="534"/>
      <c r="Y29" s="534"/>
      <c r="Z29" s="534"/>
      <c r="AA29" s="534"/>
      <c r="AB29" s="534"/>
      <c r="AC29" s="534"/>
      <c r="AD29" s="534"/>
      <c r="AE29" s="534"/>
      <c r="AF29" s="534"/>
      <c r="AG29" s="534"/>
      <c r="AH29" s="534"/>
      <c r="AI29" s="534"/>
      <c r="AJ29" s="534"/>
      <c r="AK29" s="534"/>
      <c r="AL29" s="534"/>
      <c r="AM29" s="534"/>
      <c r="AN29" s="534"/>
      <c r="AO29" s="534"/>
      <c r="AP29" s="534"/>
      <c r="AQ29" s="534"/>
      <c r="AR29" s="534"/>
      <c r="AS29" s="534"/>
      <c r="AT29" s="534"/>
      <c r="AU29" s="534"/>
      <c r="AV29" s="534"/>
      <c r="AW29" s="534"/>
      <c r="AX29" s="534"/>
      <c r="AY29" s="534"/>
      <c r="BA29" s="1554" t="s">
        <v>57</v>
      </c>
      <c r="BB29" s="150" t="s">
        <v>49</v>
      </c>
      <c r="BC29" s="1020" t="s">
        <v>35</v>
      </c>
      <c r="BD29" s="1040" t="s">
        <v>35</v>
      </c>
      <c r="BE29" s="1040" t="s">
        <v>35</v>
      </c>
      <c r="BF29" s="1040" t="s">
        <v>35</v>
      </c>
      <c r="BG29" s="1061" t="s">
        <v>35</v>
      </c>
      <c r="BH29" s="1082" t="s">
        <v>35</v>
      </c>
      <c r="BI29" s="1040" t="s">
        <v>35</v>
      </c>
      <c r="BJ29" s="1040" t="s">
        <v>35</v>
      </c>
      <c r="BK29" s="1040" t="s">
        <v>35</v>
      </c>
      <c r="BL29" s="1061" t="s">
        <v>35</v>
      </c>
      <c r="BM29" s="1082" t="s">
        <v>35</v>
      </c>
      <c r="BN29" s="1040" t="s">
        <v>35</v>
      </c>
      <c r="BO29" s="1040" t="s">
        <v>35</v>
      </c>
      <c r="BP29" s="1040" t="s">
        <v>35</v>
      </c>
      <c r="BQ29" s="1061" t="s">
        <v>35</v>
      </c>
    </row>
    <row r="30" s="376" customFormat="true" ht="15" customHeight="true" x14ac:dyDescent="0.2">
      <c r="A30" s="1691"/>
      <c r="B30" s="1332" t="s">
        <v>48</v>
      </c>
      <c r="C30" s="1195">
        <v>10.479500641011757</v>
      </c>
      <c r="D30" s="1196">
        <v>7.7683819848938045</v>
      </c>
      <c r="E30" s="1196">
        <v>4.8736724147210451</v>
      </c>
      <c r="F30" s="1196">
        <v>2.282484431825639</v>
      </c>
      <c r="G30" s="1197">
        <v>2.9567702892471184</v>
      </c>
      <c r="H30" s="1198">
        <v>4.2449029313621445</v>
      </c>
      <c r="I30" s="1196">
        <v>1.7814532997384951</v>
      </c>
      <c r="J30" s="1196">
        <v>1.058908034270879</v>
      </c>
      <c r="K30" s="1196">
        <v>2.7214921460651018</v>
      </c>
      <c r="L30" s="1199">
        <v>2.0123417003240158</v>
      </c>
      <c r="M30" s="1200">
        <v>12.362242997355892</v>
      </c>
      <c r="N30" s="1196">
        <v>9.4984199963102114</v>
      </c>
      <c r="O30" s="1196">
        <v>4.8644164071813778</v>
      </c>
      <c r="P30" s="1196">
        <v>2.380526650594184</v>
      </c>
      <c r="Q30" s="1199">
        <v>3.1451041109370967</v>
      </c>
      <c r="R30" s="534"/>
      <c r="S30" s="534"/>
      <c r="T30" s="534"/>
      <c r="U30" s="534"/>
      <c r="V30" s="534"/>
      <c r="W30" s="534"/>
      <c r="X30" s="534"/>
      <c r="Y30" s="534"/>
      <c r="Z30" s="534"/>
      <c r="AA30" s="534"/>
      <c r="AB30" s="534"/>
      <c r="AC30" s="534"/>
      <c r="AD30" s="534"/>
      <c r="AE30" s="534"/>
      <c r="AF30" s="534"/>
      <c r="AG30" s="534"/>
      <c r="AH30" s="534"/>
      <c r="AI30" s="534"/>
      <c r="AJ30" s="534"/>
      <c r="AK30" s="534"/>
      <c r="AL30" s="534"/>
      <c r="AM30" s="534"/>
      <c r="AN30" s="534"/>
      <c r="AO30" s="534"/>
      <c r="AP30" s="534"/>
      <c r="AQ30" s="534"/>
      <c r="AR30" s="534"/>
      <c r="AS30" s="534"/>
      <c r="AT30" s="534"/>
      <c r="AU30" s="534"/>
      <c r="AV30" s="534"/>
      <c r="AW30" s="534"/>
      <c r="AX30" s="534"/>
      <c r="AY30" s="534"/>
      <c r="BA30" s="1555"/>
      <c r="BB30" s="151" t="s">
        <v>48</v>
      </c>
      <c r="BC30" s="1021" t="s">
        <v>35</v>
      </c>
      <c r="BD30" s="1041" t="s">
        <v>35</v>
      </c>
      <c r="BE30" s="1041" t="s">
        <v>35</v>
      </c>
      <c r="BF30" s="1041" t="s">
        <v>35</v>
      </c>
      <c r="BG30" s="1062" t="s">
        <v>35</v>
      </c>
      <c r="BH30" s="1083" t="s">
        <v>35</v>
      </c>
      <c r="BI30" s="1041" t="s">
        <v>35</v>
      </c>
      <c r="BJ30" s="1041" t="s">
        <v>35</v>
      </c>
      <c r="BK30" s="1041" t="s">
        <v>35</v>
      </c>
      <c r="BL30" s="1062" t="s">
        <v>35</v>
      </c>
      <c r="BM30" s="1083" t="s">
        <v>35</v>
      </c>
      <c r="BN30" s="1041" t="s">
        <v>35</v>
      </c>
      <c r="BO30" s="1041" t="s">
        <v>35</v>
      </c>
      <c r="BP30" s="1041" t="s">
        <v>35</v>
      </c>
      <c r="BQ30" s="1062" t="s">
        <v>35</v>
      </c>
    </row>
    <row r="31" s="130" customFormat="true" ht="15" customHeight="true" x14ac:dyDescent="0.2">
      <c r="A31" s="1527" t="s">
        <v>103</v>
      </c>
      <c r="B31" s="240" t="s">
        <v>49</v>
      </c>
      <c r="C31" s="1201">
        <v>78.477957230782565</v>
      </c>
      <c r="D31" s="1202">
        <v>87.203974943002237</v>
      </c>
      <c r="E31" s="1202">
        <v>93.945686682392051</v>
      </c>
      <c r="F31" s="1202">
        <v>97.717515568174349</v>
      </c>
      <c r="G31" s="1203">
        <v>96.636782623899393</v>
      </c>
      <c r="H31" s="1204">
        <v>76.485115396755717</v>
      </c>
      <c r="I31" s="1202">
        <v>90.716216476520046</v>
      </c>
      <c r="J31" s="1202">
        <v>97.158373376387019</v>
      </c>
      <c r="K31" s="1202">
        <v>97.278507853934897</v>
      </c>
      <c r="L31" s="1205">
        <v>97.987658299675985</v>
      </c>
      <c r="M31" s="1206">
        <v>78.964376032669733</v>
      </c>
      <c r="N31" s="1202">
        <v>85.090816944437492</v>
      </c>
      <c r="O31" s="1202">
        <v>94.595721177298415</v>
      </c>
      <c r="P31" s="1202">
        <v>97.619473349405808</v>
      </c>
      <c r="Q31" s="1205">
        <v>96.358276301391186</v>
      </c>
      <c r="R31" s="534"/>
      <c r="S31" s="534"/>
      <c r="T31" s="534"/>
      <c r="U31" s="534"/>
      <c r="V31" s="534"/>
      <c r="W31" s="534"/>
      <c r="X31" s="534"/>
      <c r="Y31" s="534"/>
      <c r="Z31" s="534"/>
      <c r="AA31" s="534"/>
      <c r="AB31" s="534"/>
      <c r="AC31" s="534"/>
      <c r="AD31" s="534"/>
      <c r="AE31" s="534"/>
      <c r="AF31" s="534"/>
      <c r="AG31" s="534"/>
      <c r="AH31" s="534"/>
      <c r="AI31" s="534"/>
      <c r="AJ31" s="534"/>
      <c r="AK31" s="534"/>
      <c r="AL31" s="534"/>
      <c r="AM31" s="534"/>
      <c r="AN31" s="534"/>
      <c r="AO31" s="534"/>
      <c r="AP31" s="534"/>
      <c r="AQ31" s="534"/>
      <c r="AR31" s="534"/>
      <c r="AS31" s="534"/>
      <c r="AT31" s="534"/>
      <c r="AU31" s="534"/>
      <c r="AV31" s="534"/>
      <c r="AW31" s="534"/>
      <c r="AX31" s="534"/>
      <c r="AY31" s="534"/>
      <c r="AZ31" s="376"/>
      <c r="BA31" s="1555" t="s">
        <v>103</v>
      </c>
      <c r="BB31" s="151" t="s">
        <v>49</v>
      </c>
      <c r="BC31" s="1021" t="s">
        <v>35</v>
      </c>
      <c r="BD31" s="1041" t="s">
        <v>35</v>
      </c>
      <c r="BE31" s="1041" t="s">
        <v>35</v>
      </c>
      <c r="BF31" s="1041" t="s">
        <v>35</v>
      </c>
      <c r="BG31" s="1062" t="s">
        <v>35</v>
      </c>
      <c r="BH31" s="1083" t="s">
        <v>35</v>
      </c>
      <c r="BI31" s="1041" t="s">
        <v>35</v>
      </c>
      <c r="BJ31" s="1041" t="s">
        <v>35</v>
      </c>
      <c r="BK31" s="1041" t="s">
        <v>35</v>
      </c>
      <c r="BL31" s="1062" t="s">
        <v>35</v>
      </c>
      <c r="BM31" s="1083" t="s">
        <v>35</v>
      </c>
      <c r="BN31" s="1041" t="s">
        <v>35</v>
      </c>
      <c r="BO31" s="1041" t="s">
        <v>35</v>
      </c>
      <c r="BP31" s="1041" t="s">
        <v>35</v>
      </c>
      <c r="BQ31" s="1062" t="s">
        <v>35</v>
      </c>
    </row>
    <row r="32" s="130" customFormat="true" ht="15" customHeight="true" x14ac:dyDescent="0.2">
      <c r="A32" s="1527"/>
      <c r="B32" s="240" t="s">
        <v>48</v>
      </c>
      <c r="C32" s="1195">
        <v>21.522042769217407</v>
      </c>
      <c r="D32" s="1196">
        <v>12.796025056997735</v>
      </c>
      <c r="E32" s="1196">
        <v>6.0543133176079431</v>
      </c>
      <c r="F32" s="1196">
        <v>2.282484431825639</v>
      </c>
      <c r="G32" s="1197">
        <v>3.3632173761006268</v>
      </c>
      <c r="H32" s="1198">
        <v>23.514884603244163</v>
      </c>
      <c r="I32" s="1196">
        <v>9.2837835234799719</v>
      </c>
      <c r="J32" s="1196">
        <v>2.8416266236129912</v>
      </c>
      <c r="K32" s="1196">
        <v>2.7214921460651018</v>
      </c>
      <c r="L32" s="1199">
        <v>2.0123417003240158</v>
      </c>
      <c r="M32" s="1200">
        <v>21.035623967330231</v>
      </c>
      <c r="N32" s="1196">
        <v>14.909183055562503</v>
      </c>
      <c r="O32" s="1196">
        <v>5.4042788227015777</v>
      </c>
      <c r="P32" s="1196">
        <v>2.380526650594184</v>
      </c>
      <c r="Q32" s="1199">
        <v>3.6417236986088253</v>
      </c>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376"/>
      <c r="BA32" s="1555"/>
      <c r="BB32" s="151" t="s">
        <v>48</v>
      </c>
      <c r="BC32" s="1021" t="s">
        <v>35</v>
      </c>
      <c r="BD32" s="1041" t="s">
        <v>35</v>
      </c>
      <c r="BE32" s="1041" t="s">
        <v>35</v>
      </c>
      <c r="BF32" s="1041" t="s">
        <v>35</v>
      </c>
      <c r="BG32" s="1062" t="s">
        <v>35</v>
      </c>
      <c r="BH32" s="1083" t="s">
        <v>35</v>
      </c>
      <c r="BI32" s="1041" t="s">
        <v>35</v>
      </c>
      <c r="BJ32" s="1041" t="s">
        <v>35</v>
      </c>
      <c r="BK32" s="1041" t="s">
        <v>35</v>
      </c>
      <c r="BL32" s="1062" t="s">
        <v>35</v>
      </c>
      <c r="BM32" s="1083" t="s">
        <v>35</v>
      </c>
      <c r="BN32" s="1041" t="s">
        <v>35</v>
      </c>
      <c r="BO32" s="1041" t="s">
        <v>35</v>
      </c>
      <c r="BP32" s="1041" t="s">
        <v>35</v>
      </c>
      <c r="BQ32" s="1062" t="s">
        <v>35</v>
      </c>
    </row>
    <row r="33" s="130" customFormat="true" ht="15" customHeight="true" x14ac:dyDescent="0.2">
      <c r="A33" s="1527" t="s">
        <v>104</v>
      </c>
      <c r="B33" s="240" t="s">
        <v>49</v>
      </c>
      <c r="C33" s="942" t="s">
        <v>35</v>
      </c>
      <c r="D33" s="956" t="s">
        <v>35</v>
      </c>
      <c r="E33" s="956" t="s">
        <v>35</v>
      </c>
      <c r="F33" s="956" t="s">
        <v>35</v>
      </c>
      <c r="G33" s="970" t="s">
        <v>35</v>
      </c>
      <c r="H33" s="984" t="s">
        <v>35</v>
      </c>
      <c r="I33" s="956" t="s">
        <v>35</v>
      </c>
      <c r="J33" s="956" t="s">
        <v>35</v>
      </c>
      <c r="K33" s="956" t="s">
        <v>35</v>
      </c>
      <c r="L33" s="998" t="s">
        <v>35</v>
      </c>
      <c r="M33" s="1010" t="s">
        <v>35</v>
      </c>
      <c r="N33" s="956" t="s">
        <v>35</v>
      </c>
      <c r="O33" s="956" t="s">
        <v>35</v>
      </c>
      <c r="P33" s="956" t="s">
        <v>35</v>
      </c>
      <c r="Q33" s="998" t="s">
        <v>35</v>
      </c>
      <c r="R33" s="1367"/>
      <c r="S33" s="1367"/>
      <c r="T33" s="1367"/>
      <c r="U33" s="1367"/>
      <c r="V33" s="1367"/>
      <c r="W33" s="1367"/>
      <c r="X33" s="1367"/>
      <c r="Y33" s="1368"/>
      <c r="Z33" s="1368"/>
      <c r="AA33" s="1368"/>
      <c r="AB33" s="1368"/>
      <c r="AC33" s="1368"/>
      <c r="AD33" s="1368"/>
      <c r="AE33" s="1368"/>
      <c r="AF33" s="1368"/>
      <c r="AG33" s="1368"/>
      <c r="AH33" s="1368"/>
      <c r="AI33" s="1368"/>
      <c r="AJ33" s="1368"/>
      <c r="AK33" s="1368"/>
      <c r="AL33" s="1368"/>
      <c r="AM33" s="1368"/>
      <c r="AN33" s="1368"/>
      <c r="AO33" s="1368"/>
      <c r="AP33" s="1368"/>
      <c r="AQ33" s="1368"/>
      <c r="AR33" s="1368"/>
      <c r="AS33" s="1368"/>
      <c r="AT33" s="1368"/>
      <c r="AU33" s="1368"/>
      <c r="AV33" s="1368"/>
      <c r="AW33" s="1368"/>
      <c r="AX33" s="1368"/>
      <c r="AY33" s="1368"/>
      <c r="AZ33" s="207"/>
      <c r="BA33" s="1555" t="s">
        <v>104</v>
      </c>
      <c r="BB33" s="151" t="s">
        <v>49</v>
      </c>
      <c r="BC33" s="1021" t="s">
        <v>35</v>
      </c>
      <c r="BD33" s="1041" t="s">
        <v>35</v>
      </c>
      <c r="BE33" s="1041" t="s">
        <v>35</v>
      </c>
      <c r="BF33" s="1041" t="s">
        <v>35</v>
      </c>
      <c r="BG33" s="1062" t="s">
        <v>35</v>
      </c>
      <c r="BH33" s="1083" t="s">
        <v>35</v>
      </c>
      <c r="BI33" s="1041" t="s">
        <v>35</v>
      </c>
      <c r="BJ33" s="1041" t="s">
        <v>35</v>
      </c>
      <c r="BK33" s="1041" t="s">
        <v>35</v>
      </c>
      <c r="BL33" s="1062" t="s">
        <v>35</v>
      </c>
      <c r="BM33" s="1083" t="s">
        <v>35</v>
      </c>
      <c r="BN33" s="1041" t="s">
        <v>35</v>
      </c>
      <c r="BO33" s="1041" t="s">
        <v>35</v>
      </c>
      <c r="BP33" s="1041" t="s">
        <v>35</v>
      </c>
      <c r="BQ33" s="1062" t="s">
        <v>35</v>
      </c>
    </row>
    <row r="34" s="130" customFormat="true" ht="15" customHeight="true" x14ac:dyDescent="0.2">
      <c r="A34" s="1527"/>
      <c r="B34" s="240" t="s">
        <v>48</v>
      </c>
      <c r="C34" s="942" t="s">
        <v>35</v>
      </c>
      <c r="D34" s="956" t="s">
        <v>35</v>
      </c>
      <c r="E34" s="956" t="s">
        <v>35</v>
      </c>
      <c r="F34" s="956" t="s">
        <v>35</v>
      </c>
      <c r="G34" s="970" t="s">
        <v>35</v>
      </c>
      <c r="H34" s="984" t="s">
        <v>35</v>
      </c>
      <c r="I34" s="956" t="s">
        <v>35</v>
      </c>
      <c r="J34" s="956" t="s">
        <v>35</v>
      </c>
      <c r="K34" s="956" t="s">
        <v>35</v>
      </c>
      <c r="L34" s="998" t="s">
        <v>35</v>
      </c>
      <c r="M34" s="1010" t="s">
        <v>35</v>
      </c>
      <c r="N34" s="956" t="s">
        <v>35</v>
      </c>
      <c r="O34" s="956" t="s">
        <v>35</v>
      </c>
      <c r="P34" s="956" t="s">
        <v>35</v>
      </c>
      <c r="Q34" s="998" t="s">
        <v>35</v>
      </c>
      <c r="R34" s="1367"/>
      <c r="S34" s="1367"/>
      <c r="T34" s="1367"/>
      <c r="U34" s="1367"/>
      <c r="V34" s="1367"/>
      <c r="W34" s="1367"/>
      <c r="X34" s="1367"/>
      <c r="Y34" s="1368"/>
      <c r="Z34" s="1368"/>
      <c r="AA34" s="1368"/>
      <c r="AB34" s="1368"/>
      <c r="AC34" s="1368"/>
      <c r="AD34" s="1368"/>
      <c r="AE34" s="1368"/>
      <c r="AF34" s="1368"/>
      <c r="AG34" s="1368"/>
      <c r="AH34" s="1368"/>
      <c r="AI34" s="1368"/>
      <c r="AJ34" s="1368"/>
      <c r="AK34" s="1368"/>
      <c r="AL34" s="1368"/>
      <c r="AM34" s="1368"/>
      <c r="AN34" s="1368"/>
      <c r="AO34" s="1368"/>
      <c r="AP34" s="1368"/>
      <c r="AQ34" s="1368"/>
      <c r="AR34" s="1368"/>
      <c r="AS34" s="1368"/>
      <c r="AT34" s="1368"/>
      <c r="AU34" s="1368"/>
      <c r="AV34" s="1368"/>
      <c r="AW34" s="1368"/>
      <c r="AX34" s="1368"/>
      <c r="AY34" s="1368"/>
      <c r="AZ34" s="207"/>
      <c r="BA34" s="1555"/>
      <c r="BB34" s="151" t="s">
        <v>48</v>
      </c>
      <c r="BC34" s="1021" t="s">
        <v>35</v>
      </c>
      <c r="BD34" s="1041" t="s">
        <v>35</v>
      </c>
      <c r="BE34" s="1041" t="s">
        <v>35</v>
      </c>
      <c r="BF34" s="1041" t="s">
        <v>35</v>
      </c>
      <c r="BG34" s="1062" t="s">
        <v>35</v>
      </c>
      <c r="BH34" s="1083" t="s">
        <v>35</v>
      </c>
      <c r="BI34" s="1041" t="s">
        <v>35</v>
      </c>
      <c r="BJ34" s="1041" t="s">
        <v>35</v>
      </c>
      <c r="BK34" s="1041" t="s">
        <v>35</v>
      </c>
      <c r="BL34" s="1062" t="s">
        <v>35</v>
      </c>
      <c r="BM34" s="1083" t="s">
        <v>35</v>
      </c>
      <c r="BN34" s="1041" t="s">
        <v>35</v>
      </c>
      <c r="BO34" s="1041" t="s">
        <v>35</v>
      </c>
      <c r="BP34" s="1041" t="s">
        <v>35</v>
      </c>
      <c r="BQ34" s="1062" t="s">
        <v>35</v>
      </c>
    </row>
    <row r="35" s="376" customFormat="true" ht="15" customHeight="true" x14ac:dyDescent="0.2">
      <c r="A35" s="1691" t="s">
        <v>55</v>
      </c>
      <c r="B35" s="1332" t="s">
        <v>49</v>
      </c>
      <c r="C35" s="1195">
        <v>84.504178497311926</v>
      </c>
      <c r="D35" s="1196">
        <v>92.878389681805814</v>
      </c>
      <c r="E35" s="1196">
        <v>98.400346555585671</v>
      </c>
      <c r="F35" s="1196">
        <v>98.943986892754879</v>
      </c>
      <c r="G35" s="1197">
        <v>98.580705326473193</v>
      </c>
      <c r="H35" s="1198">
        <v>80.446197680709602</v>
      </c>
      <c r="I35" s="1196">
        <v>92.497669776258533</v>
      </c>
      <c r="J35" s="1196">
        <v>97.962607326466184</v>
      </c>
      <c r="K35" s="1196">
        <v>99.240513819702755</v>
      </c>
      <c r="L35" s="1199">
        <v>99.238230271170707</v>
      </c>
      <c r="M35" s="1200">
        <v>85.869742379668949</v>
      </c>
      <c r="N35" s="1196">
        <v>92.074269426717379</v>
      </c>
      <c r="O35" s="1196">
        <v>98.942769436272954</v>
      </c>
      <c r="P35" s="1196">
        <v>98.863627859358616</v>
      </c>
      <c r="Q35" s="1199">
        <v>98.442852348408309</v>
      </c>
      <c r="R35" s="534"/>
      <c r="S35" s="534"/>
      <c r="T35" s="534"/>
      <c r="U35" s="534"/>
      <c r="V35" s="534"/>
      <c r="W35" s="534"/>
      <c r="X35" s="534"/>
      <c r="Y35" s="534"/>
      <c r="Z35" s="534"/>
      <c r="AA35" s="534"/>
      <c r="AB35" s="534"/>
      <c r="AC35" s="534"/>
      <c r="AD35" s="534"/>
      <c r="AE35" s="534"/>
      <c r="AF35" s="534"/>
      <c r="AG35" s="534"/>
      <c r="AH35" s="534"/>
      <c r="AI35" s="534"/>
      <c r="AJ35" s="534"/>
      <c r="AK35" s="534"/>
      <c r="AL35" s="534"/>
      <c r="AM35" s="534"/>
      <c r="AN35" s="534"/>
      <c r="AO35" s="534"/>
      <c r="AP35" s="534"/>
      <c r="AQ35" s="534"/>
      <c r="AR35" s="534"/>
      <c r="AS35" s="534"/>
      <c r="AT35" s="534"/>
      <c r="AU35" s="534"/>
      <c r="AV35" s="534"/>
      <c r="AW35" s="534"/>
      <c r="AX35" s="534"/>
      <c r="AY35" s="534"/>
      <c r="BA35" s="1555" t="s">
        <v>55</v>
      </c>
      <c r="BB35" s="151" t="s">
        <v>49</v>
      </c>
      <c r="BC35" s="1021" t="s">
        <v>35</v>
      </c>
      <c r="BD35" s="1041" t="s">
        <v>35</v>
      </c>
      <c r="BE35" s="1041" t="s">
        <v>35</v>
      </c>
      <c r="BF35" s="1041" t="s">
        <v>35</v>
      </c>
      <c r="BG35" s="1062" t="s">
        <v>35</v>
      </c>
      <c r="BH35" s="1083" t="s">
        <v>35</v>
      </c>
      <c r="BI35" s="1041" t="s">
        <v>35</v>
      </c>
      <c r="BJ35" s="1041" t="s">
        <v>35</v>
      </c>
      <c r="BK35" s="1041" t="s">
        <v>35</v>
      </c>
      <c r="BL35" s="1062" t="s">
        <v>35</v>
      </c>
      <c r="BM35" s="1083" t="s">
        <v>35</v>
      </c>
      <c r="BN35" s="1041" t="s">
        <v>35</v>
      </c>
      <c r="BO35" s="1041" t="s">
        <v>35</v>
      </c>
      <c r="BP35" s="1041" t="s">
        <v>35</v>
      </c>
      <c r="BQ35" s="1062" t="s">
        <v>35</v>
      </c>
    </row>
    <row r="36" s="376" customFormat="true" ht="15" customHeight="true" x14ac:dyDescent="0.2">
      <c r="A36" s="1691"/>
      <c r="B36" s="1332" t="s">
        <v>48</v>
      </c>
      <c r="C36" s="1195">
        <v>15.495821502688029</v>
      </c>
      <c r="D36" s="1196">
        <v>7.1216103181941772</v>
      </c>
      <c r="E36" s="1196">
        <v>1.5996534444143249</v>
      </c>
      <c r="F36" s="1196">
        <v>1.0560131072451284</v>
      </c>
      <c r="G36" s="1197">
        <v>1.4192946735268157</v>
      </c>
      <c r="H36" s="1198">
        <v>19.553802319290316</v>
      </c>
      <c r="I36" s="1196">
        <v>7.5023302237414766</v>
      </c>
      <c r="J36" s="1196">
        <v>2.037392673533843</v>
      </c>
      <c r="K36" s="1196">
        <v>0.7594861802972378</v>
      </c>
      <c r="L36" s="1199">
        <v>0.7617697288292804</v>
      </c>
      <c r="M36" s="1200">
        <v>14.130257620331029</v>
      </c>
      <c r="N36" s="1196">
        <v>7.9257305732826158</v>
      </c>
      <c r="O36" s="1196">
        <v>1.0572305637270574</v>
      </c>
      <c r="P36" s="1196">
        <v>1.1363721406413825</v>
      </c>
      <c r="Q36" s="1199">
        <v>1.5571476515916938</v>
      </c>
      <c r="R36" s="534"/>
      <c r="S36" s="534"/>
      <c r="T36" s="534"/>
      <c r="U36" s="534"/>
      <c r="V36" s="534"/>
      <c r="W36" s="534"/>
      <c r="X36" s="534"/>
      <c r="Y36" s="534"/>
      <c r="Z36" s="534"/>
      <c r="AA36" s="534"/>
      <c r="AB36" s="534"/>
      <c r="AC36" s="534"/>
      <c r="AD36" s="534"/>
      <c r="AE36" s="534"/>
      <c r="AF36" s="534"/>
      <c r="AG36" s="534"/>
      <c r="AH36" s="534"/>
      <c r="AI36" s="534"/>
      <c r="AJ36" s="534"/>
      <c r="AK36" s="534"/>
      <c r="AL36" s="534"/>
      <c r="AM36" s="534"/>
      <c r="AN36" s="534"/>
      <c r="AO36" s="534"/>
      <c r="AP36" s="534"/>
      <c r="AQ36" s="534"/>
      <c r="AR36" s="534"/>
      <c r="AS36" s="534"/>
      <c r="AT36" s="534"/>
      <c r="AU36" s="534"/>
      <c r="AV36" s="534"/>
      <c r="AW36" s="534"/>
      <c r="AX36" s="534"/>
      <c r="AY36" s="534"/>
      <c r="BA36" s="1555"/>
      <c r="BB36" s="151" t="s">
        <v>48</v>
      </c>
      <c r="BC36" s="1021" t="s">
        <v>35</v>
      </c>
      <c r="BD36" s="1041" t="s">
        <v>35</v>
      </c>
      <c r="BE36" s="1041" t="s">
        <v>35</v>
      </c>
      <c r="BF36" s="1041" t="s">
        <v>35</v>
      </c>
      <c r="BG36" s="1062" t="s">
        <v>35</v>
      </c>
      <c r="BH36" s="1083" t="s">
        <v>35</v>
      </c>
      <c r="BI36" s="1041" t="s">
        <v>35</v>
      </c>
      <c r="BJ36" s="1041" t="s">
        <v>35</v>
      </c>
      <c r="BK36" s="1041" t="s">
        <v>35</v>
      </c>
      <c r="BL36" s="1062" t="s">
        <v>35</v>
      </c>
      <c r="BM36" s="1083" t="s">
        <v>35</v>
      </c>
      <c r="BN36" s="1041" t="s">
        <v>35</v>
      </c>
      <c r="BO36" s="1041" t="s">
        <v>35</v>
      </c>
      <c r="BP36" s="1041" t="s">
        <v>35</v>
      </c>
      <c r="BQ36" s="1062" t="s">
        <v>35</v>
      </c>
    </row>
    <row r="37" s="376" customFormat="true" ht="15" customHeight="true" x14ac:dyDescent="0.2">
      <c r="A37" s="1691" t="s">
        <v>145</v>
      </c>
      <c r="B37" s="1332" t="s">
        <v>49</v>
      </c>
      <c r="C37" s="1195">
        <v>84.504178497311926</v>
      </c>
      <c r="D37" s="1196">
        <v>92.878389681805814</v>
      </c>
      <c r="E37" s="1196">
        <v>98.400346555585671</v>
      </c>
      <c r="F37" s="1196">
        <v>98.943986892754879</v>
      </c>
      <c r="G37" s="1197">
        <v>98.580705326473193</v>
      </c>
      <c r="H37" s="1198">
        <v>80.446197680709602</v>
      </c>
      <c r="I37" s="1196">
        <v>92.497669776258533</v>
      </c>
      <c r="J37" s="1196">
        <v>97.962607326466184</v>
      </c>
      <c r="K37" s="1196">
        <v>99.240513819702755</v>
      </c>
      <c r="L37" s="1199">
        <v>99.238230271170707</v>
      </c>
      <c r="M37" s="1200">
        <v>85.869742379668949</v>
      </c>
      <c r="N37" s="1196">
        <v>92.074269426717379</v>
      </c>
      <c r="O37" s="1196">
        <v>98.942769436272954</v>
      </c>
      <c r="P37" s="1196">
        <v>98.863627859358616</v>
      </c>
      <c r="Q37" s="1199">
        <v>98.442852348408309</v>
      </c>
      <c r="R37" s="534"/>
      <c r="S37" s="534"/>
      <c r="T37" s="534"/>
      <c r="U37" s="534"/>
      <c r="V37" s="534"/>
      <c r="W37" s="534"/>
      <c r="X37" s="534"/>
      <c r="Y37" s="534"/>
      <c r="Z37" s="534"/>
      <c r="AA37" s="534"/>
      <c r="AB37" s="534"/>
      <c r="AC37" s="534"/>
      <c r="AD37" s="534"/>
      <c r="AE37" s="534"/>
      <c r="AF37" s="534"/>
      <c r="AG37" s="534"/>
      <c r="AH37" s="534"/>
      <c r="AI37" s="534"/>
      <c r="AJ37" s="534"/>
      <c r="AK37" s="534"/>
      <c r="AL37" s="534"/>
      <c r="AM37" s="534"/>
      <c r="AN37" s="534"/>
      <c r="AO37" s="534"/>
      <c r="AP37" s="534"/>
      <c r="AQ37" s="534"/>
      <c r="AR37" s="534"/>
      <c r="AS37" s="534"/>
      <c r="AT37" s="534"/>
      <c r="AU37" s="534"/>
      <c r="AV37" s="534"/>
      <c r="AW37" s="534"/>
      <c r="AX37" s="534"/>
      <c r="AY37" s="534"/>
      <c r="BA37" s="1555" t="s">
        <v>125</v>
      </c>
      <c r="BB37" s="151" t="s">
        <v>49</v>
      </c>
      <c r="BC37" s="1021" t="s">
        <v>35</v>
      </c>
      <c r="BD37" s="1041" t="s">
        <v>35</v>
      </c>
      <c r="BE37" s="1041" t="s">
        <v>35</v>
      </c>
      <c r="BF37" s="1041" t="s">
        <v>35</v>
      </c>
      <c r="BG37" s="1062" t="s">
        <v>35</v>
      </c>
      <c r="BH37" s="1083" t="s">
        <v>35</v>
      </c>
      <c r="BI37" s="1041" t="s">
        <v>35</v>
      </c>
      <c r="BJ37" s="1041" t="s">
        <v>35</v>
      </c>
      <c r="BK37" s="1041" t="s">
        <v>35</v>
      </c>
      <c r="BL37" s="1062" t="s">
        <v>35</v>
      </c>
      <c r="BM37" s="1083" t="s">
        <v>35</v>
      </c>
      <c r="BN37" s="1041" t="s">
        <v>35</v>
      </c>
      <c r="BO37" s="1041" t="s">
        <v>35</v>
      </c>
      <c r="BP37" s="1041" t="s">
        <v>35</v>
      </c>
      <c r="BQ37" s="1062" t="s">
        <v>35</v>
      </c>
    </row>
    <row r="38" s="376" customFormat="true" ht="15" customHeight="true" x14ac:dyDescent="0.2">
      <c r="A38" s="1691"/>
      <c r="B38" s="1332" t="s">
        <v>48</v>
      </c>
      <c r="C38" s="1195">
        <v>15.495821502688029</v>
      </c>
      <c r="D38" s="1196">
        <v>7.1216103181941772</v>
      </c>
      <c r="E38" s="1196">
        <v>1.5996534444143249</v>
      </c>
      <c r="F38" s="1196">
        <v>1.0560131072451284</v>
      </c>
      <c r="G38" s="1197">
        <v>1.4192946735268157</v>
      </c>
      <c r="H38" s="1198">
        <v>19.553802319290316</v>
      </c>
      <c r="I38" s="1196">
        <v>7.5023302237414766</v>
      </c>
      <c r="J38" s="1196">
        <v>2.037392673533843</v>
      </c>
      <c r="K38" s="1196">
        <v>0.7594861802972378</v>
      </c>
      <c r="L38" s="1199">
        <v>0.7617697288292804</v>
      </c>
      <c r="M38" s="1200">
        <v>14.130257620331029</v>
      </c>
      <c r="N38" s="1196">
        <v>7.9257305732826158</v>
      </c>
      <c r="O38" s="1196">
        <v>1.0572305637270574</v>
      </c>
      <c r="P38" s="1196">
        <v>1.1363721406413825</v>
      </c>
      <c r="Q38" s="1199">
        <v>1.5571476515916938</v>
      </c>
      <c r="R38" s="534"/>
      <c r="S38" s="534"/>
      <c r="T38" s="534"/>
      <c r="U38" s="534"/>
      <c r="V38" s="534"/>
      <c r="W38" s="534"/>
      <c r="X38" s="534"/>
      <c r="Y38" s="534"/>
      <c r="Z38" s="534"/>
      <c r="AA38" s="534"/>
      <c r="AB38" s="534"/>
      <c r="AC38" s="534"/>
      <c r="AD38" s="534"/>
      <c r="AE38" s="534"/>
      <c r="AF38" s="534"/>
      <c r="AG38" s="534"/>
      <c r="AH38" s="534"/>
      <c r="AI38" s="534"/>
      <c r="AJ38" s="534"/>
      <c r="AK38" s="534"/>
      <c r="AL38" s="534"/>
      <c r="AM38" s="534"/>
      <c r="AN38" s="534"/>
      <c r="AO38" s="534"/>
      <c r="AP38" s="534"/>
      <c r="AQ38" s="534"/>
      <c r="AR38" s="534"/>
      <c r="AS38" s="534"/>
      <c r="AT38" s="534"/>
      <c r="AU38" s="534"/>
      <c r="AV38" s="534"/>
      <c r="AW38" s="534"/>
      <c r="AX38" s="534"/>
      <c r="AY38" s="534"/>
      <c r="BA38" s="1555"/>
      <c r="BB38" s="151" t="s">
        <v>48</v>
      </c>
      <c r="BC38" s="1021" t="s">
        <v>35</v>
      </c>
      <c r="BD38" s="1041" t="s">
        <v>35</v>
      </c>
      <c r="BE38" s="1041" t="s">
        <v>35</v>
      </c>
      <c r="BF38" s="1041" t="s">
        <v>35</v>
      </c>
      <c r="BG38" s="1062" t="s">
        <v>35</v>
      </c>
      <c r="BH38" s="1083" t="s">
        <v>35</v>
      </c>
      <c r="BI38" s="1041" t="s">
        <v>35</v>
      </c>
      <c r="BJ38" s="1041" t="s">
        <v>35</v>
      </c>
      <c r="BK38" s="1041" t="s">
        <v>35</v>
      </c>
      <c r="BL38" s="1062" t="s">
        <v>35</v>
      </c>
      <c r="BM38" s="1083" t="s">
        <v>35</v>
      </c>
      <c r="BN38" s="1041" t="s">
        <v>35</v>
      </c>
      <c r="BO38" s="1041" t="s">
        <v>35</v>
      </c>
      <c r="BP38" s="1041" t="s">
        <v>35</v>
      </c>
      <c r="BQ38" s="1062" t="s">
        <v>35</v>
      </c>
    </row>
    <row r="39" s="130" customFormat="true" ht="15" customHeight="true" x14ac:dyDescent="0.2">
      <c r="A39" s="1527" t="s">
        <v>122</v>
      </c>
      <c r="B39" s="240" t="s">
        <v>49</v>
      </c>
      <c r="C39" s="942" t="s">
        <v>35</v>
      </c>
      <c r="D39" s="956" t="s">
        <v>35</v>
      </c>
      <c r="E39" s="956" t="s">
        <v>35</v>
      </c>
      <c r="F39" s="956" t="s">
        <v>35</v>
      </c>
      <c r="G39" s="970" t="s">
        <v>35</v>
      </c>
      <c r="H39" s="984" t="s">
        <v>35</v>
      </c>
      <c r="I39" s="956" t="s">
        <v>35</v>
      </c>
      <c r="J39" s="956" t="s">
        <v>35</v>
      </c>
      <c r="K39" s="956" t="s">
        <v>35</v>
      </c>
      <c r="L39" s="998" t="s">
        <v>35</v>
      </c>
      <c r="M39" s="1010" t="s">
        <v>35</v>
      </c>
      <c r="N39" s="956" t="s">
        <v>35</v>
      </c>
      <c r="O39" s="956" t="s">
        <v>35</v>
      </c>
      <c r="P39" s="956" t="s">
        <v>35</v>
      </c>
      <c r="Q39" s="998" t="s">
        <v>35</v>
      </c>
      <c r="R39" s="1367"/>
      <c r="S39" s="1367"/>
      <c r="T39" s="1367"/>
      <c r="U39" s="1367"/>
      <c r="V39" s="1367"/>
      <c r="W39" s="1367"/>
      <c r="X39" s="1367"/>
      <c r="Y39" s="1368"/>
      <c r="Z39" s="1368"/>
      <c r="AA39" s="1368"/>
      <c r="AB39" s="1368"/>
      <c r="AC39" s="1368"/>
      <c r="AD39" s="1368"/>
      <c r="AE39" s="1368"/>
      <c r="AF39" s="1368"/>
      <c r="AG39" s="1368"/>
      <c r="AH39" s="1368"/>
      <c r="AI39" s="1368"/>
      <c r="AJ39" s="1368"/>
      <c r="AK39" s="1368"/>
      <c r="AL39" s="1368"/>
      <c r="AM39" s="1368"/>
      <c r="AN39" s="1368"/>
      <c r="AO39" s="1368"/>
      <c r="AP39" s="1368"/>
      <c r="AQ39" s="1368"/>
      <c r="AR39" s="1368"/>
      <c r="AS39" s="1368"/>
      <c r="AT39" s="1368"/>
      <c r="AU39" s="1368"/>
      <c r="AV39" s="1368"/>
      <c r="AW39" s="1368"/>
      <c r="AX39" s="1368"/>
      <c r="AY39" s="1368"/>
      <c r="AZ39" s="207"/>
      <c r="BA39" s="1555" t="s">
        <v>122</v>
      </c>
      <c r="BB39" s="151" t="s">
        <v>49</v>
      </c>
      <c r="BC39" s="1021" t="s">
        <v>35</v>
      </c>
      <c r="BD39" s="1041" t="s">
        <v>35</v>
      </c>
      <c r="BE39" s="1041" t="s">
        <v>35</v>
      </c>
      <c r="BF39" s="1041" t="s">
        <v>35</v>
      </c>
      <c r="BG39" s="1062" t="s">
        <v>35</v>
      </c>
      <c r="BH39" s="1083" t="s">
        <v>35</v>
      </c>
      <c r="BI39" s="1041" t="s">
        <v>35</v>
      </c>
      <c r="BJ39" s="1041" t="s">
        <v>35</v>
      </c>
      <c r="BK39" s="1041" t="s">
        <v>35</v>
      </c>
      <c r="BL39" s="1062" t="s">
        <v>35</v>
      </c>
      <c r="BM39" s="1083" t="s">
        <v>35</v>
      </c>
      <c r="BN39" s="1041" t="s">
        <v>35</v>
      </c>
      <c r="BO39" s="1041" t="s">
        <v>35</v>
      </c>
      <c r="BP39" s="1041" t="s">
        <v>35</v>
      </c>
      <c r="BQ39" s="1062" t="s">
        <v>35</v>
      </c>
    </row>
    <row r="40" s="130" customFormat="true" ht="15" customHeight="true" x14ac:dyDescent="0.2">
      <c r="A40" s="1527"/>
      <c r="B40" s="240" t="s">
        <v>48</v>
      </c>
      <c r="C40" s="942" t="s">
        <v>35</v>
      </c>
      <c r="D40" s="956" t="s">
        <v>35</v>
      </c>
      <c r="E40" s="956" t="s">
        <v>35</v>
      </c>
      <c r="F40" s="956" t="s">
        <v>35</v>
      </c>
      <c r="G40" s="970" t="s">
        <v>35</v>
      </c>
      <c r="H40" s="984" t="s">
        <v>35</v>
      </c>
      <c r="I40" s="956" t="s">
        <v>35</v>
      </c>
      <c r="J40" s="956" t="s">
        <v>35</v>
      </c>
      <c r="K40" s="956" t="s">
        <v>35</v>
      </c>
      <c r="L40" s="998" t="s">
        <v>35</v>
      </c>
      <c r="M40" s="1010" t="s">
        <v>35</v>
      </c>
      <c r="N40" s="956" t="s">
        <v>35</v>
      </c>
      <c r="O40" s="956" t="s">
        <v>35</v>
      </c>
      <c r="P40" s="956" t="s">
        <v>35</v>
      </c>
      <c r="Q40" s="998" t="s">
        <v>35</v>
      </c>
      <c r="R40" s="1367"/>
      <c r="S40" s="1367"/>
      <c r="T40" s="1367"/>
      <c r="U40" s="1367"/>
      <c r="V40" s="1367"/>
      <c r="W40" s="1367"/>
      <c r="X40" s="1367"/>
      <c r="Y40" s="1368"/>
      <c r="Z40" s="1368"/>
      <c r="AA40" s="1368"/>
      <c r="AB40" s="1368"/>
      <c r="AC40" s="1368"/>
      <c r="AD40" s="1368"/>
      <c r="AE40" s="1368"/>
      <c r="AF40" s="1368"/>
      <c r="AG40" s="1368"/>
      <c r="AH40" s="1368"/>
      <c r="AI40" s="1368"/>
      <c r="AJ40" s="1368"/>
      <c r="AK40" s="1368"/>
      <c r="AL40" s="1368"/>
      <c r="AM40" s="1368"/>
      <c r="AN40" s="1368"/>
      <c r="AO40" s="1368"/>
      <c r="AP40" s="1368"/>
      <c r="AQ40" s="1368"/>
      <c r="AR40" s="1368"/>
      <c r="AS40" s="1368"/>
      <c r="AT40" s="1368"/>
      <c r="AU40" s="1368"/>
      <c r="AV40" s="1368"/>
      <c r="AW40" s="1368"/>
      <c r="AX40" s="1368"/>
      <c r="AY40" s="1368"/>
      <c r="AZ40" s="207"/>
      <c r="BA40" s="1555"/>
      <c r="BB40" s="151" t="s">
        <v>48</v>
      </c>
      <c r="BC40" s="1021" t="s">
        <v>35</v>
      </c>
      <c r="BD40" s="1041" t="s">
        <v>35</v>
      </c>
      <c r="BE40" s="1041" t="s">
        <v>35</v>
      </c>
      <c r="BF40" s="1041" t="s">
        <v>35</v>
      </c>
      <c r="BG40" s="1062" t="s">
        <v>35</v>
      </c>
      <c r="BH40" s="1083" t="s">
        <v>35</v>
      </c>
      <c r="BI40" s="1041" t="s">
        <v>35</v>
      </c>
      <c r="BJ40" s="1041" t="s">
        <v>35</v>
      </c>
      <c r="BK40" s="1041" t="s">
        <v>35</v>
      </c>
      <c r="BL40" s="1062" t="s">
        <v>35</v>
      </c>
      <c r="BM40" s="1083" t="s">
        <v>35</v>
      </c>
      <c r="BN40" s="1041" t="s">
        <v>35</v>
      </c>
      <c r="BO40" s="1041" t="s">
        <v>35</v>
      </c>
      <c r="BP40" s="1041" t="s">
        <v>35</v>
      </c>
      <c r="BQ40" s="1062" t="s">
        <v>35</v>
      </c>
    </row>
    <row r="41" s="376" customFormat="true" ht="15" customHeight="true" x14ac:dyDescent="0.2">
      <c r="A41" s="1691" t="s">
        <v>56</v>
      </c>
      <c r="B41" s="1332" t="s">
        <v>49</v>
      </c>
      <c r="C41" s="1195">
        <v>0.47776348109043848</v>
      </c>
      <c r="D41" s="1196">
        <v>0</v>
      </c>
      <c r="E41" s="1196">
        <v>0.29305192154842391</v>
      </c>
      <c r="F41" s="1196">
        <v>0</v>
      </c>
      <c r="G41" s="1197">
        <v>0.14488234163027458</v>
      </c>
      <c r="H41" s="1198">
        <v>0.33153846489065059</v>
      </c>
      <c r="I41" s="1196">
        <v>0</v>
      </c>
      <c r="J41" s="1196">
        <v>0</v>
      </c>
      <c r="K41" s="1196">
        <v>0</v>
      </c>
      <c r="L41" s="1199">
        <v>0.7617697288292804</v>
      </c>
      <c r="M41" s="1200">
        <v>0.51368883545650745</v>
      </c>
      <c r="N41" s="1196">
        <v>0</v>
      </c>
      <c r="O41" s="1196">
        <v>0.36047588187274632</v>
      </c>
      <c r="P41" s="1196">
        <v>0</v>
      </c>
      <c r="Q41" s="1199">
        <v>0</v>
      </c>
      <c r="R41" s="534"/>
      <c r="S41" s="534"/>
      <c r="T41" s="534"/>
      <c r="U41" s="534"/>
      <c r="V41" s="534"/>
      <c r="W41" s="534"/>
      <c r="X41" s="534"/>
      <c r="Y41" s="534"/>
      <c r="Z41" s="534"/>
      <c r="AA41" s="534"/>
      <c r="AB41" s="534"/>
      <c r="AC41" s="534"/>
      <c r="AD41" s="534"/>
      <c r="AE41" s="534"/>
      <c r="AF41" s="534"/>
      <c r="AG41" s="534"/>
      <c r="AH41" s="534"/>
      <c r="AI41" s="534"/>
      <c r="AJ41" s="534"/>
      <c r="AK41" s="534"/>
      <c r="AL41" s="534"/>
      <c r="AM41" s="534"/>
      <c r="AN41" s="534"/>
      <c r="AO41" s="534"/>
      <c r="AP41" s="534"/>
      <c r="AQ41" s="534"/>
      <c r="AR41" s="534"/>
      <c r="AS41" s="534"/>
      <c r="AT41" s="534"/>
      <c r="AU41" s="534"/>
      <c r="AV41" s="534"/>
      <c r="AW41" s="534"/>
      <c r="AX41" s="534"/>
      <c r="AY41" s="534"/>
      <c r="BA41" s="1555" t="s">
        <v>56</v>
      </c>
      <c r="BB41" s="151" t="s">
        <v>49</v>
      </c>
      <c r="BC41" s="1021" t="s">
        <v>35</v>
      </c>
      <c r="BD41" s="1041" t="s">
        <v>35</v>
      </c>
      <c r="BE41" s="1041" t="s">
        <v>35</v>
      </c>
      <c r="BF41" s="1041" t="s">
        <v>35</v>
      </c>
      <c r="BG41" s="1062" t="s">
        <v>35</v>
      </c>
      <c r="BH41" s="1083" t="s">
        <v>35</v>
      </c>
      <c r="BI41" s="1041" t="s">
        <v>35</v>
      </c>
      <c r="BJ41" s="1041" t="s">
        <v>35</v>
      </c>
      <c r="BK41" s="1041" t="s">
        <v>35</v>
      </c>
      <c r="BL41" s="1062" t="s">
        <v>35</v>
      </c>
      <c r="BM41" s="1083" t="s">
        <v>35</v>
      </c>
      <c r="BN41" s="1041" t="s">
        <v>35</v>
      </c>
      <c r="BO41" s="1041" t="s">
        <v>35</v>
      </c>
      <c r="BP41" s="1041" t="s">
        <v>35</v>
      </c>
      <c r="BQ41" s="1062" t="s">
        <v>35</v>
      </c>
    </row>
    <row r="42" s="376" customFormat="true" ht="15" customHeight="true" x14ac:dyDescent="0.2">
      <c r="A42" s="1691"/>
      <c r="B42" s="1332" t="s">
        <v>48</v>
      </c>
      <c r="C42" s="1195">
        <v>99.522236518909565</v>
      </c>
      <c r="D42" s="1196">
        <v>100</v>
      </c>
      <c r="E42" s="1196">
        <v>99.706948078451575</v>
      </c>
      <c r="F42" s="1196">
        <v>100</v>
      </c>
      <c r="G42" s="1197">
        <v>99.855117658369736</v>
      </c>
      <c r="H42" s="1198">
        <v>99.668461535109358</v>
      </c>
      <c r="I42" s="1196">
        <v>100</v>
      </c>
      <c r="J42" s="1196">
        <v>100</v>
      </c>
      <c r="K42" s="1196">
        <v>100</v>
      </c>
      <c r="L42" s="1199">
        <v>99.238230271170707</v>
      </c>
      <c r="M42" s="1200">
        <v>99.48631116454348</v>
      </c>
      <c r="N42" s="1196">
        <v>100</v>
      </c>
      <c r="O42" s="1196">
        <v>99.639524118127255</v>
      </c>
      <c r="P42" s="1196">
        <v>100</v>
      </c>
      <c r="Q42" s="1199">
        <v>100</v>
      </c>
      <c r="R42" s="534"/>
      <c r="S42" s="534"/>
      <c r="T42" s="534"/>
      <c r="U42" s="534"/>
      <c r="V42" s="534"/>
      <c r="W42" s="534"/>
      <c r="X42" s="534"/>
      <c r="Y42" s="534"/>
      <c r="Z42" s="534"/>
      <c r="AA42" s="534"/>
      <c r="AB42" s="534"/>
      <c r="AC42" s="534"/>
      <c r="AD42" s="534"/>
      <c r="AE42" s="534"/>
      <c r="AF42" s="534"/>
      <c r="AG42" s="534"/>
      <c r="AH42" s="534"/>
      <c r="AI42" s="534"/>
      <c r="AJ42" s="534"/>
      <c r="AK42" s="534"/>
      <c r="AL42" s="534"/>
      <c r="AM42" s="534"/>
      <c r="AN42" s="534"/>
      <c r="AO42" s="534"/>
      <c r="AP42" s="534"/>
      <c r="AQ42" s="534"/>
      <c r="AR42" s="534"/>
      <c r="AS42" s="534"/>
      <c r="AT42" s="534"/>
      <c r="AU42" s="534"/>
      <c r="AV42" s="534"/>
      <c r="AW42" s="534"/>
      <c r="AX42" s="534"/>
      <c r="AY42" s="534"/>
      <c r="BA42" s="1555"/>
      <c r="BB42" s="151" t="s">
        <v>48</v>
      </c>
      <c r="BC42" s="1021" t="s">
        <v>35</v>
      </c>
      <c r="BD42" s="1041" t="s">
        <v>35</v>
      </c>
      <c r="BE42" s="1041" t="s">
        <v>35</v>
      </c>
      <c r="BF42" s="1041" t="s">
        <v>35</v>
      </c>
      <c r="BG42" s="1062" t="s">
        <v>35</v>
      </c>
      <c r="BH42" s="1083" t="s">
        <v>35</v>
      </c>
      <c r="BI42" s="1041" t="s">
        <v>35</v>
      </c>
      <c r="BJ42" s="1041" t="s">
        <v>35</v>
      </c>
      <c r="BK42" s="1041" t="s">
        <v>35</v>
      </c>
      <c r="BL42" s="1062" t="s">
        <v>35</v>
      </c>
      <c r="BM42" s="1083" t="s">
        <v>35</v>
      </c>
      <c r="BN42" s="1041" t="s">
        <v>35</v>
      </c>
      <c r="BO42" s="1041" t="s">
        <v>35</v>
      </c>
      <c r="BP42" s="1041" t="s">
        <v>35</v>
      </c>
      <c r="BQ42" s="1062" t="s">
        <v>35</v>
      </c>
    </row>
    <row r="43" s="376" customFormat="true" ht="15" customHeight="true" x14ac:dyDescent="0.2">
      <c r="A43" s="1691" t="s">
        <v>53</v>
      </c>
      <c r="B43" s="1332" t="s">
        <v>49</v>
      </c>
      <c r="C43" s="1362" t="s">
        <v>35</v>
      </c>
      <c r="D43" s="1363" t="s">
        <v>35</v>
      </c>
      <c r="E43" s="1363" t="s">
        <v>35</v>
      </c>
      <c r="F43" s="1363" t="s">
        <v>35</v>
      </c>
      <c r="G43" s="1364" t="s">
        <v>35</v>
      </c>
      <c r="H43" s="1365" t="s">
        <v>35</v>
      </c>
      <c r="I43" s="1363" t="s">
        <v>35</v>
      </c>
      <c r="J43" s="1363" t="s">
        <v>35</v>
      </c>
      <c r="K43" s="1363" t="s">
        <v>35</v>
      </c>
      <c r="L43" s="1366" t="s">
        <v>35</v>
      </c>
      <c r="M43" s="1362" t="s">
        <v>35</v>
      </c>
      <c r="N43" s="1363" t="s">
        <v>35</v>
      </c>
      <c r="O43" s="1363" t="s">
        <v>35</v>
      </c>
      <c r="P43" s="1363" t="s">
        <v>35</v>
      </c>
      <c r="Q43" s="1366" t="s">
        <v>35</v>
      </c>
      <c r="R43" s="534"/>
      <c r="S43" s="534"/>
      <c r="T43" s="534"/>
      <c r="U43" s="534"/>
      <c r="V43" s="534"/>
      <c r="W43" s="534"/>
      <c r="X43" s="534"/>
      <c r="Y43" s="534"/>
      <c r="Z43" s="534"/>
      <c r="AA43" s="534"/>
      <c r="AB43" s="534"/>
      <c r="AC43" s="534"/>
      <c r="AD43" s="534"/>
      <c r="AE43" s="534"/>
      <c r="AF43" s="534"/>
      <c r="AG43" s="534"/>
      <c r="AH43" s="534"/>
      <c r="AI43" s="534"/>
      <c r="AJ43" s="534"/>
      <c r="AK43" s="534"/>
      <c r="AL43" s="534"/>
      <c r="AM43" s="534"/>
      <c r="AN43" s="534"/>
      <c r="AO43" s="534"/>
      <c r="AP43" s="534"/>
      <c r="AQ43" s="534"/>
      <c r="AR43" s="534"/>
      <c r="AS43" s="534"/>
      <c r="AT43" s="534"/>
      <c r="AU43" s="534"/>
      <c r="AV43" s="534"/>
      <c r="AW43" s="534"/>
      <c r="AX43" s="534"/>
      <c r="AY43" s="534"/>
      <c r="BA43" s="1555" t="s">
        <v>53</v>
      </c>
      <c r="BB43" s="151" t="s">
        <v>49</v>
      </c>
      <c r="BC43" s="1021" t="s">
        <v>35</v>
      </c>
      <c r="BD43" s="1041" t="s">
        <v>35</v>
      </c>
      <c r="BE43" s="1041" t="s">
        <v>35</v>
      </c>
      <c r="BF43" s="1041" t="s">
        <v>35</v>
      </c>
      <c r="BG43" s="1062" t="s">
        <v>35</v>
      </c>
      <c r="BH43" s="1083" t="s">
        <v>35</v>
      </c>
      <c r="BI43" s="1041" t="s">
        <v>35</v>
      </c>
      <c r="BJ43" s="1041" t="s">
        <v>35</v>
      </c>
      <c r="BK43" s="1041" t="s">
        <v>35</v>
      </c>
      <c r="BL43" s="1062" t="s">
        <v>35</v>
      </c>
      <c r="BM43" s="1083" t="s">
        <v>35</v>
      </c>
      <c r="BN43" s="1041" t="s">
        <v>35</v>
      </c>
      <c r="BO43" s="1041" t="s">
        <v>35</v>
      </c>
      <c r="BP43" s="1041" t="s">
        <v>35</v>
      </c>
      <c r="BQ43" s="1062" t="s">
        <v>35</v>
      </c>
    </row>
    <row r="44" s="376" customFormat="true" ht="15" customHeight="true" x14ac:dyDescent="0.2">
      <c r="A44" s="1691"/>
      <c r="B44" s="1332" t="s">
        <v>48</v>
      </c>
      <c r="C44" s="1362" t="s">
        <v>35</v>
      </c>
      <c r="D44" s="1363" t="s">
        <v>35</v>
      </c>
      <c r="E44" s="1363" t="s">
        <v>35</v>
      </c>
      <c r="F44" s="1363" t="s">
        <v>35</v>
      </c>
      <c r="G44" s="1364" t="s">
        <v>35</v>
      </c>
      <c r="H44" s="1365" t="s">
        <v>35</v>
      </c>
      <c r="I44" s="1363" t="s">
        <v>35</v>
      </c>
      <c r="J44" s="1363" t="s">
        <v>35</v>
      </c>
      <c r="K44" s="1363" t="s">
        <v>35</v>
      </c>
      <c r="L44" s="1366" t="s">
        <v>35</v>
      </c>
      <c r="M44" s="1362" t="s">
        <v>35</v>
      </c>
      <c r="N44" s="1363" t="s">
        <v>35</v>
      </c>
      <c r="O44" s="1363" t="s">
        <v>35</v>
      </c>
      <c r="P44" s="1363" t="s">
        <v>35</v>
      </c>
      <c r="Q44" s="1366" t="s">
        <v>35</v>
      </c>
      <c r="R44" s="534"/>
      <c r="S44" s="534"/>
      <c r="T44" s="534"/>
      <c r="U44" s="534"/>
      <c r="V44" s="534"/>
      <c r="W44" s="534"/>
      <c r="X44" s="534"/>
      <c r="Y44" s="534"/>
      <c r="Z44" s="534"/>
      <c r="AA44" s="534"/>
      <c r="AB44" s="534"/>
      <c r="AC44" s="534"/>
      <c r="AD44" s="534"/>
      <c r="AE44" s="534"/>
      <c r="AF44" s="534"/>
      <c r="AG44" s="534"/>
      <c r="AH44" s="534"/>
      <c r="AI44" s="534"/>
      <c r="AJ44" s="534"/>
      <c r="AK44" s="534"/>
      <c r="AL44" s="534"/>
      <c r="AM44" s="534"/>
      <c r="AN44" s="534"/>
      <c r="AO44" s="534"/>
      <c r="AP44" s="534"/>
      <c r="AQ44" s="534"/>
      <c r="AR44" s="534"/>
      <c r="AS44" s="534"/>
      <c r="AT44" s="534"/>
      <c r="AU44" s="534"/>
      <c r="AV44" s="534"/>
      <c r="AW44" s="534"/>
      <c r="AX44" s="534"/>
      <c r="AY44" s="534"/>
      <c r="BA44" s="1555"/>
      <c r="BB44" s="151" t="s">
        <v>48</v>
      </c>
      <c r="BC44" s="1021" t="s">
        <v>35</v>
      </c>
      <c r="BD44" s="1041" t="s">
        <v>35</v>
      </c>
      <c r="BE44" s="1041" t="s">
        <v>35</v>
      </c>
      <c r="BF44" s="1041" t="s">
        <v>35</v>
      </c>
      <c r="BG44" s="1062" t="s">
        <v>35</v>
      </c>
      <c r="BH44" s="1083" t="s">
        <v>35</v>
      </c>
      <c r="BI44" s="1041" t="s">
        <v>35</v>
      </c>
      <c r="BJ44" s="1041" t="s">
        <v>35</v>
      </c>
      <c r="BK44" s="1041" t="s">
        <v>35</v>
      </c>
      <c r="BL44" s="1062" t="s">
        <v>35</v>
      </c>
      <c r="BM44" s="1083" t="s">
        <v>35</v>
      </c>
      <c r="BN44" s="1041" t="s">
        <v>35</v>
      </c>
      <c r="BO44" s="1041" t="s">
        <v>35</v>
      </c>
      <c r="BP44" s="1041" t="s">
        <v>35</v>
      </c>
      <c r="BQ44" s="1062" t="s">
        <v>35</v>
      </c>
    </row>
    <row r="45" s="376" customFormat="true" ht="15" customHeight="true" x14ac:dyDescent="0.2">
      <c r="A45" s="1691" t="s">
        <v>52</v>
      </c>
      <c r="B45" s="1332" t="s">
        <v>49</v>
      </c>
      <c r="C45" s="1362" t="s">
        <v>35</v>
      </c>
      <c r="D45" s="1363" t="s">
        <v>35</v>
      </c>
      <c r="E45" s="1363" t="s">
        <v>35</v>
      </c>
      <c r="F45" s="1363" t="s">
        <v>35</v>
      </c>
      <c r="G45" s="1364" t="s">
        <v>35</v>
      </c>
      <c r="H45" s="1365" t="s">
        <v>35</v>
      </c>
      <c r="I45" s="1363" t="s">
        <v>35</v>
      </c>
      <c r="J45" s="1363" t="s">
        <v>35</v>
      </c>
      <c r="K45" s="1363" t="s">
        <v>35</v>
      </c>
      <c r="L45" s="1366" t="s">
        <v>35</v>
      </c>
      <c r="M45" s="1362" t="s">
        <v>35</v>
      </c>
      <c r="N45" s="1363" t="s">
        <v>35</v>
      </c>
      <c r="O45" s="1363" t="s">
        <v>35</v>
      </c>
      <c r="P45" s="1363" t="s">
        <v>35</v>
      </c>
      <c r="Q45" s="1366" t="s">
        <v>35</v>
      </c>
      <c r="R45" s="534"/>
      <c r="S45" s="534"/>
      <c r="T45" s="534"/>
      <c r="U45" s="534"/>
      <c r="V45" s="534"/>
      <c r="W45" s="534"/>
      <c r="X45" s="534"/>
      <c r="Y45" s="534"/>
      <c r="Z45" s="534"/>
      <c r="AA45" s="534"/>
      <c r="AB45" s="534"/>
      <c r="AC45" s="534"/>
      <c r="AD45" s="534"/>
      <c r="AE45" s="534"/>
      <c r="AF45" s="534"/>
      <c r="AG45" s="534"/>
      <c r="AH45" s="534"/>
      <c r="AI45" s="534"/>
      <c r="AJ45" s="534"/>
      <c r="AK45" s="534"/>
      <c r="AL45" s="534"/>
      <c r="AM45" s="534"/>
      <c r="AN45" s="534"/>
      <c r="AO45" s="534"/>
      <c r="AP45" s="534"/>
      <c r="AQ45" s="534"/>
      <c r="AR45" s="534"/>
      <c r="AS45" s="534"/>
      <c r="AT45" s="534"/>
      <c r="AU45" s="534"/>
      <c r="AV45" s="534"/>
      <c r="AW45" s="534"/>
      <c r="AX45" s="534"/>
      <c r="AY45" s="534"/>
      <c r="BA45" s="1555" t="s">
        <v>52</v>
      </c>
      <c r="BB45" s="151" t="s">
        <v>49</v>
      </c>
      <c r="BC45" s="1021" t="s">
        <v>35</v>
      </c>
      <c r="BD45" s="1041" t="s">
        <v>35</v>
      </c>
      <c r="BE45" s="1041" t="s">
        <v>35</v>
      </c>
      <c r="BF45" s="1041" t="s">
        <v>35</v>
      </c>
      <c r="BG45" s="1062" t="s">
        <v>35</v>
      </c>
      <c r="BH45" s="1083" t="s">
        <v>35</v>
      </c>
      <c r="BI45" s="1041" t="s">
        <v>35</v>
      </c>
      <c r="BJ45" s="1041" t="s">
        <v>35</v>
      </c>
      <c r="BK45" s="1041" t="s">
        <v>35</v>
      </c>
      <c r="BL45" s="1062" t="s">
        <v>35</v>
      </c>
      <c r="BM45" s="1083" t="s">
        <v>35</v>
      </c>
      <c r="BN45" s="1041" t="s">
        <v>35</v>
      </c>
      <c r="BO45" s="1041" t="s">
        <v>35</v>
      </c>
      <c r="BP45" s="1041" t="s">
        <v>35</v>
      </c>
      <c r="BQ45" s="1062" t="s">
        <v>35</v>
      </c>
    </row>
    <row r="46" s="376" customFormat="true" ht="15" customHeight="true" x14ac:dyDescent="0.2">
      <c r="A46" s="1691"/>
      <c r="B46" s="1332" t="s">
        <v>48</v>
      </c>
      <c r="C46" s="1362" t="s">
        <v>35</v>
      </c>
      <c r="D46" s="1363" t="s">
        <v>35</v>
      </c>
      <c r="E46" s="1363" t="s">
        <v>35</v>
      </c>
      <c r="F46" s="1363" t="s">
        <v>35</v>
      </c>
      <c r="G46" s="1364" t="s">
        <v>35</v>
      </c>
      <c r="H46" s="1365" t="s">
        <v>35</v>
      </c>
      <c r="I46" s="1363" t="s">
        <v>35</v>
      </c>
      <c r="J46" s="1363" t="s">
        <v>35</v>
      </c>
      <c r="K46" s="1363" t="s">
        <v>35</v>
      </c>
      <c r="L46" s="1366" t="s">
        <v>35</v>
      </c>
      <c r="M46" s="1362" t="s">
        <v>35</v>
      </c>
      <c r="N46" s="1363" t="s">
        <v>35</v>
      </c>
      <c r="O46" s="1363" t="s">
        <v>35</v>
      </c>
      <c r="P46" s="1363" t="s">
        <v>35</v>
      </c>
      <c r="Q46" s="1366" t="s">
        <v>35</v>
      </c>
      <c r="R46" s="534"/>
      <c r="S46" s="534"/>
      <c r="T46" s="534"/>
      <c r="U46" s="534"/>
      <c r="V46" s="534"/>
      <c r="W46" s="534"/>
      <c r="X46" s="534"/>
      <c r="Y46" s="534"/>
      <c r="Z46" s="534"/>
      <c r="AA46" s="534"/>
      <c r="AB46" s="534"/>
      <c r="AC46" s="534"/>
      <c r="AD46" s="534"/>
      <c r="AE46" s="534"/>
      <c r="AF46" s="534"/>
      <c r="AG46" s="534"/>
      <c r="AH46" s="534"/>
      <c r="AI46" s="534"/>
      <c r="AJ46" s="534"/>
      <c r="AK46" s="534"/>
      <c r="AL46" s="534"/>
      <c r="AM46" s="534"/>
      <c r="AN46" s="534"/>
      <c r="AO46" s="534"/>
      <c r="AP46" s="534"/>
      <c r="AQ46" s="534"/>
      <c r="AR46" s="534"/>
      <c r="AS46" s="534"/>
      <c r="AT46" s="534"/>
      <c r="AU46" s="534"/>
      <c r="AV46" s="534"/>
      <c r="AW46" s="534"/>
      <c r="AX46" s="534"/>
      <c r="AY46" s="534"/>
      <c r="BA46" s="1555"/>
      <c r="BB46" s="151" t="s">
        <v>48</v>
      </c>
      <c r="BC46" s="1021" t="s">
        <v>35</v>
      </c>
      <c r="BD46" s="1041" t="s">
        <v>35</v>
      </c>
      <c r="BE46" s="1041" t="s">
        <v>35</v>
      </c>
      <c r="BF46" s="1041" t="s">
        <v>35</v>
      </c>
      <c r="BG46" s="1062" t="s">
        <v>35</v>
      </c>
      <c r="BH46" s="1083" t="s">
        <v>35</v>
      </c>
      <c r="BI46" s="1041" t="s">
        <v>35</v>
      </c>
      <c r="BJ46" s="1041" t="s">
        <v>35</v>
      </c>
      <c r="BK46" s="1041" t="s">
        <v>35</v>
      </c>
      <c r="BL46" s="1062" t="s">
        <v>35</v>
      </c>
      <c r="BM46" s="1083" t="s">
        <v>35</v>
      </c>
      <c r="BN46" s="1041" t="s">
        <v>35</v>
      </c>
      <c r="BO46" s="1041" t="s">
        <v>35</v>
      </c>
      <c r="BP46" s="1041" t="s">
        <v>35</v>
      </c>
      <c r="BQ46" s="1062" t="s">
        <v>35</v>
      </c>
    </row>
    <row r="47" s="130" customFormat="true" ht="15" customHeight="true" x14ac:dyDescent="0.2">
      <c r="A47" s="1527" t="s">
        <v>101</v>
      </c>
      <c r="B47" s="241" t="s">
        <v>100</v>
      </c>
      <c r="C47" s="942" t="s">
        <v>35</v>
      </c>
      <c r="D47" s="956" t="s">
        <v>35</v>
      </c>
      <c r="E47" s="956" t="s">
        <v>35</v>
      </c>
      <c r="F47" s="956" t="s">
        <v>35</v>
      </c>
      <c r="G47" s="970" t="s">
        <v>35</v>
      </c>
      <c r="H47" s="984" t="s">
        <v>35</v>
      </c>
      <c r="I47" s="956" t="s">
        <v>35</v>
      </c>
      <c r="J47" s="956" t="s">
        <v>35</v>
      </c>
      <c r="K47" s="956" t="s">
        <v>35</v>
      </c>
      <c r="L47" s="998" t="s">
        <v>35</v>
      </c>
      <c r="M47" s="1010" t="s">
        <v>35</v>
      </c>
      <c r="N47" s="956" t="s">
        <v>35</v>
      </c>
      <c r="O47" s="956" t="s">
        <v>35</v>
      </c>
      <c r="P47" s="956" t="s">
        <v>35</v>
      </c>
      <c r="Q47" s="998" t="s">
        <v>35</v>
      </c>
      <c r="R47" s="1367"/>
      <c r="S47" s="1367"/>
      <c r="T47" s="1367"/>
      <c r="U47" s="1367"/>
      <c r="V47" s="1367"/>
      <c r="W47" s="1367"/>
      <c r="X47" s="1367"/>
      <c r="Y47" s="1368"/>
      <c r="Z47" s="1368"/>
      <c r="AA47" s="1368"/>
      <c r="AB47" s="1368"/>
      <c r="AC47" s="1368"/>
      <c r="AD47" s="1368"/>
      <c r="AE47" s="1368"/>
      <c r="AF47" s="1368"/>
      <c r="AG47" s="1368"/>
      <c r="AH47" s="1368"/>
      <c r="AI47" s="1368"/>
      <c r="AJ47" s="1368"/>
      <c r="AK47" s="1368"/>
      <c r="AL47" s="1368"/>
      <c r="AM47" s="1368"/>
      <c r="AN47" s="1368"/>
      <c r="AO47" s="1368"/>
      <c r="AP47" s="1368"/>
      <c r="AQ47" s="1368"/>
      <c r="AR47" s="1368"/>
      <c r="AS47" s="1368"/>
      <c r="AT47" s="1368"/>
      <c r="AU47" s="1368"/>
      <c r="AV47" s="1368"/>
      <c r="AW47" s="1368"/>
      <c r="AX47" s="1368"/>
      <c r="AY47" s="1368"/>
      <c r="AZ47" s="207"/>
      <c r="BA47" s="1555" t="s">
        <v>101</v>
      </c>
      <c r="BB47" s="151" t="s">
        <v>100</v>
      </c>
      <c r="BC47" s="1021" t="s">
        <v>35</v>
      </c>
      <c r="BD47" s="1041" t="s">
        <v>35</v>
      </c>
      <c r="BE47" s="1041" t="s">
        <v>35</v>
      </c>
      <c r="BF47" s="1041" t="s">
        <v>35</v>
      </c>
      <c r="BG47" s="1062" t="s">
        <v>35</v>
      </c>
      <c r="BH47" s="1083" t="s">
        <v>35</v>
      </c>
      <c r="BI47" s="1041" t="s">
        <v>35</v>
      </c>
      <c r="BJ47" s="1041" t="s">
        <v>35</v>
      </c>
      <c r="BK47" s="1041" t="s">
        <v>35</v>
      </c>
      <c r="BL47" s="1062" t="s">
        <v>35</v>
      </c>
      <c r="BM47" s="1083" t="s">
        <v>35</v>
      </c>
      <c r="BN47" s="1041" t="s">
        <v>35</v>
      </c>
      <c r="BO47" s="1041" t="s">
        <v>35</v>
      </c>
      <c r="BP47" s="1041" t="s">
        <v>35</v>
      </c>
      <c r="BQ47" s="1062" t="s">
        <v>35</v>
      </c>
    </row>
    <row r="48" s="130" customFormat="true" ht="15" customHeight="true" x14ac:dyDescent="0.2">
      <c r="A48" s="1527"/>
      <c r="B48" s="241" t="s">
        <v>99</v>
      </c>
      <c r="C48" s="942" t="s">
        <v>35</v>
      </c>
      <c r="D48" s="956" t="s">
        <v>35</v>
      </c>
      <c r="E48" s="956" t="s">
        <v>35</v>
      </c>
      <c r="F48" s="956" t="s">
        <v>35</v>
      </c>
      <c r="G48" s="970" t="s">
        <v>35</v>
      </c>
      <c r="H48" s="984" t="s">
        <v>35</v>
      </c>
      <c r="I48" s="956" t="s">
        <v>35</v>
      </c>
      <c r="J48" s="956" t="s">
        <v>35</v>
      </c>
      <c r="K48" s="956" t="s">
        <v>35</v>
      </c>
      <c r="L48" s="998" t="s">
        <v>35</v>
      </c>
      <c r="M48" s="1010" t="s">
        <v>35</v>
      </c>
      <c r="N48" s="956" t="s">
        <v>35</v>
      </c>
      <c r="O48" s="956" t="s">
        <v>35</v>
      </c>
      <c r="P48" s="956" t="s">
        <v>35</v>
      </c>
      <c r="Q48" s="998" t="s">
        <v>35</v>
      </c>
      <c r="R48" s="1367"/>
      <c r="S48" s="1367"/>
      <c r="T48" s="1367"/>
      <c r="U48" s="1367"/>
      <c r="V48" s="1367"/>
      <c r="W48" s="1367"/>
      <c r="X48" s="1367"/>
      <c r="Y48" s="1368"/>
      <c r="Z48" s="1368"/>
      <c r="AA48" s="1368"/>
      <c r="AB48" s="1368"/>
      <c r="AC48" s="1368"/>
      <c r="AD48" s="1368"/>
      <c r="AE48" s="1368"/>
      <c r="AF48" s="1368"/>
      <c r="AG48" s="1368"/>
      <c r="AH48" s="1368"/>
      <c r="AI48" s="1368"/>
      <c r="AJ48" s="1368"/>
      <c r="AK48" s="1368"/>
      <c r="AL48" s="1368"/>
      <c r="AM48" s="1368"/>
      <c r="AN48" s="1368"/>
      <c r="AO48" s="1368"/>
      <c r="AP48" s="1368"/>
      <c r="AQ48" s="1368"/>
      <c r="AR48" s="1368"/>
      <c r="AS48" s="1368"/>
      <c r="AT48" s="1368"/>
      <c r="AU48" s="1368"/>
      <c r="AV48" s="1368"/>
      <c r="AW48" s="1368"/>
      <c r="AX48" s="1368"/>
      <c r="AY48" s="1368"/>
      <c r="AZ48" s="207"/>
      <c r="BA48" s="1555"/>
      <c r="BB48" s="151" t="s">
        <v>99</v>
      </c>
      <c r="BC48" s="1021" t="s">
        <v>35</v>
      </c>
      <c r="BD48" s="1041" t="s">
        <v>35</v>
      </c>
      <c r="BE48" s="1041" t="s">
        <v>35</v>
      </c>
      <c r="BF48" s="1041" t="s">
        <v>35</v>
      </c>
      <c r="BG48" s="1062" t="s">
        <v>35</v>
      </c>
      <c r="BH48" s="1083" t="s">
        <v>35</v>
      </c>
      <c r="BI48" s="1041" t="s">
        <v>35</v>
      </c>
      <c r="BJ48" s="1041" t="s">
        <v>35</v>
      </c>
      <c r="BK48" s="1041" t="s">
        <v>35</v>
      </c>
      <c r="BL48" s="1062" t="s">
        <v>35</v>
      </c>
      <c r="BM48" s="1083" t="s">
        <v>35</v>
      </c>
      <c r="BN48" s="1041" t="s">
        <v>35</v>
      </c>
      <c r="BO48" s="1041" t="s">
        <v>35</v>
      </c>
      <c r="BP48" s="1041" t="s">
        <v>35</v>
      </c>
      <c r="BQ48" s="1062" t="s">
        <v>35</v>
      </c>
    </row>
    <row r="49" s="130" customFormat="true" ht="15" customHeight="true" x14ac:dyDescent="0.2">
      <c r="A49" s="1527"/>
      <c r="B49" s="241" t="s">
        <v>68</v>
      </c>
      <c r="C49" s="942" t="s">
        <v>35</v>
      </c>
      <c r="D49" s="956" t="s">
        <v>35</v>
      </c>
      <c r="E49" s="956" t="s">
        <v>35</v>
      </c>
      <c r="F49" s="956" t="s">
        <v>35</v>
      </c>
      <c r="G49" s="970" t="s">
        <v>35</v>
      </c>
      <c r="H49" s="984" t="s">
        <v>35</v>
      </c>
      <c r="I49" s="956" t="s">
        <v>35</v>
      </c>
      <c r="J49" s="956" t="s">
        <v>35</v>
      </c>
      <c r="K49" s="956" t="s">
        <v>35</v>
      </c>
      <c r="L49" s="998" t="s">
        <v>35</v>
      </c>
      <c r="M49" s="1010" t="s">
        <v>35</v>
      </c>
      <c r="N49" s="956" t="s">
        <v>35</v>
      </c>
      <c r="O49" s="956" t="s">
        <v>35</v>
      </c>
      <c r="P49" s="956" t="s">
        <v>35</v>
      </c>
      <c r="Q49" s="998" t="s">
        <v>35</v>
      </c>
      <c r="R49" s="1367"/>
      <c r="S49" s="1367"/>
      <c r="T49" s="1367"/>
      <c r="U49" s="1367"/>
      <c r="V49" s="1367"/>
      <c r="W49" s="1367"/>
      <c r="X49" s="1367"/>
      <c r="Y49" s="1368"/>
      <c r="Z49" s="1368"/>
      <c r="AA49" s="1368"/>
      <c r="AB49" s="1368"/>
      <c r="AC49" s="1368"/>
      <c r="AD49" s="1368"/>
      <c r="AE49" s="1368"/>
      <c r="AF49" s="1368"/>
      <c r="AG49" s="1368"/>
      <c r="AH49" s="1368"/>
      <c r="AI49" s="1368"/>
      <c r="AJ49" s="1368"/>
      <c r="AK49" s="1368"/>
      <c r="AL49" s="1368"/>
      <c r="AM49" s="1368"/>
      <c r="AN49" s="1368"/>
      <c r="AO49" s="1368"/>
      <c r="AP49" s="1368"/>
      <c r="AQ49" s="1368"/>
      <c r="AR49" s="1368"/>
      <c r="AS49" s="1368"/>
      <c r="AT49" s="1368"/>
      <c r="AU49" s="1368"/>
      <c r="AV49" s="1368"/>
      <c r="AW49" s="1368"/>
      <c r="AX49" s="1368"/>
      <c r="AY49" s="1368"/>
      <c r="AZ49" s="207"/>
      <c r="BA49" s="1555"/>
      <c r="BB49" s="151" t="s">
        <v>68</v>
      </c>
      <c r="BC49" s="1021" t="s">
        <v>35</v>
      </c>
      <c r="BD49" s="1041" t="s">
        <v>35</v>
      </c>
      <c r="BE49" s="1041" t="s">
        <v>35</v>
      </c>
      <c r="BF49" s="1041" t="s">
        <v>35</v>
      </c>
      <c r="BG49" s="1062" t="s">
        <v>35</v>
      </c>
      <c r="BH49" s="1083" t="s">
        <v>35</v>
      </c>
      <c r="BI49" s="1041" t="s">
        <v>35</v>
      </c>
      <c r="BJ49" s="1041" t="s">
        <v>35</v>
      </c>
      <c r="BK49" s="1041" t="s">
        <v>35</v>
      </c>
      <c r="BL49" s="1062" t="s">
        <v>35</v>
      </c>
      <c r="BM49" s="1083" t="s">
        <v>35</v>
      </c>
      <c r="BN49" s="1041" t="s">
        <v>35</v>
      </c>
      <c r="BO49" s="1041" t="s">
        <v>35</v>
      </c>
      <c r="BP49" s="1041" t="s">
        <v>35</v>
      </c>
      <c r="BQ49" s="1062" t="s">
        <v>35</v>
      </c>
    </row>
    <row r="50" s="130" customFormat="true" ht="15" customHeight="true" x14ac:dyDescent="0.2">
      <c r="A50" s="1527" t="s">
        <v>102</v>
      </c>
      <c r="B50" s="241" t="s">
        <v>100</v>
      </c>
      <c r="C50" s="942" t="s">
        <v>35</v>
      </c>
      <c r="D50" s="956" t="s">
        <v>35</v>
      </c>
      <c r="E50" s="956" t="s">
        <v>35</v>
      </c>
      <c r="F50" s="956" t="s">
        <v>35</v>
      </c>
      <c r="G50" s="970" t="s">
        <v>35</v>
      </c>
      <c r="H50" s="984" t="s">
        <v>35</v>
      </c>
      <c r="I50" s="956" t="s">
        <v>35</v>
      </c>
      <c r="J50" s="956" t="s">
        <v>35</v>
      </c>
      <c r="K50" s="956" t="s">
        <v>35</v>
      </c>
      <c r="L50" s="998" t="s">
        <v>35</v>
      </c>
      <c r="M50" s="1010" t="s">
        <v>35</v>
      </c>
      <c r="N50" s="956" t="s">
        <v>35</v>
      </c>
      <c r="O50" s="956" t="s">
        <v>35</v>
      </c>
      <c r="P50" s="956" t="s">
        <v>35</v>
      </c>
      <c r="Q50" s="998" t="s">
        <v>35</v>
      </c>
      <c r="R50" s="1367"/>
      <c r="S50" s="1367"/>
      <c r="T50" s="1367"/>
      <c r="U50" s="1367"/>
      <c r="V50" s="1367"/>
      <c r="W50" s="1367"/>
      <c r="X50" s="1367"/>
      <c r="Y50" s="1368"/>
      <c r="Z50" s="1368"/>
      <c r="AA50" s="1368"/>
      <c r="AB50" s="1368"/>
      <c r="AC50" s="1368"/>
      <c r="AD50" s="1368"/>
      <c r="AE50" s="1368"/>
      <c r="AF50" s="1368"/>
      <c r="AG50" s="1368"/>
      <c r="AH50" s="1368"/>
      <c r="AI50" s="1368"/>
      <c r="AJ50" s="1368"/>
      <c r="AK50" s="1368"/>
      <c r="AL50" s="1368"/>
      <c r="AM50" s="1368"/>
      <c r="AN50" s="1368"/>
      <c r="AO50" s="1368"/>
      <c r="AP50" s="1368"/>
      <c r="AQ50" s="1368"/>
      <c r="AR50" s="1368"/>
      <c r="AS50" s="1368"/>
      <c r="AT50" s="1368"/>
      <c r="AU50" s="1368"/>
      <c r="AV50" s="1368"/>
      <c r="AW50" s="1368"/>
      <c r="AX50" s="1368"/>
      <c r="AY50" s="1368"/>
      <c r="AZ50" s="207"/>
      <c r="BA50" s="1555" t="s">
        <v>102</v>
      </c>
      <c r="BB50" s="151" t="s">
        <v>100</v>
      </c>
      <c r="BC50" s="1021" t="s">
        <v>35</v>
      </c>
      <c r="BD50" s="1041" t="s">
        <v>35</v>
      </c>
      <c r="BE50" s="1041" t="s">
        <v>35</v>
      </c>
      <c r="BF50" s="1041" t="s">
        <v>35</v>
      </c>
      <c r="BG50" s="1062" t="s">
        <v>35</v>
      </c>
      <c r="BH50" s="1083" t="s">
        <v>35</v>
      </c>
      <c r="BI50" s="1041" t="s">
        <v>35</v>
      </c>
      <c r="BJ50" s="1041" t="s">
        <v>35</v>
      </c>
      <c r="BK50" s="1041" t="s">
        <v>35</v>
      </c>
      <c r="BL50" s="1062" t="s">
        <v>35</v>
      </c>
      <c r="BM50" s="1083" t="s">
        <v>35</v>
      </c>
      <c r="BN50" s="1041" t="s">
        <v>35</v>
      </c>
      <c r="BO50" s="1041" t="s">
        <v>35</v>
      </c>
      <c r="BP50" s="1041" t="s">
        <v>35</v>
      </c>
      <c r="BQ50" s="1062" t="s">
        <v>35</v>
      </c>
    </row>
    <row r="51" s="130" customFormat="true" ht="15" customHeight="true" x14ac:dyDescent="0.2">
      <c r="A51" s="1527"/>
      <c r="B51" s="241" t="s">
        <v>99</v>
      </c>
      <c r="C51" s="942" t="s">
        <v>35</v>
      </c>
      <c r="D51" s="956" t="s">
        <v>35</v>
      </c>
      <c r="E51" s="956" t="s">
        <v>35</v>
      </c>
      <c r="F51" s="956" t="s">
        <v>35</v>
      </c>
      <c r="G51" s="970" t="s">
        <v>35</v>
      </c>
      <c r="H51" s="984" t="s">
        <v>35</v>
      </c>
      <c r="I51" s="956" t="s">
        <v>35</v>
      </c>
      <c r="J51" s="956" t="s">
        <v>35</v>
      </c>
      <c r="K51" s="956" t="s">
        <v>35</v>
      </c>
      <c r="L51" s="998" t="s">
        <v>35</v>
      </c>
      <c r="M51" s="1010" t="s">
        <v>35</v>
      </c>
      <c r="N51" s="956" t="s">
        <v>35</v>
      </c>
      <c r="O51" s="956" t="s">
        <v>35</v>
      </c>
      <c r="P51" s="956" t="s">
        <v>35</v>
      </c>
      <c r="Q51" s="998" t="s">
        <v>35</v>
      </c>
      <c r="R51" s="1367"/>
      <c r="S51" s="1367"/>
      <c r="T51" s="1367"/>
      <c r="U51" s="1367"/>
      <c r="V51" s="1367"/>
      <c r="W51" s="1367"/>
      <c r="X51" s="1367"/>
      <c r="Y51" s="1368"/>
      <c r="Z51" s="1368"/>
      <c r="AA51" s="1368"/>
      <c r="AB51" s="1368"/>
      <c r="AC51" s="1368"/>
      <c r="AD51" s="1368"/>
      <c r="AE51" s="1368"/>
      <c r="AF51" s="1368"/>
      <c r="AG51" s="1368"/>
      <c r="AH51" s="1368"/>
      <c r="AI51" s="1368"/>
      <c r="AJ51" s="1368"/>
      <c r="AK51" s="1368"/>
      <c r="AL51" s="1368"/>
      <c r="AM51" s="1368"/>
      <c r="AN51" s="1368"/>
      <c r="AO51" s="1368"/>
      <c r="AP51" s="1368"/>
      <c r="AQ51" s="1368"/>
      <c r="AR51" s="1368"/>
      <c r="AS51" s="1368"/>
      <c r="AT51" s="1368"/>
      <c r="AU51" s="1368"/>
      <c r="AV51" s="1368"/>
      <c r="AW51" s="1368"/>
      <c r="AX51" s="1368"/>
      <c r="AY51" s="1368"/>
      <c r="AZ51" s="207"/>
      <c r="BA51" s="1555"/>
      <c r="BB51" s="151" t="s">
        <v>99</v>
      </c>
      <c r="BC51" s="1021" t="s">
        <v>35</v>
      </c>
      <c r="BD51" s="1041" t="s">
        <v>35</v>
      </c>
      <c r="BE51" s="1041" t="s">
        <v>35</v>
      </c>
      <c r="BF51" s="1041" t="s">
        <v>35</v>
      </c>
      <c r="BG51" s="1062" t="s">
        <v>35</v>
      </c>
      <c r="BH51" s="1083" t="s">
        <v>35</v>
      </c>
      <c r="BI51" s="1041" t="s">
        <v>35</v>
      </c>
      <c r="BJ51" s="1041" t="s">
        <v>35</v>
      </c>
      <c r="BK51" s="1041" t="s">
        <v>35</v>
      </c>
      <c r="BL51" s="1062" t="s">
        <v>35</v>
      </c>
      <c r="BM51" s="1083" t="s">
        <v>35</v>
      </c>
      <c r="BN51" s="1041" t="s">
        <v>35</v>
      </c>
      <c r="BO51" s="1041" t="s">
        <v>35</v>
      </c>
      <c r="BP51" s="1041" t="s">
        <v>35</v>
      </c>
      <c r="BQ51" s="1062" t="s">
        <v>35</v>
      </c>
    </row>
    <row r="52" s="130" customFormat="true" ht="15" customHeight="true" x14ac:dyDescent="0.2">
      <c r="A52" s="1527"/>
      <c r="B52" s="241" t="s">
        <v>68</v>
      </c>
      <c r="C52" s="942" t="s">
        <v>35</v>
      </c>
      <c r="D52" s="956" t="s">
        <v>35</v>
      </c>
      <c r="E52" s="956" t="s">
        <v>35</v>
      </c>
      <c r="F52" s="956" t="s">
        <v>35</v>
      </c>
      <c r="G52" s="970" t="s">
        <v>35</v>
      </c>
      <c r="H52" s="984" t="s">
        <v>35</v>
      </c>
      <c r="I52" s="956" t="s">
        <v>35</v>
      </c>
      <c r="J52" s="956" t="s">
        <v>35</v>
      </c>
      <c r="K52" s="956" t="s">
        <v>35</v>
      </c>
      <c r="L52" s="998" t="s">
        <v>35</v>
      </c>
      <c r="M52" s="1010" t="s">
        <v>35</v>
      </c>
      <c r="N52" s="956" t="s">
        <v>35</v>
      </c>
      <c r="O52" s="956" t="s">
        <v>35</v>
      </c>
      <c r="P52" s="956" t="s">
        <v>35</v>
      </c>
      <c r="Q52" s="998" t="s">
        <v>35</v>
      </c>
      <c r="R52" s="1367"/>
      <c r="S52" s="1367"/>
      <c r="T52" s="1367"/>
      <c r="U52" s="1367"/>
      <c r="V52" s="1367"/>
      <c r="W52" s="1367"/>
      <c r="X52" s="1367"/>
      <c r="Y52" s="1368"/>
      <c r="Z52" s="1368"/>
      <c r="AA52" s="1368"/>
      <c r="AB52" s="1368"/>
      <c r="AC52" s="1368"/>
      <c r="AD52" s="1368"/>
      <c r="AE52" s="1368"/>
      <c r="AF52" s="1368"/>
      <c r="AG52" s="1368"/>
      <c r="AH52" s="1368"/>
      <c r="AI52" s="1368"/>
      <c r="AJ52" s="1368"/>
      <c r="AK52" s="1368"/>
      <c r="AL52" s="1368"/>
      <c r="AM52" s="1368"/>
      <c r="AN52" s="1368"/>
      <c r="AO52" s="1368"/>
      <c r="AP52" s="1368"/>
      <c r="AQ52" s="1368"/>
      <c r="AR52" s="1368"/>
      <c r="AS52" s="1368"/>
      <c r="AT52" s="1368"/>
      <c r="AU52" s="1368"/>
      <c r="AV52" s="1368"/>
      <c r="AW52" s="1368"/>
      <c r="AX52" s="1368"/>
      <c r="AY52" s="1368"/>
      <c r="AZ52" s="207"/>
      <c r="BA52" s="1555"/>
      <c r="BB52" s="151" t="s">
        <v>68</v>
      </c>
      <c r="BC52" s="1021" t="s">
        <v>35</v>
      </c>
      <c r="BD52" s="1041" t="s">
        <v>35</v>
      </c>
      <c r="BE52" s="1041" t="s">
        <v>35</v>
      </c>
      <c r="BF52" s="1041" t="s">
        <v>35</v>
      </c>
      <c r="BG52" s="1062" t="s">
        <v>35</v>
      </c>
      <c r="BH52" s="1083" t="s">
        <v>35</v>
      </c>
      <c r="BI52" s="1041" t="s">
        <v>35</v>
      </c>
      <c r="BJ52" s="1041" t="s">
        <v>35</v>
      </c>
      <c r="BK52" s="1041" t="s">
        <v>35</v>
      </c>
      <c r="BL52" s="1062" t="s">
        <v>35</v>
      </c>
      <c r="BM52" s="1083" t="s">
        <v>35</v>
      </c>
      <c r="BN52" s="1041" t="s">
        <v>35</v>
      </c>
      <c r="BO52" s="1041" t="s">
        <v>35</v>
      </c>
      <c r="BP52" s="1041" t="s">
        <v>35</v>
      </c>
      <c r="BQ52" s="1062" t="s">
        <v>35</v>
      </c>
    </row>
    <row r="53" s="130" customFormat="true" ht="15" customHeight="true" x14ac:dyDescent="0.2">
      <c r="A53" s="1527" t="s">
        <v>105</v>
      </c>
      <c r="B53" s="241" t="s">
        <v>100</v>
      </c>
      <c r="C53" s="942" t="s">
        <v>35</v>
      </c>
      <c r="D53" s="956" t="s">
        <v>35</v>
      </c>
      <c r="E53" s="956" t="s">
        <v>35</v>
      </c>
      <c r="F53" s="956" t="s">
        <v>35</v>
      </c>
      <c r="G53" s="970" t="s">
        <v>35</v>
      </c>
      <c r="H53" s="984" t="s">
        <v>35</v>
      </c>
      <c r="I53" s="956" t="s">
        <v>35</v>
      </c>
      <c r="J53" s="956" t="s">
        <v>35</v>
      </c>
      <c r="K53" s="956" t="s">
        <v>35</v>
      </c>
      <c r="L53" s="998" t="s">
        <v>35</v>
      </c>
      <c r="M53" s="1010" t="s">
        <v>35</v>
      </c>
      <c r="N53" s="956" t="s">
        <v>35</v>
      </c>
      <c r="O53" s="956" t="s">
        <v>35</v>
      </c>
      <c r="P53" s="956" t="s">
        <v>35</v>
      </c>
      <c r="Q53" s="998" t="s">
        <v>35</v>
      </c>
      <c r="R53" s="1367"/>
      <c r="S53" s="1367"/>
      <c r="T53" s="1367"/>
      <c r="U53" s="1367"/>
      <c r="V53" s="1367"/>
      <c r="W53" s="1367"/>
      <c r="X53" s="1367"/>
      <c r="Y53" s="1368"/>
      <c r="Z53" s="1368"/>
      <c r="AA53" s="1368"/>
      <c r="AB53" s="1368"/>
      <c r="AC53" s="1368"/>
      <c r="AD53" s="1368"/>
      <c r="AE53" s="1368"/>
      <c r="AF53" s="1368"/>
      <c r="AG53" s="1368"/>
      <c r="AH53" s="1368"/>
      <c r="AI53" s="1368"/>
      <c r="AJ53" s="1368"/>
      <c r="AK53" s="1368"/>
      <c r="AL53" s="1368"/>
      <c r="AM53" s="1368"/>
      <c r="AN53" s="1368"/>
      <c r="AO53" s="1368"/>
      <c r="AP53" s="1368"/>
      <c r="AQ53" s="1368"/>
      <c r="AR53" s="1368"/>
      <c r="AS53" s="1368"/>
      <c r="AT53" s="1368"/>
      <c r="AU53" s="1368"/>
      <c r="AV53" s="1368"/>
      <c r="AW53" s="1368"/>
      <c r="AX53" s="1368"/>
      <c r="AY53" s="1368"/>
      <c r="AZ53" s="207"/>
      <c r="BA53" s="1555" t="s">
        <v>105</v>
      </c>
      <c r="BB53" s="151" t="s">
        <v>100</v>
      </c>
      <c r="BC53" s="1021" t="s">
        <v>35</v>
      </c>
      <c r="BD53" s="1041" t="s">
        <v>35</v>
      </c>
      <c r="BE53" s="1041" t="s">
        <v>35</v>
      </c>
      <c r="BF53" s="1041" t="s">
        <v>35</v>
      </c>
      <c r="BG53" s="1062" t="s">
        <v>35</v>
      </c>
      <c r="BH53" s="1083" t="s">
        <v>35</v>
      </c>
      <c r="BI53" s="1041" t="s">
        <v>35</v>
      </c>
      <c r="BJ53" s="1041" t="s">
        <v>35</v>
      </c>
      <c r="BK53" s="1041" t="s">
        <v>35</v>
      </c>
      <c r="BL53" s="1062" t="s">
        <v>35</v>
      </c>
      <c r="BM53" s="1083" t="s">
        <v>35</v>
      </c>
      <c r="BN53" s="1041" t="s">
        <v>35</v>
      </c>
      <c r="BO53" s="1041" t="s">
        <v>35</v>
      </c>
      <c r="BP53" s="1041" t="s">
        <v>35</v>
      </c>
      <c r="BQ53" s="1062" t="s">
        <v>35</v>
      </c>
    </row>
    <row r="54" s="130" customFormat="true" ht="15" customHeight="true" x14ac:dyDescent="0.2">
      <c r="A54" s="1527"/>
      <c r="B54" s="241" t="s">
        <v>99</v>
      </c>
      <c r="C54" s="942" t="s">
        <v>35</v>
      </c>
      <c r="D54" s="956" t="s">
        <v>35</v>
      </c>
      <c r="E54" s="956" t="s">
        <v>35</v>
      </c>
      <c r="F54" s="956" t="s">
        <v>35</v>
      </c>
      <c r="G54" s="970" t="s">
        <v>35</v>
      </c>
      <c r="H54" s="984" t="s">
        <v>35</v>
      </c>
      <c r="I54" s="956" t="s">
        <v>35</v>
      </c>
      <c r="J54" s="956" t="s">
        <v>35</v>
      </c>
      <c r="K54" s="956" t="s">
        <v>35</v>
      </c>
      <c r="L54" s="998" t="s">
        <v>35</v>
      </c>
      <c r="M54" s="1010" t="s">
        <v>35</v>
      </c>
      <c r="N54" s="956" t="s">
        <v>35</v>
      </c>
      <c r="O54" s="956" t="s">
        <v>35</v>
      </c>
      <c r="P54" s="956" t="s">
        <v>35</v>
      </c>
      <c r="Q54" s="998" t="s">
        <v>35</v>
      </c>
      <c r="R54" s="1367"/>
      <c r="S54" s="1367"/>
      <c r="T54" s="1367"/>
      <c r="U54" s="1367"/>
      <c r="V54" s="1367"/>
      <c r="W54" s="1367"/>
      <c r="X54" s="1367"/>
      <c r="Y54" s="1368"/>
      <c r="Z54" s="1368"/>
      <c r="AA54" s="1368"/>
      <c r="AB54" s="1368"/>
      <c r="AC54" s="1368"/>
      <c r="AD54" s="1368"/>
      <c r="AE54" s="1368"/>
      <c r="AF54" s="1368"/>
      <c r="AG54" s="1368"/>
      <c r="AH54" s="1368"/>
      <c r="AI54" s="1368"/>
      <c r="AJ54" s="1368"/>
      <c r="AK54" s="1368"/>
      <c r="AL54" s="1368"/>
      <c r="AM54" s="1368"/>
      <c r="AN54" s="1368"/>
      <c r="AO54" s="1368"/>
      <c r="AP54" s="1368"/>
      <c r="AQ54" s="1368"/>
      <c r="AR54" s="1368"/>
      <c r="AS54" s="1368"/>
      <c r="AT54" s="1368"/>
      <c r="AU54" s="1368"/>
      <c r="AV54" s="1368"/>
      <c r="AW54" s="1368"/>
      <c r="AX54" s="1368"/>
      <c r="AY54" s="1368"/>
      <c r="AZ54" s="207"/>
      <c r="BA54" s="1555"/>
      <c r="BB54" s="151" t="s">
        <v>99</v>
      </c>
      <c r="BC54" s="1021" t="s">
        <v>35</v>
      </c>
      <c r="BD54" s="1041" t="s">
        <v>35</v>
      </c>
      <c r="BE54" s="1041" t="s">
        <v>35</v>
      </c>
      <c r="BF54" s="1041" t="s">
        <v>35</v>
      </c>
      <c r="BG54" s="1062" t="s">
        <v>35</v>
      </c>
      <c r="BH54" s="1083" t="s">
        <v>35</v>
      </c>
      <c r="BI54" s="1041" t="s">
        <v>35</v>
      </c>
      <c r="BJ54" s="1041" t="s">
        <v>35</v>
      </c>
      <c r="BK54" s="1041" t="s">
        <v>35</v>
      </c>
      <c r="BL54" s="1062" t="s">
        <v>35</v>
      </c>
      <c r="BM54" s="1083" t="s">
        <v>35</v>
      </c>
      <c r="BN54" s="1041" t="s">
        <v>35</v>
      </c>
      <c r="BO54" s="1041" t="s">
        <v>35</v>
      </c>
      <c r="BP54" s="1041" t="s">
        <v>35</v>
      </c>
      <c r="BQ54" s="1062" t="s">
        <v>35</v>
      </c>
    </row>
    <row r="55" s="130" customFormat="true" ht="15" customHeight="true" x14ac:dyDescent="0.2">
      <c r="A55" s="1557"/>
      <c r="B55" s="242" t="s">
        <v>68</v>
      </c>
      <c r="C55" s="943" t="s">
        <v>35</v>
      </c>
      <c r="D55" s="957" t="s">
        <v>35</v>
      </c>
      <c r="E55" s="957" t="s">
        <v>35</v>
      </c>
      <c r="F55" s="957" t="s">
        <v>35</v>
      </c>
      <c r="G55" s="971" t="s">
        <v>35</v>
      </c>
      <c r="H55" s="985" t="s">
        <v>35</v>
      </c>
      <c r="I55" s="957" t="s">
        <v>35</v>
      </c>
      <c r="J55" s="957" t="s">
        <v>35</v>
      </c>
      <c r="K55" s="957" t="s">
        <v>35</v>
      </c>
      <c r="L55" s="999" t="s">
        <v>35</v>
      </c>
      <c r="M55" s="1011" t="s">
        <v>35</v>
      </c>
      <c r="N55" s="957" t="s">
        <v>35</v>
      </c>
      <c r="O55" s="957" t="s">
        <v>35</v>
      </c>
      <c r="P55" s="957" t="s">
        <v>35</v>
      </c>
      <c r="Q55" s="999" t="s">
        <v>35</v>
      </c>
      <c r="R55" s="1369"/>
      <c r="S55" s="1369"/>
      <c r="T55" s="1369"/>
      <c r="U55" s="1369"/>
      <c r="V55" s="1369"/>
      <c r="W55" s="1369"/>
      <c r="X55" s="1369"/>
      <c r="Y55" s="1369"/>
      <c r="Z55" s="1369"/>
      <c r="AA55" s="1369"/>
      <c r="AB55" s="1369"/>
      <c r="AC55" s="1369"/>
      <c r="AD55" s="1369"/>
      <c r="AE55" s="1369"/>
      <c r="AF55" s="1369"/>
      <c r="AG55" s="1369"/>
      <c r="AH55" s="1369"/>
      <c r="AI55" s="1369"/>
      <c r="AJ55" s="1369"/>
      <c r="AK55" s="1369"/>
      <c r="AL55" s="1369"/>
      <c r="AM55" s="1369"/>
      <c r="AN55" s="1369"/>
      <c r="AO55" s="1369"/>
      <c r="AP55" s="1369"/>
      <c r="AQ55" s="1369"/>
      <c r="AR55" s="1369"/>
      <c r="AS55" s="1369"/>
      <c r="AT55" s="1369"/>
      <c r="AU55" s="1369"/>
      <c r="AV55" s="1369"/>
      <c r="AW55" s="1369"/>
      <c r="AX55" s="1369"/>
      <c r="AY55" s="1369"/>
      <c r="AZ55" s="207"/>
      <c r="BA55" s="1558"/>
      <c r="BB55" s="152" t="s">
        <v>68</v>
      </c>
      <c r="BC55" s="1022" t="s">
        <v>35</v>
      </c>
      <c r="BD55" s="1042" t="s">
        <v>35</v>
      </c>
      <c r="BE55" s="1042" t="s">
        <v>35</v>
      </c>
      <c r="BF55" s="1042" t="s">
        <v>35</v>
      </c>
      <c r="BG55" s="1063" t="s">
        <v>35</v>
      </c>
      <c r="BH55" s="1084" t="s">
        <v>35</v>
      </c>
      <c r="BI55" s="1042" t="s">
        <v>35</v>
      </c>
      <c r="BJ55" s="1042" t="s">
        <v>35</v>
      </c>
      <c r="BK55" s="1042" t="s">
        <v>35</v>
      </c>
      <c r="BL55" s="1063" t="s">
        <v>35</v>
      </c>
      <c r="BM55" s="1084" t="s">
        <v>35</v>
      </c>
      <c r="BN55" s="1042" t="s">
        <v>35</v>
      </c>
      <c r="BO55" s="1042" t="s">
        <v>35</v>
      </c>
      <c r="BP55" s="1042" t="s">
        <v>35</v>
      </c>
      <c r="BQ55" s="1063" t="s">
        <v>35</v>
      </c>
    </row>
    <row r="56" s="376" customFormat="true" ht="15" customHeight="true" x14ac:dyDescent="0.2">
      <c r="A56" s="132"/>
      <c r="B56" s="177"/>
      <c r="C56" s="1549" t="s">
        <v>114</v>
      </c>
      <c r="D56" s="1550"/>
      <c r="E56" s="1550"/>
      <c r="F56" s="1550"/>
      <c r="G56" s="1551"/>
      <c r="H56" s="1692" t="s">
        <v>38</v>
      </c>
      <c r="I56" s="1672"/>
      <c r="J56" s="1672"/>
      <c r="K56" s="1672"/>
      <c r="L56" s="1693"/>
      <c r="M56" s="1671" t="s">
        <v>37</v>
      </c>
      <c r="N56" s="1672"/>
      <c r="O56" s="1672"/>
      <c r="P56" s="1672"/>
      <c r="Q56" s="1673"/>
      <c r="R56" s="534"/>
      <c r="S56" s="534"/>
      <c r="T56" s="534"/>
      <c r="U56" s="534"/>
      <c r="V56" s="534"/>
      <c r="W56" s="534"/>
      <c r="X56" s="534"/>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BA56" s="209" t="s">
        <v>128</v>
      </c>
      <c r="BB56" s="115" t="s">
        <v>95</v>
      </c>
      <c r="BC56" s="1574" t="s">
        <v>114</v>
      </c>
      <c r="BD56" s="1575"/>
      <c r="BE56" s="1575"/>
      <c r="BF56" s="1575"/>
      <c r="BG56" s="1576"/>
      <c r="BH56" s="1577" t="s">
        <v>38</v>
      </c>
      <c r="BI56" s="1575"/>
      <c r="BJ56" s="1575"/>
      <c r="BK56" s="1575"/>
      <c r="BL56" s="1576"/>
      <c r="BM56" s="1577" t="s">
        <v>37</v>
      </c>
      <c r="BN56" s="1575"/>
      <c r="BO56" s="1575"/>
      <c r="BP56" s="1575"/>
      <c r="BQ56" s="1576"/>
    </row>
    <row r="57" s="376" customFormat="true" ht="12.75" x14ac:dyDescent="0.2">
      <c r="A57" s="178" t="s">
        <v>69</v>
      </c>
      <c r="B57" s="235"/>
      <c r="C57" s="266" t="s">
        <v>0</v>
      </c>
      <c r="D57" s="267" t="s">
        <v>1</v>
      </c>
      <c r="E57" s="267" t="s">
        <v>2</v>
      </c>
      <c r="F57" s="267" t="s">
        <v>3</v>
      </c>
      <c r="G57" s="268" t="s">
        <v>4</v>
      </c>
      <c r="H57" s="1135" t="s">
        <v>0</v>
      </c>
      <c r="I57" s="1103" t="s">
        <v>1</v>
      </c>
      <c r="J57" s="1103" t="s">
        <v>2</v>
      </c>
      <c r="K57" s="1103" t="s">
        <v>3</v>
      </c>
      <c r="L57" s="1104" t="s">
        <v>4</v>
      </c>
      <c r="M57" s="1125" t="s">
        <v>0</v>
      </c>
      <c r="N57" s="1103" t="s">
        <v>1</v>
      </c>
      <c r="O57" s="1103" t="s">
        <v>2</v>
      </c>
      <c r="P57" s="1103" t="s">
        <v>3</v>
      </c>
      <c r="Q57" s="1104" t="s">
        <v>4</v>
      </c>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BA57" s="188" t="s">
        <v>119</v>
      </c>
      <c r="BB57" s="187"/>
      <c r="BC57" s="302" t="s">
        <v>0</v>
      </c>
      <c r="BD57" s="168" t="s">
        <v>1</v>
      </c>
      <c r="BE57" s="168" t="s">
        <v>2</v>
      </c>
      <c r="BF57" s="168" t="s">
        <v>3</v>
      </c>
      <c r="BG57" s="303" t="s">
        <v>4</v>
      </c>
      <c r="BH57" s="312" t="s">
        <v>0</v>
      </c>
      <c r="BI57" s="168" t="s">
        <v>1</v>
      </c>
      <c r="BJ57" s="168" t="s">
        <v>2</v>
      </c>
      <c r="BK57" s="168" t="s">
        <v>3</v>
      </c>
      <c r="BL57" s="303" t="s">
        <v>4</v>
      </c>
      <c r="BM57" s="312" t="s">
        <v>0</v>
      </c>
      <c r="BN57" s="168" t="s">
        <v>1</v>
      </c>
      <c r="BO57" s="168" t="s">
        <v>2</v>
      </c>
      <c r="BP57" s="168" t="s">
        <v>3</v>
      </c>
      <c r="BQ57" s="303" t="s">
        <v>4</v>
      </c>
    </row>
    <row r="58" s="376" customFormat="true" ht="15" customHeight="true" x14ac:dyDescent="0.2">
      <c r="A58" s="1674" t="s">
        <v>212</v>
      </c>
      <c r="B58" s="1333" t="s">
        <v>213</v>
      </c>
      <c r="C58" s="1207">
        <v>42.262375034887846</v>
      </c>
      <c r="D58" s="1208">
        <v>56.735082450117226</v>
      </c>
      <c r="E58" s="1208">
        <v>64.239241791349201</v>
      </c>
      <c r="F58" s="1208">
        <v>61.610198216452808</v>
      </c>
      <c r="G58" s="1209">
        <v>57.68685382853932</v>
      </c>
      <c r="H58" s="1210">
        <v>39.15250468936852</v>
      </c>
      <c r="I58" s="1208">
        <v>64.335798674478923</v>
      </c>
      <c r="J58" s="1208">
        <v>70.333951577231574</v>
      </c>
      <c r="K58" s="1208">
        <v>69.636569185557335</v>
      </c>
      <c r="L58" s="1211">
        <v>64.297114564585627</v>
      </c>
      <c r="M58" s="1212">
        <v>42.04311982436451</v>
      </c>
      <c r="N58" s="1208">
        <v>55.306994267966772</v>
      </c>
      <c r="O58" s="1208">
        <v>63.188908917130874</v>
      </c>
      <c r="P58" s="1208">
        <v>58.364359799502253</v>
      </c>
      <c r="Q58" s="1211">
        <v>57.665507602812646</v>
      </c>
      <c r="R58" s="534"/>
      <c r="S58" s="534"/>
      <c r="T58" s="534"/>
      <c r="U58" s="534"/>
      <c r="V58" s="534"/>
      <c r="W58" s="534"/>
      <c r="X58" s="534"/>
      <c r="Y58" s="534"/>
      <c r="Z58" s="534"/>
      <c r="AA58" s="534"/>
      <c r="AB58" s="534"/>
      <c r="AC58" s="534"/>
      <c r="AD58" s="534"/>
      <c r="AE58" s="534"/>
      <c r="AF58" s="534"/>
      <c r="AG58" s="534"/>
      <c r="AH58" s="534"/>
      <c r="AI58" s="534"/>
      <c r="AJ58" s="534"/>
      <c r="AK58" s="534"/>
      <c r="AL58" s="534"/>
      <c r="AM58" s="534"/>
      <c r="AN58" s="534"/>
      <c r="AO58" s="534"/>
      <c r="AP58" s="534"/>
      <c r="AQ58" s="534"/>
      <c r="AR58" s="534"/>
      <c r="AS58" s="534"/>
      <c r="AT58" s="534"/>
      <c r="AU58" s="534"/>
      <c r="AV58" s="534"/>
      <c r="AW58" s="534"/>
      <c r="AX58" s="534"/>
      <c r="AY58" s="534"/>
      <c r="BA58" s="227"/>
      <c r="BB58" s="153"/>
      <c r="BC58" s="304"/>
      <c r="BD58" s="290"/>
      <c r="BE58" s="290"/>
      <c r="BF58" s="290"/>
      <c r="BG58" s="305"/>
      <c r="BH58" s="313"/>
      <c r="BI58" s="290"/>
      <c r="BJ58" s="290"/>
      <c r="BK58" s="290"/>
      <c r="BL58" s="305"/>
      <c r="BM58" s="313"/>
      <c r="BN58" s="290"/>
      <c r="BO58" s="290"/>
      <c r="BP58" s="290"/>
      <c r="BQ58" s="305"/>
    </row>
    <row r="59" s="376" customFormat="true" ht="15" customHeight="true" x14ac:dyDescent="0.2">
      <c r="A59" s="1675"/>
      <c r="B59" s="1334" t="s">
        <v>214</v>
      </c>
      <c r="C59" s="1213">
        <v>25.139052309085507</v>
      </c>
      <c r="D59" s="1214">
        <v>13.154744267292523</v>
      </c>
      <c r="E59" s="1214">
        <v>3.648276303873569</v>
      </c>
      <c r="F59" s="1214">
        <v>0.27007985236877052</v>
      </c>
      <c r="G59" s="1215">
        <v>0</v>
      </c>
      <c r="H59" s="1216">
        <v>24.385177289792555</v>
      </c>
      <c r="I59" s="1214">
        <v>10.047165330663049</v>
      </c>
      <c r="J59" s="1214">
        <v>7.0829357062264791</v>
      </c>
      <c r="K59" s="1214">
        <v>1.2658103004953962</v>
      </c>
      <c r="L59" s="1217">
        <v>0</v>
      </c>
      <c r="M59" s="1218">
        <v>26.176171478631439</v>
      </c>
      <c r="N59" s="1214">
        <v>12.456006489721169</v>
      </c>
      <c r="O59" s="1214">
        <v>3.5231646179521356</v>
      </c>
      <c r="P59" s="1214">
        <v>0</v>
      </c>
      <c r="Q59" s="1217">
        <v>0</v>
      </c>
      <c r="R59" s="534"/>
      <c r="S59" s="534"/>
      <c r="T59" s="534"/>
      <c r="U59" s="534"/>
      <c r="V59" s="534"/>
      <c r="W59" s="534"/>
      <c r="X59" s="534"/>
      <c r="Y59" s="534"/>
      <c r="Z59" s="534"/>
      <c r="AA59" s="534"/>
      <c r="AB59" s="534"/>
      <c r="AC59" s="534"/>
      <c r="AD59" s="534"/>
      <c r="AE59" s="534"/>
      <c r="AF59" s="534"/>
      <c r="AG59" s="534"/>
      <c r="AH59" s="534"/>
      <c r="AI59" s="534"/>
      <c r="AJ59" s="534"/>
      <c r="AK59" s="534"/>
      <c r="AL59" s="534"/>
      <c r="AM59" s="534"/>
      <c r="AN59" s="534"/>
      <c r="AO59" s="534"/>
      <c r="AP59" s="534"/>
      <c r="AQ59" s="534"/>
      <c r="AR59" s="534"/>
      <c r="AS59" s="534"/>
      <c r="AT59" s="534"/>
      <c r="AU59" s="534"/>
      <c r="AV59" s="534"/>
      <c r="AW59" s="534"/>
      <c r="AX59" s="534"/>
      <c r="AY59" s="534"/>
      <c r="BA59" s="228"/>
      <c r="BB59" s="154"/>
      <c r="BC59" s="306"/>
      <c r="BD59" s="291"/>
      <c r="BE59" s="291"/>
      <c r="BF59" s="291"/>
      <c r="BG59" s="307"/>
      <c r="BH59" s="314"/>
      <c r="BI59" s="291"/>
      <c r="BJ59" s="291"/>
      <c r="BK59" s="291"/>
      <c r="BL59" s="307"/>
      <c r="BM59" s="314"/>
      <c r="BN59" s="291"/>
      <c r="BO59" s="291"/>
      <c r="BP59" s="291"/>
      <c r="BQ59" s="307"/>
    </row>
    <row r="60" s="376" customFormat="true" ht="15" customHeight="true" x14ac:dyDescent="0.2">
      <c r="A60" s="1675"/>
      <c r="B60" s="1334" t="s">
        <v>215</v>
      </c>
      <c r="C60" s="1213">
        <v>5.340042710197852</v>
      </c>
      <c r="D60" s="1214">
        <v>2.6759273134359929</v>
      </c>
      <c r="E60" s="1214">
        <v>0.40648771012307422</v>
      </c>
      <c r="F60" s="1214">
        <v>0</v>
      </c>
      <c r="G60" s="1215">
        <v>0</v>
      </c>
      <c r="H60" s="1216">
        <v>8.0096890376382319</v>
      </c>
      <c r="I60" s="1214">
        <v>1.2884725123894776</v>
      </c>
      <c r="J60" s="1214">
        <v>0</v>
      </c>
      <c r="K60" s="1214">
        <v>0</v>
      </c>
      <c r="L60" s="1217">
        <v>0</v>
      </c>
      <c r="M60" s="1218">
        <v>4.7421646530961912</v>
      </c>
      <c r="N60" s="1214">
        <v>3.4875526073467435</v>
      </c>
      <c r="O60" s="1214">
        <v>0</v>
      </c>
      <c r="P60" s="1214">
        <v>0</v>
      </c>
      <c r="Q60" s="1217">
        <v>0</v>
      </c>
      <c r="R60" s="534"/>
      <c r="S60" s="534"/>
      <c r="T60" s="534"/>
      <c r="U60" s="534"/>
      <c r="V60" s="534"/>
      <c r="W60" s="534"/>
      <c r="X60" s="534"/>
      <c r="Y60" s="534"/>
      <c r="Z60" s="534"/>
      <c r="AA60" s="534"/>
      <c r="AB60" s="534"/>
      <c r="AC60" s="534"/>
      <c r="AD60" s="534"/>
      <c r="AE60" s="534"/>
      <c r="AF60" s="534"/>
      <c r="AG60" s="534"/>
      <c r="AH60" s="534"/>
      <c r="AI60" s="534"/>
      <c r="AJ60" s="534"/>
      <c r="AK60" s="534"/>
      <c r="AL60" s="534"/>
      <c r="AM60" s="534"/>
      <c r="AN60" s="534"/>
      <c r="AO60" s="534"/>
      <c r="AP60" s="534"/>
      <c r="AQ60" s="534"/>
      <c r="AR60" s="534"/>
      <c r="AS60" s="534"/>
      <c r="AT60" s="534"/>
      <c r="AU60" s="534"/>
      <c r="AV60" s="534"/>
      <c r="AW60" s="534"/>
      <c r="AX60" s="534"/>
      <c r="AY60" s="534"/>
      <c r="BA60" s="228"/>
      <c r="BB60" s="154"/>
      <c r="BC60" s="306"/>
      <c r="BD60" s="291"/>
      <c r="BE60" s="291"/>
      <c r="BF60" s="291"/>
      <c r="BG60" s="307"/>
      <c r="BH60" s="314"/>
      <c r="BI60" s="291"/>
      <c r="BJ60" s="291"/>
      <c r="BK60" s="291"/>
      <c r="BL60" s="307"/>
      <c r="BM60" s="314"/>
      <c r="BN60" s="291"/>
      <c r="BO60" s="291"/>
      <c r="BP60" s="291"/>
      <c r="BQ60" s="307"/>
    </row>
    <row r="61" s="376" customFormat="true" ht="15" customHeight="true" x14ac:dyDescent="0.2">
      <c r="A61" s="1675"/>
      <c r="B61" s="1334" t="s">
        <v>216</v>
      </c>
      <c r="C61" s="1213">
        <v>5.2367342240592407</v>
      </c>
      <c r="D61" s="1214">
        <v>2.3034588842372274</v>
      </c>
      <c r="E61" s="1214">
        <v>0.77415319276382388</v>
      </c>
      <c r="F61" s="1214">
        <v>0</v>
      </c>
      <c r="G61" s="1215">
        <v>0</v>
      </c>
      <c r="H61" s="1216">
        <v>10.230405431221246</v>
      </c>
      <c r="I61" s="1214">
        <v>5.9617652632757974</v>
      </c>
      <c r="J61" s="1214">
        <v>1.7827185893421125</v>
      </c>
      <c r="K61" s="1214">
        <v>0</v>
      </c>
      <c r="L61" s="1217">
        <v>0</v>
      </c>
      <c r="M61" s="1218">
        <v>3.5954054017083599</v>
      </c>
      <c r="N61" s="1214">
        <v>1.9232104519055448</v>
      </c>
      <c r="O61" s="1214">
        <v>0.53986241552019942</v>
      </c>
      <c r="P61" s="1214">
        <v>0</v>
      </c>
      <c r="Q61" s="1217">
        <v>0</v>
      </c>
      <c r="R61" s="534"/>
      <c r="S61" s="534"/>
      <c r="T61" s="534"/>
      <c r="U61" s="534"/>
      <c r="V61" s="534"/>
      <c r="W61" s="534"/>
      <c r="X61" s="534"/>
      <c r="Y61" s="534"/>
      <c r="Z61" s="534"/>
      <c r="AA61" s="534"/>
      <c r="AB61" s="534"/>
      <c r="AC61" s="534"/>
      <c r="AD61" s="534"/>
      <c r="AE61" s="534"/>
      <c r="AF61" s="534"/>
      <c r="AG61" s="534"/>
      <c r="AH61" s="534"/>
      <c r="AI61" s="534"/>
      <c r="AJ61" s="534"/>
      <c r="AK61" s="534"/>
      <c r="AL61" s="534"/>
      <c r="AM61" s="534"/>
      <c r="AN61" s="534"/>
      <c r="AO61" s="534"/>
      <c r="AP61" s="534"/>
      <c r="AQ61" s="534"/>
      <c r="AR61" s="534"/>
      <c r="AS61" s="534"/>
      <c r="AT61" s="534"/>
      <c r="AU61" s="534"/>
      <c r="AV61" s="534"/>
      <c r="AW61" s="534"/>
      <c r="AX61" s="534"/>
      <c r="AY61" s="534"/>
      <c r="BA61" s="228"/>
      <c r="BB61" s="154"/>
      <c r="BC61" s="306"/>
      <c r="BD61" s="291"/>
      <c r="BE61" s="291"/>
      <c r="BF61" s="291"/>
      <c r="BG61" s="307"/>
      <c r="BH61" s="314"/>
      <c r="BI61" s="291"/>
      <c r="BJ61" s="291"/>
      <c r="BK61" s="291"/>
      <c r="BL61" s="307"/>
      <c r="BM61" s="314"/>
      <c r="BN61" s="291"/>
      <c r="BO61" s="291"/>
      <c r="BP61" s="291"/>
      <c r="BQ61" s="307"/>
    </row>
    <row r="62" s="376" customFormat="true" ht="15" customHeight="true" x14ac:dyDescent="0.2">
      <c r="A62" s="1675"/>
      <c r="B62" s="1334" t="s">
        <v>217</v>
      </c>
      <c r="C62" s="1213">
        <v>0</v>
      </c>
      <c r="D62" s="1214">
        <v>0</v>
      </c>
      <c r="E62" s="1214">
        <v>0</v>
      </c>
      <c r="F62" s="1214">
        <v>4.7969840924939104E-2</v>
      </c>
      <c r="G62" s="1215">
        <v>0</v>
      </c>
      <c r="H62" s="1216">
        <v>0</v>
      </c>
      <c r="I62" s="1214">
        <v>0</v>
      </c>
      <c r="J62" s="1214">
        <v>0</v>
      </c>
      <c r="K62" s="1214">
        <v>0.25316206009907927</v>
      </c>
      <c r="L62" s="1217">
        <v>0</v>
      </c>
      <c r="M62" s="1218">
        <v>0</v>
      </c>
      <c r="N62" s="1214">
        <v>0</v>
      </c>
      <c r="O62" s="1214">
        <v>0</v>
      </c>
      <c r="P62" s="1214">
        <v>0</v>
      </c>
      <c r="Q62" s="1217">
        <v>0</v>
      </c>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BA62" s="228"/>
      <c r="BB62" s="154"/>
      <c r="BC62" s="306"/>
      <c r="BD62" s="291"/>
      <c r="BE62" s="291"/>
      <c r="BF62" s="291"/>
      <c r="BG62" s="307"/>
      <c r="BH62" s="314"/>
      <c r="BI62" s="291"/>
      <c r="BJ62" s="291"/>
      <c r="BK62" s="291"/>
      <c r="BL62" s="307"/>
      <c r="BM62" s="314"/>
      <c r="BN62" s="291"/>
      <c r="BO62" s="291"/>
      <c r="BP62" s="291"/>
      <c r="BQ62" s="307"/>
    </row>
    <row r="63" s="376" customFormat="true" ht="15" customHeight="true" x14ac:dyDescent="0.2">
      <c r="A63" s="1675"/>
      <c r="B63" s="1334" t="s">
        <v>218</v>
      </c>
      <c r="C63" s="1213">
        <v>1.6081533000591144</v>
      </c>
      <c r="D63" s="1214">
        <v>0.68754136557431489</v>
      </c>
      <c r="E63" s="1214">
        <v>1.2785254472247125</v>
      </c>
      <c r="F63" s="1214">
        <v>1.0080432663201893</v>
      </c>
      <c r="G63" s="1215">
        <v>0.14488234163027458</v>
      </c>
      <c r="H63" s="1216">
        <v>0</v>
      </c>
      <c r="I63" s="1214">
        <v>0</v>
      </c>
      <c r="J63" s="1214">
        <v>0.25467408419173038</v>
      </c>
      <c r="K63" s="1214">
        <v>0.50632412019815853</v>
      </c>
      <c r="L63" s="1217">
        <v>0.7617697288292804</v>
      </c>
      <c r="M63" s="1218">
        <v>1.9946415843627632</v>
      </c>
      <c r="N63" s="1214">
        <v>0.78592734813447751</v>
      </c>
      <c r="O63" s="1214">
        <v>1.5786361445286179</v>
      </c>
      <c r="P63" s="1214">
        <v>1.1363721406413825</v>
      </c>
      <c r="Q63" s="1217">
        <v>0</v>
      </c>
      <c r="R63" s="534"/>
      <c r="S63" s="534"/>
      <c r="T63" s="534"/>
      <c r="U63" s="534"/>
      <c r="V63" s="534"/>
      <c r="W63" s="534"/>
      <c r="X63" s="534"/>
      <c r="Y63" s="534"/>
      <c r="Z63" s="534"/>
      <c r="AA63" s="534"/>
      <c r="AB63" s="534"/>
      <c r="AC63" s="534"/>
      <c r="AD63" s="534"/>
      <c r="AE63" s="534"/>
      <c r="AF63" s="534"/>
      <c r="AG63" s="534"/>
      <c r="AH63" s="534"/>
      <c r="AI63" s="534"/>
      <c r="AJ63" s="534"/>
      <c r="AK63" s="534"/>
      <c r="AL63" s="534"/>
      <c r="AM63" s="534"/>
      <c r="AN63" s="534"/>
      <c r="AO63" s="534"/>
      <c r="AP63" s="534"/>
      <c r="AQ63" s="534"/>
      <c r="AR63" s="534"/>
      <c r="AS63" s="534"/>
      <c r="AT63" s="534"/>
      <c r="AU63" s="534"/>
      <c r="AV63" s="534"/>
      <c r="AW63" s="534"/>
      <c r="AX63" s="534"/>
      <c r="AY63" s="534"/>
      <c r="BA63" s="228"/>
      <c r="BB63" s="154"/>
      <c r="BC63" s="306"/>
      <c r="BD63" s="291"/>
      <c r="BE63" s="291"/>
      <c r="BF63" s="291"/>
      <c r="BG63" s="307"/>
      <c r="BH63" s="314"/>
      <c r="BI63" s="291"/>
      <c r="BJ63" s="291"/>
      <c r="BK63" s="291"/>
      <c r="BL63" s="307"/>
      <c r="BM63" s="314"/>
      <c r="BN63" s="291"/>
      <c r="BO63" s="291"/>
      <c r="BP63" s="291"/>
      <c r="BQ63" s="307"/>
    </row>
    <row r="64" s="376" customFormat="true" ht="15" customHeight="true" x14ac:dyDescent="0.2">
      <c r="A64" s="1675"/>
      <c r="B64" s="1334" t="s">
        <v>219</v>
      </c>
      <c r="C64" s="1213">
        <v>2.353601184994182</v>
      </c>
      <c r="D64" s="1214">
        <v>0.38357069468616334</v>
      </c>
      <c r="E64" s="1214">
        <v>0.29148698541038376</v>
      </c>
      <c r="F64" s="1214">
        <v>0</v>
      </c>
      <c r="G64" s="1215">
        <v>0.54381114861418522</v>
      </c>
      <c r="H64" s="1216">
        <v>0.53776543719468417</v>
      </c>
      <c r="I64" s="1214">
        <v>0</v>
      </c>
      <c r="J64" s="1214">
        <v>0</v>
      </c>
      <c r="K64" s="1214">
        <v>0</v>
      </c>
      <c r="L64" s="1217">
        <v>0</v>
      </c>
      <c r="M64" s="1218">
        <v>2.7929371866244299</v>
      </c>
      <c r="N64" s="1214">
        <v>0.47155640888068651</v>
      </c>
      <c r="O64" s="1214">
        <v>0.35990827701346628</v>
      </c>
      <c r="P64" s="1214">
        <v>0</v>
      </c>
      <c r="Q64" s="1217">
        <v>0.66445861498671077</v>
      </c>
      <c r="R64" s="534"/>
      <c r="S64" s="534"/>
      <c r="T64" s="534"/>
      <c r="U64" s="534"/>
      <c r="V64" s="534"/>
      <c r="W64" s="534"/>
      <c r="X64" s="534"/>
      <c r="Y64" s="534"/>
      <c r="Z64" s="534"/>
      <c r="AA64" s="534"/>
      <c r="AB64" s="534"/>
      <c r="AC64" s="534"/>
      <c r="AD64" s="534"/>
      <c r="AE64" s="534"/>
      <c r="AF64" s="534"/>
      <c r="AG64" s="534"/>
      <c r="AH64" s="534"/>
      <c r="AI64" s="534"/>
      <c r="AJ64" s="534"/>
      <c r="AK64" s="534"/>
      <c r="AL64" s="534"/>
      <c r="AM64" s="534"/>
      <c r="AN64" s="534"/>
      <c r="AO64" s="534"/>
      <c r="AP64" s="534"/>
      <c r="AQ64" s="534"/>
      <c r="AR64" s="534"/>
      <c r="AS64" s="534"/>
      <c r="AT64" s="534"/>
      <c r="AU64" s="534"/>
      <c r="AV64" s="534"/>
      <c r="AW64" s="534"/>
      <c r="AX64" s="534"/>
      <c r="AY64" s="534"/>
      <c r="BA64" s="228"/>
      <c r="BB64" s="154"/>
      <c r="BC64" s="306"/>
      <c r="BD64" s="291"/>
      <c r="BE64" s="291"/>
      <c r="BF64" s="291"/>
      <c r="BG64" s="307"/>
      <c r="BH64" s="314"/>
      <c r="BI64" s="291"/>
      <c r="BJ64" s="291"/>
      <c r="BK64" s="291"/>
      <c r="BL64" s="307"/>
      <c r="BM64" s="314"/>
      <c r="BN64" s="291"/>
      <c r="BO64" s="291"/>
      <c r="BP64" s="291"/>
      <c r="BQ64" s="307"/>
    </row>
    <row r="65" s="376" customFormat="true" ht="15" customHeight="true" x14ac:dyDescent="0.2">
      <c r="A65" s="1675"/>
      <c r="B65" s="1334" t="s">
        <v>220</v>
      </c>
      <c r="C65" s="1213">
        <v>5.9599324088139447</v>
      </c>
      <c r="D65" s="1214">
        <v>5.6378841964524948</v>
      </c>
      <c r="E65" s="1214">
        <v>2.8994123041985906</v>
      </c>
      <c r="F65" s="1214">
        <v>1.226471324580511</v>
      </c>
      <c r="G65" s="1215">
        <v>1.3821806357861939</v>
      </c>
      <c r="H65" s="1216">
        <v>3.7071374941674597</v>
      </c>
      <c r="I65" s="1214">
        <v>1.7814532997384951</v>
      </c>
      <c r="J65" s="1214">
        <v>0.80423395007914855</v>
      </c>
      <c r="K65" s="1214">
        <v>1.9620059657678646</v>
      </c>
      <c r="L65" s="1217">
        <v>0.53958689125407377</v>
      </c>
      <c r="M65" s="1218">
        <v>6.5215824439480166</v>
      </c>
      <c r="N65" s="1214">
        <v>7.2978234215336748</v>
      </c>
      <c r="O65" s="1214">
        <v>2.4267344854510928</v>
      </c>
      <c r="P65" s="1214">
        <v>1.2441545099528015</v>
      </c>
      <c r="Q65" s="1217">
        <v>1.5634320352628486</v>
      </c>
      <c r="R65" s="534"/>
      <c r="S65" s="534"/>
      <c r="T65" s="534"/>
      <c r="U65" s="534"/>
      <c r="V65" s="534"/>
      <c r="W65" s="534"/>
      <c r="X65" s="534"/>
      <c r="Y65" s="534"/>
      <c r="Z65" s="534"/>
      <c r="AA65" s="534"/>
      <c r="AB65" s="534"/>
      <c r="AC65" s="534"/>
      <c r="AD65" s="534"/>
      <c r="AE65" s="534"/>
      <c r="AF65" s="534"/>
      <c r="AG65" s="534"/>
      <c r="AH65" s="534"/>
      <c r="AI65" s="534"/>
      <c r="AJ65" s="534"/>
      <c r="AK65" s="534"/>
      <c r="AL65" s="534"/>
      <c r="AM65" s="534"/>
      <c r="AN65" s="534"/>
      <c r="AO65" s="534"/>
      <c r="AP65" s="534"/>
      <c r="AQ65" s="534"/>
      <c r="AR65" s="534"/>
      <c r="AS65" s="534"/>
      <c r="AT65" s="534"/>
      <c r="AU65" s="534"/>
      <c r="AV65" s="534"/>
      <c r="AW65" s="534"/>
      <c r="AX65" s="534"/>
      <c r="AY65" s="534"/>
      <c r="BA65" s="228"/>
      <c r="BB65" s="154"/>
      <c r="BC65" s="306"/>
      <c r="BD65" s="291"/>
      <c r="BE65" s="291"/>
      <c r="BF65" s="291"/>
      <c r="BG65" s="307"/>
      <c r="BH65" s="314"/>
      <c r="BI65" s="291"/>
      <c r="BJ65" s="291"/>
      <c r="BK65" s="291"/>
      <c r="BL65" s="307"/>
      <c r="BM65" s="314"/>
      <c r="BN65" s="291"/>
      <c r="BO65" s="291"/>
      <c r="BP65" s="291"/>
      <c r="BQ65" s="307"/>
    </row>
    <row r="66" s="376" customFormat="true" ht="15" customHeight="true" x14ac:dyDescent="0.2">
      <c r="A66" s="1675"/>
      <c r="B66" s="1334" t="s">
        <v>221</v>
      </c>
      <c r="C66" s="1213">
        <v>0.28479550238088647</v>
      </c>
      <c r="D66" s="1214">
        <v>0</v>
      </c>
      <c r="E66" s="1214">
        <v>0</v>
      </c>
      <c r="F66" s="1214">
        <v>0</v>
      </c>
      <c r="G66" s="1215">
        <v>0</v>
      </c>
      <c r="H66" s="1216">
        <v>0</v>
      </c>
      <c r="I66" s="1214">
        <v>0</v>
      </c>
      <c r="J66" s="1214">
        <v>0</v>
      </c>
      <c r="K66" s="1214">
        <v>0</v>
      </c>
      <c r="L66" s="1217">
        <v>0</v>
      </c>
      <c r="M66" s="1218">
        <v>0.35324054744502204</v>
      </c>
      <c r="N66" s="1214">
        <v>0</v>
      </c>
      <c r="O66" s="1214">
        <v>0</v>
      </c>
      <c r="P66" s="1214">
        <v>0</v>
      </c>
      <c r="Q66" s="1217">
        <v>0</v>
      </c>
      <c r="R66" s="534"/>
      <c r="S66" s="534"/>
      <c r="T66" s="534"/>
      <c r="U66" s="534"/>
      <c r="V66" s="534"/>
      <c r="W66" s="534"/>
      <c r="X66" s="534"/>
      <c r="Y66" s="534"/>
      <c r="Z66" s="534"/>
      <c r="AA66" s="534"/>
      <c r="AB66" s="534"/>
      <c r="AC66" s="534"/>
      <c r="AD66" s="534"/>
      <c r="AE66" s="534"/>
      <c r="AF66" s="534"/>
      <c r="AG66" s="534"/>
      <c r="AH66" s="534"/>
      <c r="AI66" s="534"/>
      <c r="AJ66" s="534"/>
      <c r="AK66" s="534"/>
      <c r="AL66" s="534"/>
      <c r="AM66" s="534"/>
      <c r="AN66" s="534"/>
      <c r="AO66" s="534"/>
      <c r="AP66" s="534"/>
      <c r="AQ66" s="534"/>
      <c r="AR66" s="534"/>
      <c r="AS66" s="534"/>
      <c r="AT66" s="534"/>
      <c r="AU66" s="534"/>
      <c r="AV66" s="534"/>
      <c r="AW66" s="534"/>
      <c r="AX66" s="534"/>
      <c r="AY66" s="534"/>
      <c r="BA66" s="228"/>
      <c r="BB66" s="154"/>
      <c r="BC66" s="306"/>
      <c r="BD66" s="291"/>
      <c r="BE66" s="291"/>
      <c r="BF66" s="291"/>
      <c r="BG66" s="307"/>
      <c r="BH66" s="314"/>
      <c r="BI66" s="291"/>
      <c r="BJ66" s="291"/>
      <c r="BK66" s="291"/>
      <c r="BL66" s="307"/>
      <c r="BM66" s="314"/>
      <c r="BN66" s="291"/>
      <c r="BO66" s="291"/>
      <c r="BP66" s="291"/>
      <c r="BQ66" s="307"/>
    </row>
    <row r="67" s="376" customFormat="true" ht="15" customHeight="true" x14ac:dyDescent="0.2">
      <c r="A67" s="1675"/>
      <c r="B67" s="1334" t="s">
        <v>222</v>
      </c>
      <c r="C67" s="1213">
        <v>11.815313325521389</v>
      </c>
      <c r="D67" s="1214">
        <v>18.421790828204085</v>
      </c>
      <c r="E67" s="1214">
        <v>26.462416265056639</v>
      </c>
      <c r="F67" s="1214">
        <v>35.837237499352753</v>
      </c>
      <c r="G67" s="1215">
        <v>40.242272045430042</v>
      </c>
      <c r="H67" s="1216">
        <v>13.977320620617197</v>
      </c>
      <c r="I67" s="1214">
        <v>16.585344919454258</v>
      </c>
      <c r="J67" s="1214">
        <v>19.741486092928969</v>
      </c>
      <c r="K67" s="1214">
        <v>26.376128367882167</v>
      </c>
      <c r="L67" s="1217">
        <v>34.401528815331019</v>
      </c>
      <c r="M67" s="1218">
        <v>11.780736879819234</v>
      </c>
      <c r="N67" s="1214">
        <v>18.270929004510979</v>
      </c>
      <c r="O67" s="1214">
        <v>28.382785142403595</v>
      </c>
      <c r="P67" s="1214">
        <v>39.255113549903442</v>
      </c>
      <c r="Q67" s="1217">
        <v>40.10660174693777</v>
      </c>
      <c r="R67" s="534"/>
      <c r="S67" s="534"/>
      <c r="T67" s="534"/>
      <c r="U67" s="534"/>
      <c r="V67" s="534"/>
      <c r="W67" s="534"/>
      <c r="X67" s="534"/>
      <c r="Y67" s="534"/>
      <c r="Z67" s="534"/>
      <c r="AA67" s="534"/>
      <c r="AB67" s="534"/>
      <c r="AC67" s="534"/>
      <c r="AD67" s="534"/>
      <c r="AE67" s="534"/>
      <c r="AF67" s="534"/>
      <c r="AG67" s="534"/>
      <c r="AH67" s="534"/>
      <c r="AI67" s="534"/>
      <c r="AJ67" s="534"/>
      <c r="AK67" s="534"/>
      <c r="AL67" s="534"/>
      <c r="AM67" s="534"/>
      <c r="AN67" s="534"/>
      <c r="AO67" s="534"/>
      <c r="AP67" s="534"/>
      <c r="AQ67" s="534"/>
      <c r="AR67" s="534"/>
      <c r="AS67" s="534"/>
      <c r="AT67" s="534"/>
      <c r="AU67" s="534"/>
      <c r="AV67" s="534"/>
      <c r="AW67" s="534"/>
      <c r="AX67" s="534"/>
      <c r="AY67" s="534"/>
      <c r="BA67" s="228"/>
      <c r="BB67" s="154"/>
      <c r="BC67" s="306"/>
      <c r="BD67" s="291"/>
      <c r="BE67" s="291"/>
      <c r="BF67" s="291"/>
      <c r="BG67" s="307"/>
      <c r="BH67" s="314"/>
      <c r="BI67" s="291"/>
      <c r="BJ67" s="291"/>
      <c r="BK67" s="291"/>
      <c r="BL67" s="307"/>
      <c r="BM67" s="314"/>
      <c r="BN67" s="291"/>
      <c r="BO67" s="291"/>
      <c r="BP67" s="291"/>
      <c r="BQ67" s="307"/>
    </row>
    <row r="68" s="376" customFormat="true" ht="15" customHeight="true" x14ac:dyDescent="0.2">
      <c r="A68" s="1147"/>
      <c r="B68" s="1335"/>
      <c r="C68" s="1213"/>
      <c r="D68" s="1214"/>
      <c r="E68" s="1214"/>
      <c r="F68" s="1214"/>
      <c r="G68" s="1215"/>
      <c r="H68" s="1216"/>
      <c r="I68" s="1214"/>
      <c r="J68" s="1214"/>
      <c r="K68" s="1214"/>
      <c r="L68" s="1217"/>
      <c r="M68" s="1218"/>
      <c r="N68" s="1214"/>
      <c r="O68" s="1214"/>
      <c r="P68" s="1214"/>
      <c r="Q68" s="1217"/>
      <c r="R68" s="534"/>
      <c r="S68" s="534"/>
      <c r="T68" s="534"/>
      <c r="U68" s="534"/>
      <c r="V68" s="534"/>
      <c r="W68" s="534"/>
      <c r="X68" s="534"/>
      <c r="Y68" s="534"/>
      <c r="Z68" s="534"/>
      <c r="AA68" s="534"/>
      <c r="AB68" s="534"/>
      <c r="AC68" s="534"/>
      <c r="AD68" s="534"/>
      <c r="AE68" s="534"/>
      <c r="AF68" s="534"/>
      <c r="AG68" s="534"/>
      <c r="AH68" s="534"/>
      <c r="AI68" s="534"/>
      <c r="AJ68" s="534"/>
      <c r="AK68" s="534"/>
      <c r="AL68" s="534"/>
      <c r="AM68" s="534"/>
      <c r="AN68" s="534"/>
      <c r="AO68" s="534"/>
      <c r="AP68" s="534"/>
      <c r="AQ68" s="534"/>
      <c r="AR68" s="534"/>
      <c r="AS68" s="534"/>
      <c r="AT68" s="534"/>
      <c r="AU68" s="534"/>
      <c r="AV68" s="534"/>
      <c r="AW68" s="534"/>
      <c r="AX68" s="534"/>
      <c r="AY68" s="534"/>
      <c r="BA68" s="228"/>
      <c r="BB68" s="154"/>
      <c r="BC68" s="306"/>
      <c r="BD68" s="291"/>
      <c r="BE68" s="291"/>
      <c r="BF68" s="291"/>
      <c r="BG68" s="307"/>
      <c r="BH68" s="314"/>
      <c r="BI68" s="291"/>
      <c r="BJ68" s="291"/>
      <c r="BK68" s="291"/>
      <c r="BL68" s="307"/>
      <c r="BM68" s="314"/>
      <c r="BN68" s="291"/>
      <c r="BO68" s="291"/>
      <c r="BP68" s="291"/>
      <c r="BQ68" s="307"/>
    </row>
    <row r="69" s="376" customFormat="true" ht="15" customHeight="true" x14ac:dyDescent="0.2">
      <c r="A69" s="1147"/>
      <c r="B69" s="1335"/>
      <c r="C69" s="1213"/>
      <c r="D69" s="1214"/>
      <c r="E69" s="1214"/>
      <c r="F69" s="1214"/>
      <c r="G69" s="1215"/>
      <c r="H69" s="1216"/>
      <c r="I69" s="1214"/>
      <c r="J69" s="1214"/>
      <c r="K69" s="1214"/>
      <c r="L69" s="1217"/>
      <c r="M69" s="1218"/>
      <c r="N69" s="1214"/>
      <c r="O69" s="1214"/>
      <c r="P69" s="1214"/>
      <c r="Q69" s="1217"/>
      <c r="R69" s="534"/>
      <c r="S69" s="534"/>
      <c r="T69" s="534"/>
      <c r="U69" s="534"/>
      <c r="V69" s="534"/>
      <c r="W69" s="534"/>
      <c r="X69" s="534"/>
      <c r="Y69" s="534"/>
      <c r="Z69" s="534"/>
      <c r="AA69" s="534"/>
      <c r="AB69" s="534"/>
      <c r="AC69" s="534"/>
      <c r="AD69" s="534"/>
      <c r="AE69" s="534"/>
      <c r="AF69" s="534"/>
      <c r="AG69" s="534"/>
      <c r="AH69" s="534"/>
      <c r="AI69" s="534"/>
      <c r="AJ69" s="534"/>
      <c r="AK69" s="534"/>
      <c r="AL69" s="534"/>
      <c r="AM69" s="534"/>
      <c r="AN69" s="534"/>
      <c r="AO69" s="534"/>
      <c r="AP69" s="534"/>
      <c r="AQ69" s="534"/>
      <c r="AR69" s="534"/>
      <c r="AS69" s="534"/>
      <c r="AT69" s="534"/>
      <c r="AU69" s="534"/>
      <c r="AV69" s="534"/>
      <c r="AW69" s="534"/>
      <c r="AX69" s="534"/>
      <c r="AY69" s="534"/>
      <c r="BA69" s="228"/>
      <c r="BB69" s="154"/>
      <c r="BC69" s="306"/>
      <c r="BD69" s="291"/>
      <c r="BE69" s="291"/>
      <c r="BF69" s="291"/>
      <c r="BG69" s="307"/>
      <c r="BH69" s="314"/>
      <c r="BI69" s="291"/>
      <c r="BJ69" s="291"/>
      <c r="BK69" s="291"/>
      <c r="BL69" s="307"/>
      <c r="BM69" s="314"/>
      <c r="BN69" s="291"/>
      <c r="BO69" s="291"/>
      <c r="BP69" s="291"/>
      <c r="BQ69" s="307"/>
    </row>
    <row r="70" s="376" customFormat="true" ht="15" customHeight="true" x14ac:dyDescent="0.2">
      <c r="A70" s="1147"/>
      <c r="B70" s="1335"/>
      <c r="C70" s="1213"/>
      <c r="D70" s="1214"/>
      <c r="E70" s="1214"/>
      <c r="F70" s="1214"/>
      <c r="G70" s="1215"/>
      <c r="H70" s="1216"/>
      <c r="I70" s="1214"/>
      <c r="J70" s="1214"/>
      <c r="K70" s="1214"/>
      <c r="L70" s="1217"/>
      <c r="M70" s="1218"/>
      <c r="N70" s="1214"/>
      <c r="O70" s="1214"/>
      <c r="P70" s="1214"/>
      <c r="Q70" s="1217"/>
      <c r="R70" s="534"/>
      <c r="S70" s="534"/>
      <c r="T70" s="534"/>
      <c r="U70" s="534"/>
      <c r="V70" s="534"/>
      <c r="W70" s="534"/>
      <c r="X70" s="534"/>
      <c r="Y70" s="534"/>
      <c r="Z70" s="534"/>
      <c r="AA70" s="534"/>
      <c r="AB70" s="534"/>
      <c r="AC70" s="534"/>
      <c r="AD70" s="534"/>
      <c r="AE70" s="534"/>
      <c r="AF70" s="534"/>
      <c r="AG70" s="534"/>
      <c r="AH70" s="534"/>
      <c r="AI70" s="534"/>
      <c r="AJ70" s="534"/>
      <c r="AK70" s="534"/>
      <c r="AL70" s="534"/>
      <c r="AM70" s="534"/>
      <c r="AN70" s="534"/>
      <c r="AO70" s="534"/>
      <c r="AP70" s="534"/>
      <c r="AQ70" s="534"/>
      <c r="AR70" s="534"/>
      <c r="AS70" s="534"/>
      <c r="AT70" s="534"/>
      <c r="AU70" s="534"/>
      <c r="AV70" s="534"/>
      <c r="AW70" s="534"/>
      <c r="AX70" s="534"/>
      <c r="AY70" s="534"/>
      <c r="BA70" s="228"/>
      <c r="BB70" s="154"/>
      <c r="BC70" s="306"/>
      <c r="BD70" s="291"/>
      <c r="BE70" s="291"/>
      <c r="BF70" s="291"/>
      <c r="BG70" s="307"/>
      <c r="BH70" s="314"/>
      <c r="BI70" s="291"/>
      <c r="BJ70" s="291"/>
      <c r="BK70" s="291"/>
      <c r="BL70" s="307"/>
      <c r="BM70" s="314"/>
      <c r="BN70" s="291"/>
      <c r="BO70" s="291"/>
      <c r="BP70" s="291"/>
      <c r="BQ70" s="307"/>
    </row>
    <row r="71" s="376" customFormat="true" ht="15" customHeight="true" x14ac:dyDescent="0.2">
      <c r="A71" s="1147"/>
      <c r="B71" s="1335"/>
      <c r="C71" s="1213"/>
      <c r="D71" s="1214"/>
      <c r="E71" s="1214"/>
      <c r="F71" s="1214"/>
      <c r="G71" s="1215"/>
      <c r="H71" s="1216"/>
      <c r="I71" s="1214"/>
      <c r="J71" s="1214"/>
      <c r="K71" s="1214"/>
      <c r="L71" s="1217"/>
      <c r="M71" s="1218"/>
      <c r="N71" s="1214"/>
      <c r="O71" s="1214"/>
      <c r="P71" s="1214"/>
      <c r="Q71" s="1217"/>
      <c r="R71" s="534"/>
      <c r="S71" s="534"/>
      <c r="T71" s="534"/>
      <c r="U71" s="534"/>
      <c r="V71" s="534"/>
      <c r="W71" s="534"/>
      <c r="X71" s="534"/>
      <c r="Y71" s="534"/>
      <c r="Z71" s="534"/>
      <c r="AA71" s="534"/>
      <c r="AB71" s="534"/>
      <c r="AC71" s="534"/>
      <c r="AD71" s="534"/>
      <c r="AE71" s="534"/>
      <c r="AF71" s="534"/>
      <c r="AG71" s="534"/>
      <c r="AH71" s="534"/>
      <c r="AI71" s="534"/>
      <c r="AJ71" s="534"/>
      <c r="AK71" s="534"/>
      <c r="AL71" s="534"/>
      <c r="AM71" s="534"/>
      <c r="AN71" s="534"/>
      <c r="AO71" s="534"/>
      <c r="AP71" s="534"/>
      <c r="AQ71" s="534"/>
      <c r="AR71" s="534"/>
      <c r="AS71" s="534"/>
      <c r="AT71" s="534"/>
      <c r="AU71" s="534"/>
      <c r="AV71" s="534"/>
      <c r="AW71" s="534"/>
      <c r="AX71" s="534"/>
      <c r="AY71" s="534"/>
      <c r="BA71" s="228"/>
      <c r="BB71" s="154"/>
      <c r="BC71" s="306"/>
      <c r="BD71" s="291"/>
      <c r="BE71" s="291"/>
      <c r="BF71" s="291"/>
      <c r="BG71" s="307"/>
      <c r="BH71" s="314"/>
      <c r="BI71" s="291"/>
      <c r="BJ71" s="291"/>
      <c r="BK71" s="291"/>
      <c r="BL71" s="307"/>
      <c r="BM71" s="314"/>
      <c r="BN71" s="291"/>
      <c r="BO71" s="291"/>
      <c r="BP71" s="291"/>
      <c r="BQ71" s="307"/>
    </row>
    <row r="72" s="376" customFormat="true" ht="15" customHeight="true" x14ac:dyDescent="0.2">
      <c r="A72" s="1147"/>
      <c r="B72" s="1335"/>
      <c r="C72" s="1213"/>
      <c r="D72" s="1214"/>
      <c r="E72" s="1214"/>
      <c r="F72" s="1214"/>
      <c r="G72" s="1215"/>
      <c r="H72" s="1216"/>
      <c r="I72" s="1214"/>
      <c r="J72" s="1214"/>
      <c r="K72" s="1214"/>
      <c r="L72" s="1217"/>
      <c r="M72" s="1218"/>
      <c r="N72" s="1214"/>
      <c r="O72" s="1214"/>
      <c r="P72" s="1214"/>
      <c r="Q72" s="1217"/>
      <c r="R72" s="534"/>
      <c r="S72" s="534"/>
      <c r="T72" s="534"/>
      <c r="U72" s="534"/>
      <c r="V72" s="534"/>
      <c r="W72" s="534"/>
      <c r="X72" s="534"/>
      <c r="Y72" s="534"/>
      <c r="Z72" s="534"/>
      <c r="AA72" s="534"/>
      <c r="AB72" s="534"/>
      <c r="AC72" s="534"/>
      <c r="AD72" s="534"/>
      <c r="AE72" s="534"/>
      <c r="AF72" s="534"/>
      <c r="AG72" s="534"/>
      <c r="AH72" s="534"/>
      <c r="AI72" s="534"/>
      <c r="AJ72" s="534"/>
      <c r="AK72" s="534"/>
      <c r="AL72" s="534"/>
      <c r="AM72" s="534"/>
      <c r="AN72" s="534"/>
      <c r="AO72" s="534"/>
      <c r="AP72" s="534"/>
      <c r="AQ72" s="534"/>
      <c r="AR72" s="534"/>
      <c r="AS72" s="534"/>
      <c r="AT72" s="534"/>
      <c r="AU72" s="534"/>
      <c r="AV72" s="534"/>
      <c r="AW72" s="534"/>
      <c r="AX72" s="534"/>
      <c r="AY72" s="534"/>
      <c r="BA72" s="228"/>
      <c r="BB72" s="154"/>
      <c r="BC72" s="306"/>
      <c r="BD72" s="291"/>
      <c r="BE72" s="291"/>
      <c r="BF72" s="291"/>
      <c r="BG72" s="307"/>
      <c r="BH72" s="314"/>
      <c r="BI72" s="291"/>
      <c r="BJ72" s="291"/>
      <c r="BK72" s="291"/>
      <c r="BL72" s="307"/>
      <c r="BM72" s="314"/>
      <c r="BN72" s="291"/>
      <c r="BO72" s="291"/>
      <c r="BP72" s="291"/>
      <c r="BQ72" s="307"/>
    </row>
    <row r="73" s="376" customFormat="true" ht="15" customHeight="true" x14ac:dyDescent="0.2">
      <c r="A73" s="1147"/>
      <c r="B73" s="1335"/>
      <c r="C73" s="1213"/>
      <c r="D73" s="1214"/>
      <c r="E73" s="1214"/>
      <c r="F73" s="1214"/>
      <c r="G73" s="1215"/>
      <c r="H73" s="1216"/>
      <c r="I73" s="1214"/>
      <c r="J73" s="1214"/>
      <c r="K73" s="1214"/>
      <c r="L73" s="1217"/>
      <c r="M73" s="1218"/>
      <c r="N73" s="1214"/>
      <c r="O73" s="1214"/>
      <c r="P73" s="1214"/>
      <c r="Q73" s="1217"/>
      <c r="R73" s="534"/>
      <c r="S73" s="534"/>
      <c r="T73" s="534"/>
      <c r="U73" s="534"/>
      <c r="V73" s="534"/>
      <c r="W73" s="534"/>
      <c r="X73" s="534"/>
      <c r="Y73" s="534"/>
      <c r="Z73" s="534"/>
      <c r="AA73" s="534"/>
      <c r="AB73" s="534"/>
      <c r="AC73" s="534"/>
      <c r="AD73" s="534"/>
      <c r="AE73" s="534"/>
      <c r="AF73" s="534"/>
      <c r="AG73" s="534"/>
      <c r="AH73" s="534"/>
      <c r="AI73" s="534"/>
      <c r="AJ73" s="534"/>
      <c r="AK73" s="534"/>
      <c r="AL73" s="534"/>
      <c r="AM73" s="534"/>
      <c r="AN73" s="534"/>
      <c r="AO73" s="534"/>
      <c r="AP73" s="534"/>
      <c r="AQ73" s="534"/>
      <c r="AR73" s="534"/>
      <c r="AS73" s="534"/>
      <c r="AT73" s="534"/>
      <c r="AU73" s="534"/>
      <c r="AV73" s="534"/>
      <c r="AW73" s="534"/>
      <c r="AX73" s="534"/>
      <c r="AY73" s="534"/>
      <c r="BA73" s="228"/>
      <c r="BB73" s="154"/>
      <c r="BC73" s="306"/>
      <c r="BD73" s="291"/>
      <c r="BE73" s="291"/>
      <c r="BF73" s="291"/>
      <c r="BG73" s="307"/>
      <c r="BH73" s="314"/>
      <c r="BI73" s="291"/>
      <c r="BJ73" s="291"/>
      <c r="BK73" s="291"/>
      <c r="BL73" s="307"/>
      <c r="BM73" s="314"/>
      <c r="BN73" s="291"/>
      <c r="BO73" s="291"/>
      <c r="BP73" s="291"/>
      <c r="BQ73" s="307"/>
    </row>
    <row r="74" s="376" customFormat="true" ht="15" customHeight="true" x14ac:dyDescent="0.2">
      <c r="A74" s="1147"/>
      <c r="B74" s="1335"/>
      <c r="C74" s="1213"/>
      <c r="D74" s="1214"/>
      <c r="E74" s="1214"/>
      <c r="F74" s="1214"/>
      <c r="G74" s="1215"/>
      <c r="H74" s="1216"/>
      <c r="I74" s="1214"/>
      <c r="J74" s="1214"/>
      <c r="K74" s="1214"/>
      <c r="L74" s="1217"/>
      <c r="M74" s="1218"/>
      <c r="N74" s="1214"/>
      <c r="O74" s="1214"/>
      <c r="P74" s="1214"/>
      <c r="Q74" s="1217"/>
      <c r="R74" s="534"/>
      <c r="S74" s="534"/>
      <c r="T74" s="534"/>
      <c r="U74" s="534"/>
      <c r="V74" s="534"/>
      <c r="W74" s="534"/>
      <c r="X74" s="534"/>
      <c r="Y74" s="534"/>
      <c r="Z74" s="534"/>
      <c r="AA74" s="534"/>
      <c r="AB74" s="534"/>
      <c r="AC74" s="534"/>
      <c r="AD74" s="534"/>
      <c r="AE74" s="534"/>
      <c r="AF74" s="534"/>
      <c r="AG74" s="534"/>
      <c r="AH74" s="534"/>
      <c r="AI74" s="534"/>
      <c r="AJ74" s="534"/>
      <c r="AK74" s="534"/>
      <c r="AL74" s="534"/>
      <c r="AM74" s="534"/>
      <c r="AN74" s="534"/>
      <c r="AO74" s="534"/>
      <c r="AP74" s="534"/>
      <c r="AQ74" s="534"/>
      <c r="AR74" s="534"/>
      <c r="AS74" s="534"/>
      <c r="AT74" s="534"/>
      <c r="AU74" s="534"/>
      <c r="AV74" s="534"/>
      <c r="AW74" s="534"/>
      <c r="AX74" s="534"/>
      <c r="AY74" s="534"/>
      <c r="BA74" s="228"/>
      <c r="BB74" s="154"/>
      <c r="BC74" s="306"/>
      <c r="BD74" s="291"/>
      <c r="BE74" s="291"/>
      <c r="BF74" s="291"/>
      <c r="BG74" s="307"/>
      <c r="BH74" s="314"/>
      <c r="BI74" s="291"/>
      <c r="BJ74" s="291"/>
      <c r="BK74" s="291"/>
      <c r="BL74" s="307"/>
      <c r="BM74" s="314"/>
      <c r="BN74" s="291"/>
      <c r="BO74" s="291"/>
      <c r="BP74" s="291"/>
      <c r="BQ74" s="307"/>
    </row>
    <row r="75" s="376" customFormat="true" ht="15" customHeight="true" x14ac:dyDescent="0.2">
      <c r="A75" s="1147"/>
      <c r="B75" s="1335"/>
      <c r="C75" s="1213"/>
      <c r="D75" s="1214"/>
      <c r="E75" s="1214"/>
      <c r="F75" s="1214"/>
      <c r="G75" s="1215"/>
      <c r="H75" s="1216"/>
      <c r="I75" s="1214"/>
      <c r="J75" s="1214"/>
      <c r="K75" s="1214"/>
      <c r="L75" s="1217"/>
      <c r="M75" s="1218"/>
      <c r="N75" s="1214"/>
      <c r="O75" s="1214"/>
      <c r="P75" s="1214"/>
      <c r="Q75" s="1217"/>
      <c r="R75" s="534"/>
      <c r="S75" s="534"/>
      <c r="T75" s="534"/>
      <c r="U75" s="534"/>
      <c r="V75" s="534"/>
      <c r="W75" s="534"/>
      <c r="X75" s="534"/>
      <c r="Y75" s="534"/>
      <c r="Z75" s="534"/>
      <c r="AA75" s="534"/>
      <c r="AB75" s="534"/>
      <c r="AC75" s="534"/>
      <c r="AD75" s="534"/>
      <c r="AE75" s="534"/>
      <c r="AF75" s="534"/>
      <c r="AG75" s="534"/>
      <c r="AH75" s="534"/>
      <c r="AI75" s="534"/>
      <c r="AJ75" s="534"/>
      <c r="AK75" s="534"/>
      <c r="AL75" s="534"/>
      <c r="AM75" s="534"/>
      <c r="AN75" s="534"/>
      <c r="AO75" s="534"/>
      <c r="AP75" s="534"/>
      <c r="AQ75" s="534"/>
      <c r="AR75" s="534"/>
      <c r="AS75" s="534"/>
      <c r="AT75" s="534"/>
      <c r="AU75" s="534"/>
      <c r="AV75" s="534"/>
      <c r="AW75" s="534"/>
      <c r="AX75" s="534"/>
      <c r="AY75" s="534"/>
      <c r="BA75" s="228"/>
      <c r="BB75" s="154"/>
      <c r="BC75" s="306"/>
      <c r="BD75" s="291"/>
      <c r="BE75" s="291"/>
      <c r="BF75" s="291"/>
      <c r="BG75" s="307"/>
      <c r="BH75" s="314"/>
      <c r="BI75" s="291"/>
      <c r="BJ75" s="291"/>
      <c r="BK75" s="291"/>
      <c r="BL75" s="307"/>
      <c r="BM75" s="314"/>
      <c r="BN75" s="291"/>
      <c r="BO75" s="291"/>
      <c r="BP75" s="291"/>
      <c r="BQ75" s="307"/>
    </row>
    <row r="76" s="376" customFormat="true" ht="15" customHeight="true" x14ac:dyDescent="0.2">
      <c r="A76" s="1147"/>
      <c r="B76" s="1335"/>
      <c r="C76" s="1213"/>
      <c r="D76" s="1214"/>
      <c r="E76" s="1214"/>
      <c r="F76" s="1214"/>
      <c r="G76" s="1215"/>
      <c r="H76" s="1216"/>
      <c r="I76" s="1214"/>
      <c r="J76" s="1214"/>
      <c r="K76" s="1214"/>
      <c r="L76" s="1217"/>
      <c r="M76" s="1218"/>
      <c r="N76" s="1214"/>
      <c r="O76" s="1214"/>
      <c r="P76" s="1214"/>
      <c r="Q76" s="1217"/>
      <c r="R76" s="534"/>
      <c r="S76" s="534"/>
      <c r="T76" s="534"/>
      <c r="U76" s="534"/>
      <c r="V76" s="534"/>
      <c r="W76" s="534"/>
      <c r="X76" s="534"/>
      <c r="Y76" s="534"/>
      <c r="Z76" s="534"/>
      <c r="AA76" s="534"/>
      <c r="AB76" s="534"/>
      <c r="AC76" s="534"/>
      <c r="AD76" s="534"/>
      <c r="AE76" s="534"/>
      <c r="AF76" s="534"/>
      <c r="AG76" s="534"/>
      <c r="AH76" s="534"/>
      <c r="AI76" s="534"/>
      <c r="AJ76" s="534"/>
      <c r="AK76" s="534"/>
      <c r="AL76" s="534"/>
      <c r="AM76" s="534"/>
      <c r="AN76" s="534"/>
      <c r="AO76" s="534"/>
      <c r="AP76" s="534"/>
      <c r="AQ76" s="534"/>
      <c r="AR76" s="534"/>
      <c r="AS76" s="534"/>
      <c r="AT76" s="534"/>
      <c r="AU76" s="534"/>
      <c r="AV76" s="534"/>
      <c r="AW76" s="534"/>
      <c r="AX76" s="534"/>
      <c r="AY76" s="534"/>
      <c r="BA76" s="228"/>
      <c r="BB76" s="154"/>
      <c r="BC76" s="306"/>
      <c r="BD76" s="291"/>
      <c r="BE76" s="291"/>
      <c r="BF76" s="291"/>
      <c r="BG76" s="307"/>
      <c r="BH76" s="314"/>
      <c r="BI76" s="291"/>
      <c r="BJ76" s="291"/>
      <c r="BK76" s="291"/>
      <c r="BL76" s="307"/>
      <c r="BM76" s="314"/>
      <c r="BN76" s="291"/>
      <c r="BO76" s="291"/>
      <c r="BP76" s="291"/>
      <c r="BQ76" s="307"/>
    </row>
    <row r="77" s="376" customFormat="true" ht="15" customHeight="true" x14ac:dyDescent="0.2">
      <c r="A77" s="1147"/>
      <c r="B77" s="1335"/>
      <c r="C77" s="1213"/>
      <c r="D77" s="1214"/>
      <c r="E77" s="1214"/>
      <c r="F77" s="1214"/>
      <c r="G77" s="1215"/>
      <c r="H77" s="1216"/>
      <c r="I77" s="1214"/>
      <c r="J77" s="1214"/>
      <c r="K77" s="1214"/>
      <c r="L77" s="1217"/>
      <c r="M77" s="1218"/>
      <c r="N77" s="1214"/>
      <c r="O77" s="1214"/>
      <c r="P77" s="1214"/>
      <c r="Q77" s="1217"/>
      <c r="R77" s="534"/>
      <c r="S77" s="534"/>
      <c r="T77" s="534"/>
      <c r="U77" s="534"/>
      <c r="V77" s="534"/>
      <c r="W77" s="534"/>
      <c r="X77" s="534"/>
      <c r="Y77" s="534"/>
      <c r="Z77" s="534"/>
      <c r="AA77" s="534"/>
      <c r="AB77" s="534"/>
      <c r="AC77" s="534"/>
      <c r="AD77" s="534"/>
      <c r="AE77" s="534"/>
      <c r="AF77" s="534"/>
      <c r="AG77" s="534"/>
      <c r="AH77" s="534"/>
      <c r="AI77" s="534"/>
      <c r="AJ77" s="534"/>
      <c r="AK77" s="534"/>
      <c r="AL77" s="534"/>
      <c r="AM77" s="534"/>
      <c r="AN77" s="534"/>
      <c r="AO77" s="534"/>
      <c r="AP77" s="534"/>
      <c r="AQ77" s="534"/>
      <c r="AR77" s="534"/>
      <c r="AS77" s="534"/>
      <c r="AT77" s="534"/>
      <c r="AU77" s="534"/>
      <c r="AV77" s="534"/>
      <c r="AW77" s="534"/>
      <c r="AX77" s="534"/>
      <c r="AY77" s="534"/>
      <c r="BA77" s="228"/>
      <c r="BB77" s="154"/>
      <c r="BC77" s="306"/>
      <c r="BD77" s="291"/>
      <c r="BE77" s="291"/>
      <c r="BF77" s="291"/>
      <c r="BG77" s="307"/>
      <c r="BH77" s="314"/>
      <c r="BI77" s="291"/>
      <c r="BJ77" s="291"/>
      <c r="BK77" s="291"/>
      <c r="BL77" s="307"/>
      <c r="BM77" s="314"/>
      <c r="BN77" s="291"/>
      <c r="BO77" s="291"/>
      <c r="BP77" s="291"/>
      <c r="BQ77" s="307"/>
    </row>
    <row r="78" s="376" customFormat="true" ht="15" customHeight="true" x14ac:dyDescent="0.2">
      <c r="A78" s="1147"/>
      <c r="B78" s="1335"/>
      <c r="C78" s="1213"/>
      <c r="D78" s="1214"/>
      <c r="E78" s="1214"/>
      <c r="F78" s="1214"/>
      <c r="G78" s="1215"/>
      <c r="H78" s="1216"/>
      <c r="I78" s="1214"/>
      <c r="J78" s="1214"/>
      <c r="K78" s="1214"/>
      <c r="L78" s="1217"/>
      <c r="M78" s="1218"/>
      <c r="N78" s="1214"/>
      <c r="O78" s="1214"/>
      <c r="P78" s="1214"/>
      <c r="Q78" s="1217"/>
      <c r="R78" s="534"/>
      <c r="S78" s="534"/>
      <c r="T78" s="534"/>
      <c r="U78" s="534"/>
      <c r="V78" s="534"/>
      <c r="W78" s="534"/>
      <c r="X78" s="534"/>
      <c r="Y78" s="534"/>
      <c r="Z78" s="534"/>
      <c r="AA78" s="534"/>
      <c r="AB78" s="534"/>
      <c r="AC78" s="534"/>
      <c r="AD78" s="534"/>
      <c r="AE78" s="534"/>
      <c r="AF78" s="534"/>
      <c r="AG78" s="534"/>
      <c r="AH78" s="534"/>
      <c r="AI78" s="534"/>
      <c r="AJ78" s="534"/>
      <c r="AK78" s="534"/>
      <c r="AL78" s="534"/>
      <c r="AM78" s="534"/>
      <c r="AN78" s="534"/>
      <c r="AO78" s="534"/>
      <c r="AP78" s="534"/>
      <c r="AQ78" s="534"/>
      <c r="AR78" s="534"/>
      <c r="AS78" s="534"/>
      <c r="AT78" s="534"/>
      <c r="AU78" s="534"/>
      <c r="AV78" s="534"/>
      <c r="AW78" s="534"/>
      <c r="AX78" s="534"/>
      <c r="AY78" s="534"/>
      <c r="BA78" s="228"/>
      <c r="BB78" s="154"/>
      <c r="BC78" s="306"/>
      <c r="BD78" s="291"/>
      <c r="BE78" s="291"/>
      <c r="BF78" s="291"/>
      <c r="BG78" s="307"/>
      <c r="BH78" s="314"/>
      <c r="BI78" s="291"/>
      <c r="BJ78" s="291"/>
      <c r="BK78" s="291"/>
      <c r="BL78" s="307"/>
      <c r="BM78" s="314"/>
      <c r="BN78" s="291"/>
      <c r="BO78" s="291"/>
      <c r="BP78" s="291"/>
      <c r="BQ78" s="307"/>
    </row>
    <row r="79" s="376" customFormat="true" ht="15" customHeight="true" x14ac:dyDescent="0.2">
      <c r="A79" s="1147"/>
      <c r="B79" s="1335"/>
      <c r="C79" s="1213"/>
      <c r="D79" s="1214"/>
      <c r="E79" s="1214"/>
      <c r="F79" s="1214"/>
      <c r="G79" s="1215"/>
      <c r="H79" s="1216"/>
      <c r="I79" s="1214"/>
      <c r="J79" s="1214"/>
      <c r="K79" s="1214"/>
      <c r="L79" s="1217"/>
      <c r="M79" s="1218"/>
      <c r="N79" s="1214"/>
      <c r="O79" s="1214"/>
      <c r="P79" s="1214"/>
      <c r="Q79" s="1217"/>
      <c r="R79" s="534"/>
      <c r="S79" s="534"/>
      <c r="T79" s="534"/>
      <c r="U79" s="534"/>
      <c r="V79" s="534"/>
      <c r="W79" s="534"/>
      <c r="X79" s="534"/>
      <c r="Y79" s="534"/>
      <c r="Z79" s="534"/>
      <c r="AA79" s="534"/>
      <c r="AB79" s="534"/>
      <c r="AC79" s="534"/>
      <c r="AD79" s="534"/>
      <c r="AE79" s="534"/>
      <c r="AF79" s="534"/>
      <c r="AG79" s="534"/>
      <c r="AH79" s="534"/>
      <c r="AI79" s="534"/>
      <c r="AJ79" s="534"/>
      <c r="AK79" s="534"/>
      <c r="AL79" s="534"/>
      <c r="AM79" s="534"/>
      <c r="AN79" s="534"/>
      <c r="AO79" s="534"/>
      <c r="AP79" s="534"/>
      <c r="AQ79" s="534"/>
      <c r="AR79" s="534"/>
      <c r="AS79" s="534"/>
      <c r="AT79" s="534"/>
      <c r="AU79" s="534"/>
      <c r="AV79" s="534"/>
      <c r="AW79" s="534"/>
      <c r="AX79" s="534"/>
      <c r="AY79" s="534"/>
      <c r="BA79" s="228"/>
      <c r="BB79" s="154"/>
      <c r="BC79" s="306"/>
      <c r="BD79" s="291"/>
      <c r="BE79" s="291"/>
      <c r="BF79" s="291"/>
      <c r="BG79" s="307"/>
      <c r="BH79" s="314"/>
      <c r="BI79" s="291"/>
      <c r="BJ79" s="291"/>
      <c r="BK79" s="291"/>
      <c r="BL79" s="307"/>
      <c r="BM79" s="314"/>
      <c r="BN79" s="291"/>
      <c r="BO79" s="291"/>
      <c r="BP79" s="291"/>
      <c r="BQ79" s="307"/>
    </row>
    <row r="80" s="376" customFormat="true" ht="15" customHeight="true" x14ac:dyDescent="0.2">
      <c r="A80" s="1147"/>
      <c r="B80" s="1335"/>
      <c r="C80" s="1213"/>
      <c r="D80" s="1214"/>
      <c r="E80" s="1214"/>
      <c r="F80" s="1214"/>
      <c r="G80" s="1215"/>
      <c r="H80" s="1216"/>
      <c r="I80" s="1214"/>
      <c r="J80" s="1214"/>
      <c r="K80" s="1214"/>
      <c r="L80" s="1217"/>
      <c r="M80" s="1218"/>
      <c r="N80" s="1214"/>
      <c r="O80" s="1214"/>
      <c r="P80" s="1214"/>
      <c r="Q80" s="1217"/>
      <c r="R80" s="534"/>
      <c r="S80" s="534"/>
      <c r="T80" s="534"/>
      <c r="U80" s="534"/>
      <c r="V80" s="534"/>
      <c r="W80" s="534"/>
      <c r="X80" s="534"/>
      <c r="Y80" s="534"/>
      <c r="Z80" s="534"/>
      <c r="AA80" s="534"/>
      <c r="AB80" s="534"/>
      <c r="AC80" s="534"/>
      <c r="AD80" s="534"/>
      <c r="AE80" s="534"/>
      <c r="AF80" s="534"/>
      <c r="AG80" s="534"/>
      <c r="AH80" s="534"/>
      <c r="AI80" s="534"/>
      <c r="AJ80" s="534"/>
      <c r="AK80" s="534"/>
      <c r="AL80" s="534"/>
      <c r="AM80" s="534"/>
      <c r="AN80" s="534"/>
      <c r="AO80" s="534"/>
      <c r="AP80" s="534"/>
      <c r="AQ80" s="534"/>
      <c r="AR80" s="534"/>
      <c r="AS80" s="534"/>
      <c r="AT80" s="534"/>
      <c r="AU80" s="534"/>
      <c r="AV80" s="534"/>
      <c r="AW80" s="534"/>
      <c r="AX80" s="534"/>
      <c r="AY80" s="534"/>
      <c r="BA80" s="228"/>
      <c r="BB80" s="154"/>
      <c r="BC80" s="306"/>
      <c r="BD80" s="291"/>
      <c r="BE80" s="291"/>
      <c r="BF80" s="291"/>
      <c r="BG80" s="307"/>
      <c r="BH80" s="314"/>
      <c r="BI80" s="291"/>
      <c r="BJ80" s="291"/>
      <c r="BK80" s="291"/>
      <c r="BL80" s="307"/>
      <c r="BM80" s="314"/>
      <c r="BN80" s="291"/>
      <c r="BO80" s="291"/>
      <c r="BP80" s="291"/>
      <c r="BQ80" s="307"/>
    </row>
    <row r="81" s="376" customFormat="true" ht="15" customHeight="true" x14ac:dyDescent="0.2">
      <c r="A81" s="1148"/>
      <c r="B81" s="1336"/>
      <c r="C81" s="1219"/>
      <c r="D81" s="1220"/>
      <c r="E81" s="1220"/>
      <c r="F81" s="1220"/>
      <c r="G81" s="1221"/>
      <c r="H81" s="1222"/>
      <c r="I81" s="1220"/>
      <c r="J81" s="1220"/>
      <c r="K81" s="1220"/>
      <c r="L81" s="1223"/>
      <c r="M81" s="1224"/>
      <c r="N81" s="1220"/>
      <c r="O81" s="1220"/>
      <c r="P81" s="1220"/>
      <c r="Q81" s="1223"/>
      <c r="R81" s="534"/>
      <c r="S81" s="534"/>
      <c r="T81" s="534"/>
      <c r="U81" s="534"/>
      <c r="V81" s="534"/>
      <c r="W81" s="534"/>
      <c r="X81" s="534"/>
      <c r="Y81" s="534"/>
      <c r="Z81" s="534"/>
      <c r="AA81" s="534"/>
      <c r="AB81" s="534"/>
      <c r="AC81" s="534"/>
      <c r="AD81" s="534"/>
      <c r="AE81" s="534"/>
      <c r="AF81" s="534"/>
      <c r="AG81" s="534"/>
      <c r="AH81" s="534"/>
      <c r="AI81" s="534"/>
      <c r="AJ81" s="534"/>
      <c r="AK81" s="534"/>
      <c r="AL81" s="534"/>
      <c r="AM81" s="534"/>
      <c r="AN81" s="534"/>
      <c r="AO81" s="534"/>
      <c r="AP81" s="534"/>
      <c r="AQ81" s="534"/>
      <c r="AR81" s="534"/>
      <c r="AS81" s="534"/>
      <c r="AT81" s="534"/>
      <c r="AU81" s="534"/>
      <c r="AV81" s="534"/>
      <c r="AW81" s="534"/>
      <c r="AX81" s="534"/>
      <c r="AY81" s="534"/>
      <c r="BA81" s="228"/>
      <c r="BB81" s="154"/>
      <c r="BC81" s="306"/>
      <c r="BD81" s="291"/>
      <c r="BE81" s="291"/>
      <c r="BF81" s="291"/>
      <c r="BG81" s="307"/>
      <c r="BH81" s="314"/>
      <c r="BI81" s="291"/>
      <c r="BJ81" s="291"/>
      <c r="BK81" s="291"/>
      <c r="BL81" s="307"/>
      <c r="BM81" s="314"/>
      <c r="BN81" s="291"/>
      <c r="BO81" s="291"/>
      <c r="BP81" s="291"/>
      <c r="BQ81" s="307"/>
    </row>
    <row r="82" s="376" customFormat="true" ht="15" customHeight="true" x14ac:dyDescent="0.2">
      <c r="A82" s="689"/>
      <c r="B82" s="713"/>
      <c r="C82" s="764"/>
      <c r="D82" s="765"/>
      <c r="E82" s="765"/>
      <c r="F82" s="765"/>
      <c r="G82" s="766"/>
      <c r="H82" s="767"/>
      <c r="I82" s="765"/>
      <c r="J82" s="765"/>
      <c r="K82" s="765"/>
      <c r="L82" s="768"/>
      <c r="M82" s="769"/>
      <c r="N82" s="765"/>
      <c r="O82" s="765"/>
      <c r="P82" s="765"/>
      <c r="Q82" s="768"/>
      <c r="R82" s="534"/>
      <c r="S82" s="534"/>
      <c r="T82" s="534"/>
      <c r="U82" s="534"/>
      <c r="V82" s="534"/>
      <c r="W82" s="534"/>
      <c r="X82" s="534"/>
      <c r="Y82" s="534"/>
      <c r="Z82" s="534"/>
      <c r="AA82" s="534"/>
      <c r="AB82" s="534"/>
      <c r="AC82" s="534"/>
      <c r="AD82" s="534"/>
      <c r="AE82" s="534"/>
      <c r="AF82" s="534"/>
      <c r="AG82" s="534"/>
      <c r="AH82" s="534"/>
      <c r="AI82" s="534"/>
      <c r="AJ82" s="534"/>
      <c r="AK82" s="534"/>
      <c r="AL82" s="534"/>
      <c r="AM82" s="534"/>
      <c r="AN82" s="534"/>
      <c r="AO82" s="534"/>
      <c r="AP82" s="534"/>
      <c r="AQ82" s="534"/>
      <c r="AR82" s="534"/>
      <c r="AS82" s="534"/>
      <c r="AT82" s="534"/>
      <c r="AU82" s="534"/>
      <c r="AV82" s="534"/>
      <c r="AW82" s="534"/>
      <c r="AX82" s="534"/>
      <c r="AY82" s="534"/>
      <c r="BA82" s="228"/>
      <c r="BB82" s="154"/>
      <c r="BC82" s="306"/>
      <c r="BD82" s="291"/>
      <c r="BE82" s="291"/>
      <c r="BF82" s="291"/>
      <c r="BG82" s="307"/>
      <c r="BH82" s="314"/>
      <c r="BI82" s="291"/>
      <c r="BJ82" s="291"/>
      <c r="BK82" s="291"/>
      <c r="BL82" s="307"/>
      <c r="BM82" s="314"/>
      <c r="BN82" s="291"/>
      <c r="BO82" s="291"/>
      <c r="BP82" s="291"/>
      <c r="BQ82" s="307"/>
    </row>
    <row r="83" s="376" customFormat="true" ht="15" customHeight="true" x14ac:dyDescent="0.2">
      <c r="A83" s="689"/>
      <c r="B83" s="713"/>
      <c r="C83" s="764"/>
      <c r="D83" s="765"/>
      <c r="E83" s="765"/>
      <c r="F83" s="765"/>
      <c r="G83" s="766"/>
      <c r="H83" s="767"/>
      <c r="I83" s="765"/>
      <c r="J83" s="765"/>
      <c r="K83" s="765"/>
      <c r="L83" s="768"/>
      <c r="M83" s="769"/>
      <c r="N83" s="765"/>
      <c r="O83" s="765"/>
      <c r="P83" s="765"/>
      <c r="Q83" s="768"/>
      <c r="R83" s="534"/>
      <c r="S83" s="534"/>
      <c r="T83" s="534"/>
      <c r="U83" s="534"/>
      <c r="V83" s="534"/>
      <c r="W83" s="534"/>
      <c r="X83" s="534"/>
      <c r="Y83" s="534"/>
      <c r="Z83" s="534"/>
      <c r="AA83" s="534"/>
      <c r="AB83" s="534"/>
      <c r="AC83" s="534"/>
      <c r="AD83" s="534"/>
      <c r="AE83" s="534"/>
      <c r="AF83" s="534"/>
      <c r="AG83" s="534"/>
      <c r="AH83" s="534"/>
      <c r="AI83" s="534"/>
      <c r="AJ83" s="534"/>
      <c r="AK83" s="534"/>
      <c r="AL83" s="534"/>
      <c r="AM83" s="534"/>
      <c r="AN83" s="534"/>
      <c r="AO83" s="534"/>
      <c r="AP83" s="534"/>
      <c r="AQ83" s="534"/>
      <c r="AR83" s="534"/>
      <c r="AS83" s="534"/>
      <c r="AT83" s="534"/>
      <c r="AU83" s="534"/>
      <c r="AV83" s="534"/>
      <c r="AW83" s="534"/>
      <c r="AX83" s="534"/>
      <c r="AY83" s="534"/>
      <c r="BA83" s="228"/>
      <c r="BB83" s="154"/>
      <c r="BC83" s="306"/>
      <c r="BD83" s="291"/>
      <c r="BE83" s="291"/>
      <c r="BF83" s="291"/>
      <c r="BG83" s="307"/>
      <c r="BH83" s="314"/>
      <c r="BI83" s="291"/>
      <c r="BJ83" s="291"/>
      <c r="BK83" s="291"/>
      <c r="BL83" s="307"/>
      <c r="BM83" s="314"/>
      <c r="BN83" s="291"/>
      <c r="BO83" s="291"/>
      <c r="BP83" s="291"/>
      <c r="BQ83" s="307"/>
    </row>
    <row r="84" s="376" customFormat="true" ht="15" customHeight="true" x14ac:dyDescent="0.2">
      <c r="A84" s="689"/>
      <c r="B84" s="713"/>
      <c r="C84" s="764"/>
      <c r="D84" s="765"/>
      <c r="E84" s="765"/>
      <c r="F84" s="765"/>
      <c r="G84" s="766"/>
      <c r="H84" s="767"/>
      <c r="I84" s="765"/>
      <c r="J84" s="765"/>
      <c r="K84" s="765"/>
      <c r="L84" s="768"/>
      <c r="M84" s="769"/>
      <c r="N84" s="765"/>
      <c r="O84" s="765"/>
      <c r="P84" s="765"/>
      <c r="Q84" s="768"/>
      <c r="R84" s="534"/>
      <c r="S84" s="534"/>
      <c r="T84" s="534"/>
      <c r="U84" s="534"/>
      <c r="V84" s="534"/>
      <c r="W84" s="534"/>
      <c r="X84" s="534"/>
      <c r="Y84" s="534"/>
      <c r="Z84" s="534"/>
      <c r="AA84" s="534"/>
      <c r="AB84" s="534"/>
      <c r="AC84" s="534"/>
      <c r="AD84" s="534"/>
      <c r="AE84" s="534"/>
      <c r="AF84" s="534"/>
      <c r="AG84" s="534"/>
      <c r="AH84" s="534"/>
      <c r="AI84" s="534"/>
      <c r="AJ84" s="534"/>
      <c r="AK84" s="534"/>
      <c r="AL84" s="534"/>
      <c r="AM84" s="534"/>
      <c r="AN84" s="534"/>
      <c r="AO84" s="534"/>
      <c r="AP84" s="534"/>
      <c r="AQ84" s="534"/>
      <c r="AR84" s="534"/>
      <c r="AS84" s="534"/>
      <c r="AT84" s="534"/>
      <c r="AU84" s="534"/>
      <c r="AV84" s="534"/>
      <c r="AW84" s="534"/>
      <c r="AX84" s="534"/>
      <c r="AY84" s="534"/>
      <c r="BA84" s="228"/>
      <c r="BB84" s="154"/>
      <c r="BC84" s="306"/>
      <c r="BD84" s="291"/>
      <c r="BE84" s="291"/>
      <c r="BF84" s="291"/>
      <c r="BG84" s="307"/>
      <c r="BH84" s="314"/>
      <c r="BI84" s="291"/>
      <c r="BJ84" s="291"/>
      <c r="BK84" s="291"/>
      <c r="BL84" s="307"/>
      <c r="BM84" s="314"/>
      <c r="BN84" s="291"/>
      <c r="BO84" s="291"/>
      <c r="BP84" s="291"/>
      <c r="BQ84" s="307"/>
    </row>
    <row r="85" s="376" customFormat="true" ht="15" customHeight="true" x14ac:dyDescent="0.2">
      <c r="A85" s="689"/>
      <c r="B85" s="713"/>
      <c r="C85" s="764"/>
      <c r="D85" s="765"/>
      <c r="E85" s="765"/>
      <c r="F85" s="765"/>
      <c r="G85" s="766"/>
      <c r="H85" s="767"/>
      <c r="I85" s="765"/>
      <c r="J85" s="765"/>
      <c r="K85" s="765"/>
      <c r="L85" s="768"/>
      <c r="M85" s="769"/>
      <c r="N85" s="765"/>
      <c r="O85" s="765"/>
      <c r="P85" s="765"/>
      <c r="Q85" s="768"/>
      <c r="R85" s="534"/>
      <c r="S85" s="534"/>
      <c r="T85" s="534"/>
      <c r="U85" s="534"/>
      <c r="V85" s="534"/>
      <c r="W85" s="534"/>
      <c r="X85" s="534"/>
      <c r="Y85" s="534"/>
      <c r="Z85" s="534"/>
      <c r="AA85" s="534"/>
      <c r="AB85" s="534"/>
      <c r="AC85" s="534"/>
      <c r="AD85" s="534"/>
      <c r="AE85" s="534"/>
      <c r="AF85" s="534"/>
      <c r="AG85" s="534"/>
      <c r="AH85" s="534"/>
      <c r="AI85" s="534"/>
      <c r="AJ85" s="534"/>
      <c r="AK85" s="534"/>
      <c r="AL85" s="534"/>
      <c r="AM85" s="534"/>
      <c r="AN85" s="534"/>
      <c r="AO85" s="534"/>
      <c r="AP85" s="534"/>
      <c r="AQ85" s="534"/>
      <c r="AR85" s="534"/>
      <c r="AS85" s="534"/>
      <c r="AT85" s="534"/>
      <c r="AU85" s="534"/>
      <c r="AV85" s="534"/>
      <c r="AW85" s="534"/>
      <c r="AX85" s="534"/>
      <c r="AY85" s="534"/>
      <c r="BA85" s="228"/>
      <c r="BB85" s="154"/>
      <c r="BC85" s="306"/>
      <c r="BD85" s="291"/>
      <c r="BE85" s="291"/>
      <c r="BF85" s="291"/>
      <c r="BG85" s="307"/>
      <c r="BH85" s="314"/>
      <c r="BI85" s="291"/>
      <c r="BJ85" s="291"/>
      <c r="BK85" s="291"/>
      <c r="BL85" s="307"/>
      <c r="BM85" s="314"/>
      <c r="BN85" s="291"/>
      <c r="BO85" s="291"/>
      <c r="BP85" s="291"/>
      <c r="BQ85" s="307"/>
    </row>
    <row r="86" s="376" customFormat="true" ht="15" customHeight="true" x14ac:dyDescent="0.2">
      <c r="A86" s="689"/>
      <c r="B86" s="713"/>
      <c r="C86" s="764"/>
      <c r="D86" s="765"/>
      <c r="E86" s="765"/>
      <c r="F86" s="765"/>
      <c r="G86" s="766"/>
      <c r="H86" s="767"/>
      <c r="I86" s="765"/>
      <c r="J86" s="765"/>
      <c r="K86" s="765"/>
      <c r="L86" s="768"/>
      <c r="M86" s="769"/>
      <c r="N86" s="765"/>
      <c r="O86" s="765"/>
      <c r="P86" s="765"/>
      <c r="Q86" s="768"/>
      <c r="R86" s="534"/>
      <c r="S86" s="534"/>
      <c r="T86" s="534"/>
      <c r="U86" s="534"/>
      <c r="V86" s="534"/>
      <c r="W86" s="534"/>
      <c r="X86" s="534"/>
      <c r="Y86" s="534"/>
      <c r="Z86" s="534"/>
      <c r="AA86" s="534"/>
      <c r="AB86" s="534"/>
      <c r="AC86" s="534"/>
      <c r="AD86" s="534"/>
      <c r="AE86" s="534"/>
      <c r="AF86" s="534"/>
      <c r="AG86" s="534"/>
      <c r="AH86" s="534"/>
      <c r="AI86" s="534"/>
      <c r="AJ86" s="534"/>
      <c r="AK86" s="534"/>
      <c r="AL86" s="534"/>
      <c r="AM86" s="534"/>
      <c r="AN86" s="534"/>
      <c r="AO86" s="534"/>
      <c r="AP86" s="534"/>
      <c r="AQ86" s="534"/>
      <c r="AR86" s="534"/>
      <c r="AS86" s="534"/>
      <c r="AT86" s="534"/>
      <c r="AU86" s="534"/>
      <c r="AV86" s="534"/>
      <c r="AW86" s="534"/>
      <c r="AX86" s="534"/>
      <c r="AY86" s="534"/>
      <c r="BA86" s="228"/>
      <c r="BB86" s="154"/>
      <c r="BC86" s="306"/>
      <c r="BD86" s="291"/>
      <c r="BE86" s="291"/>
      <c r="BF86" s="291"/>
      <c r="BG86" s="307"/>
      <c r="BH86" s="314"/>
      <c r="BI86" s="291"/>
      <c r="BJ86" s="291"/>
      <c r="BK86" s="291"/>
      <c r="BL86" s="307"/>
      <c r="BM86" s="314"/>
      <c r="BN86" s="291"/>
      <c r="BO86" s="291"/>
      <c r="BP86" s="291"/>
      <c r="BQ86" s="307"/>
    </row>
    <row r="87" s="376" customFormat="true" ht="15" customHeight="true" x14ac:dyDescent="0.2">
      <c r="A87" s="689"/>
      <c r="B87" s="713"/>
      <c r="C87" s="764"/>
      <c r="D87" s="765"/>
      <c r="E87" s="765"/>
      <c r="F87" s="765"/>
      <c r="G87" s="766"/>
      <c r="H87" s="767"/>
      <c r="I87" s="765"/>
      <c r="J87" s="765"/>
      <c r="K87" s="765"/>
      <c r="L87" s="768"/>
      <c r="M87" s="769"/>
      <c r="N87" s="765"/>
      <c r="O87" s="765"/>
      <c r="P87" s="765"/>
      <c r="Q87" s="768"/>
      <c r="R87" s="534"/>
      <c r="S87" s="534"/>
      <c r="T87" s="534"/>
      <c r="U87" s="534"/>
      <c r="V87" s="534"/>
      <c r="W87" s="534"/>
      <c r="X87" s="534"/>
      <c r="Y87" s="534"/>
      <c r="Z87" s="534"/>
      <c r="AA87" s="534"/>
      <c r="AB87" s="534"/>
      <c r="AC87" s="534"/>
      <c r="AD87" s="534"/>
      <c r="AE87" s="534"/>
      <c r="AF87" s="534"/>
      <c r="AG87" s="534"/>
      <c r="AH87" s="534"/>
      <c r="AI87" s="534"/>
      <c r="AJ87" s="534"/>
      <c r="AK87" s="534"/>
      <c r="AL87" s="534"/>
      <c r="AM87" s="534"/>
      <c r="AN87" s="534"/>
      <c r="AO87" s="534"/>
      <c r="AP87" s="534"/>
      <c r="AQ87" s="534"/>
      <c r="AR87" s="534"/>
      <c r="AS87" s="534"/>
      <c r="AT87" s="534"/>
      <c r="AU87" s="534"/>
      <c r="AV87" s="534"/>
      <c r="AW87" s="534"/>
      <c r="AX87" s="534"/>
      <c r="AY87" s="534"/>
      <c r="BA87" s="228"/>
      <c r="BB87" s="154"/>
      <c r="BC87" s="306"/>
      <c r="BD87" s="291"/>
      <c r="BE87" s="291"/>
      <c r="BF87" s="291"/>
      <c r="BG87" s="307"/>
      <c r="BH87" s="314"/>
      <c r="BI87" s="291"/>
      <c r="BJ87" s="291"/>
      <c r="BK87" s="291"/>
      <c r="BL87" s="307"/>
      <c r="BM87" s="314"/>
      <c r="BN87" s="291"/>
      <c r="BO87" s="291"/>
      <c r="BP87" s="291"/>
      <c r="BQ87" s="307"/>
    </row>
    <row r="88" s="376" customFormat="true" ht="15" customHeight="true" x14ac:dyDescent="0.2">
      <c r="A88" s="689"/>
      <c r="B88" s="713"/>
      <c r="C88" s="764"/>
      <c r="D88" s="765"/>
      <c r="E88" s="765"/>
      <c r="F88" s="765"/>
      <c r="G88" s="766"/>
      <c r="H88" s="767"/>
      <c r="I88" s="765"/>
      <c r="J88" s="765"/>
      <c r="K88" s="765"/>
      <c r="L88" s="768"/>
      <c r="M88" s="769"/>
      <c r="N88" s="765"/>
      <c r="O88" s="765"/>
      <c r="P88" s="765"/>
      <c r="Q88" s="768"/>
      <c r="R88" s="534"/>
      <c r="S88" s="534"/>
      <c r="T88" s="534"/>
      <c r="U88" s="534"/>
      <c r="V88" s="534"/>
      <c r="W88" s="534"/>
      <c r="X88" s="534"/>
      <c r="Y88" s="534"/>
      <c r="Z88" s="534"/>
      <c r="AA88" s="534"/>
      <c r="AB88" s="534"/>
      <c r="AC88" s="534"/>
      <c r="AD88" s="534"/>
      <c r="AE88" s="534"/>
      <c r="AF88" s="534"/>
      <c r="AG88" s="534"/>
      <c r="AH88" s="534"/>
      <c r="AI88" s="534"/>
      <c r="AJ88" s="534"/>
      <c r="AK88" s="534"/>
      <c r="AL88" s="534"/>
      <c r="AM88" s="534"/>
      <c r="AN88" s="534"/>
      <c r="AO88" s="534"/>
      <c r="AP88" s="534"/>
      <c r="AQ88" s="534"/>
      <c r="AR88" s="534"/>
      <c r="AS88" s="534"/>
      <c r="AT88" s="534"/>
      <c r="AU88" s="534"/>
      <c r="AV88" s="534"/>
      <c r="AW88" s="534"/>
      <c r="AX88" s="534"/>
      <c r="AY88" s="534"/>
      <c r="BA88" s="228"/>
      <c r="BB88" s="154"/>
      <c r="BC88" s="306"/>
      <c r="BD88" s="291"/>
      <c r="BE88" s="291"/>
      <c r="BF88" s="291"/>
      <c r="BG88" s="307"/>
      <c r="BH88" s="314"/>
      <c r="BI88" s="291"/>
      <c r="BJ88" s="291"/>
      <c r="BK88" s="291"/>
      <c r="BL88" s="307"/>
      <c r="BM88" s="314"/>
      <c r="BN88" s="291"/>
      <c r="BO88" s="291"/>
      <c r="BP88" s="291"/>
      <c r="BQ88" s="307"/>
    </row>
    <row r="89" s="376" customFormat="true" ht="15" customHeight="true" x14ac:dyDescent="0.2">
      <c r="A89" s="689"/>
      <c r="B89" s="713"/>
      <c r="C89" s="764"/>
      <c r="D89" s="765"/>
      <c r="E89" s="765"/>
      <c r="F89" s="765"/>
      <c r="G89" s="766"/>
      <c r="H89" s="767"/>
      <c r="I89" s="765"/>
      <c r="J89" s="765"/>
      <c r="K89" s="765"/>
      <c r="L89" s="768"/>
      <c r="M89" s="769"/>
      <c r="N89" s="765"/>
      <c r="O89" s="765"/>
      <c r="P89" s="765"/>
      <c r="Q89" s="768"/>
      <c r="R89" s="534"/>
      <c r="S89" s="534"/>
      <c r="T89" s="534"/>
      <c r="U89" s="534"/>
      <c r="V89" s="534"/>
      <c r="W89" s="534"/>
      <c r="X89" s="534"/>
      <c r="Y89" s="534"/>
      <c r="Z89" s="534"/>
      <c r="AA89" s="534"/>
      <c r="AB89" s="534"/>
      <c r="AC89" s="534"/>
      <c r="AD89" s="534"/>
      <c r="AE89" s="534"/>
      <c r="AF89" s="534"/>
      <c r="AG89" s="534"/>
      <c r="AH89" s="534"/>
      <c r="AI89" s="534"/>
      <c r="AJ89" s="534"/>
      <c r="AK89" s="534"/>
      <c r="AL89" s="534"/>
      <c r="AM89" s="534"/>
      <c r="AN89" s="534"/>
      <c r="AO89" s="534"/>
      <c r="AP89" s="534"/>
      <c r="AQ89" s="534"/>
      <c r="AR89" s="534"/>
      <c r="AS89" s="534"/>
      <c r="AT89" s="534"/>
      <c r="AU89" s="534"/>
      <c r="AV89" s="534"/>
      <c r="AW89" s="534"/>
      <c r="AX89" s="534"/>
      <c r="AY89" s="534"/>
      <c r="BA89" s="228"/>
      <c r="BB89" s="154"/>
      <c r="BC89" s="306"/>
      <c r="BD89" s="291"/>
      <c r="BE89" s="291"/>
      <c r="BF89" s="291"/>
      <c r="BG89" s="307"/>
      <c r="BH89" s="314"/>
      <c r="BI89" s="291"/>
      <c r="BJ89" s="291"/>
      <c r="BK89" s="291"/>
      <c r="BL89" s="307"/>
      <c r="BM89" s="314"/>
      <c r="BN89" s="291"/>
      <c r="BO89" s="291"/>
      <c r="BP89" s="291"/>
      <c r="BQ89" s="307"/>
    </row>
    <row r="90" s="376" customFormat="true" ht="15" customHeight="true" x14ac:dyDescent="0.2">
      <c r="A90" s="690"/>
      <c r="B90" s="714"/>
      <c r="C90" s="773"/>
      <c r="D90" s="774"/>
      <c r="E90" s="774"/>
      <c r="F90" s="774"/>
      <c r="G90" s="775"/>
      <c r="H90" s="776"/>
      <c r="I90" s="774"/>
      <c r="J90" s="774"/>
      <c r="K90" s="774"/>
      <c r="L90" s="777"/>
      <c r="M90" s="778"/>
      <c r="N90" s="774"/>
      <c r="O90" s="774"/>
      <c r="P90" s="774"/>
      <c r="Q90" s="777"/>
      <c r="R90" s="534"/>
      <c r="S90" s="534"/>
      <c r="T90" s="534"/>
      <c r="U90" s="534"/>
      <c r="V90" s="534"/>
      <c r="W90" s="534"/>
      <c r="X90" s="534"/>
      <c r="Y90" s="534"/>
      <c r="Z90" s="534"/>
      <c r="AA90" s="534"/>
      <c r="AB90" s="534"/>
      <c r="AC90" s="534"/>
      <c r="AD90" s="534"/>
      <c r="AE90" s="534"/>
      <c r="AF90" s="534"/>
      <c r="AG90" s="534"/>
      <c r="AH90" s="534"/>
      <c r="AI90" s="534"/>
      <c r="AJ90" s="534"/>
      <c r="AK90" s="534"/>
      <c r="AL90" s="534"/>
      <c r="AM90" s="534"/>
      <c r="AN90" s="534"/>
      <c r="AO90" s="534"/>
      <c r="AP90" s="534"/>
      <c r="AQ90" s="534"/>
      <c r="AR90" s="534"/>
      <c r="AS90" s="534"/>
      <c r="AT90" s="534"/>
      <c r="AU90" s="534"/>
      <c r="AV90" s="534"/>
      <c r="AW90" s="534"/>
      <c r="AX90" s="534"/>
      <c r="AY90" s="534"/>
      <c r="BA90" s="228"/>
      <c r="BB90" s="154"/>
      <c r="BC90" s="306"/>
      <c r="BD90" s="291"/>
      <c r="BE90" s="291"/>
      <c r="BF90" s="291"/>
      <c r="BG90" s="307"/>
      <c r="BH90" s="314"/>
      <c r="BI90" s="291"/>
      <c r="BJ90" s="291"/>
      <c r="BK90" s="291"/>
      <c r="BL90" s="307"/>
      <c r="BM90" s="314"/>
      <c r="BN90" s="291"/>
      <c r="BO90" s="291"/>
      <c r="BP90" s="291"/>
      <c r="BQ90" s="307"/>
    </row>
    <row r="91" s="376" customFormat="true" ht="15" customHeight="true" x14ac:dyDescent="0.2">
      <c r="A91" s="613"/>
      <c r="B91" s="715"/>
      <c r="C91" s="779"/>
      <c r="D91" s="771"/>
      <c r="E91" s="771"/>
      <c r="F91" s="771"/>
      <c r="G91" s="772"/>
      <c r="H91" s="770"/>
      <c r="I91" s="771"/>
      <c r="J91" s="771"/>
      <c r="K91" s="771"/>
      <c r="L91" s="780"/>
      <c r="M91" s="779"/>
      <c r="N91" s="771"/>
      <c r="O91" s="771"/>
      <c r="P91" s="771"/>
      <c r="Q91" s="780"/>
      <c r="R91" s="534"/>
      <c r="S91" s="534"/>
      <c r="T91" s="534"/>
      <c r="U91" s="534"/>
      <c r="V91" s="534"/>
      <c r="W91" s="534"/>
      <c r="X91" s="534"/>
      <c r="Y91" s="534"/>
      <c r="Z91" s="534"/>
      <c r="AA91" s="534"/>
      <c r="AB91" s="534"/>
      <c r="AC91" s="534"/>
      <c r="AD91" s="534"/>
      <c r="AE91" s="534"/>
      <c r="AF91" s="534"/>
      <c r="AG91" s="534"/>
      <c r="AH91" s="534"/>
      <c r="AI91" s="534"/>
      <c r="AJ91" s="534"/>
      <c r="AK91" s="534"/>
      <c r="AL91" s="534"/>
      <c r="AM91" s="534"/>
      <c r="AN91" s="534"/>
      <c r="AO91" s="534"/>
      <c r="AP91" s="534"/>
      <c r="AQ91" s="534"/>
      <c r="AR91" s="534"/>
      <c r="AS91" s="534"/>
      <c r="AT91" s="534"/>
      <c r="AU91" s="534"/>
      <c r="AV91" s="534"/>
      <c r="AW91" s="534"/>
      <c r="AX91" s="534"/>
      <c r="AY91" s="534"/>
      <c r="BA91" s="228"/>
      <c r="BB91" s="154"/>
      <c r="BC91" s="306"/>
      <c r="BD91" s="291"/>
      <c r="BE91" s="291"/>
      <c r="BF91" s="291"/>
      <c r="BG91" s="307"/>
      <c r="BH91" s="314"/>
      <c r="BI91" s="291"/>
      <c r="BJ91" s="291"/>
      <c r="BK91" s="291"/>
      <c r="BL91" s="307"/>
      <c r="BM91" s="314"/>
      <c r="BN91" s="291"/>
      <c r="BO91" s="291"/>
      <c r="BP91" s="291"/>
      <c r="BQ91" s="307"/>
    </row>
    <row r="92" s="376" customFormat="true" ht="15" customHeight="true" x14ac:dyDescent="0.2">
      <c r="A92" s="613"/>
      <c r="B92" s="715"/>
      <c r="C92" s="779"/>
      <c r="D92" s="771"/>
      <c r="E92" s="771"/>
      <c r="F92" s="771"/>
      <c r="G92" s="772"/>
      <c r="H92" s="770"/>
      <c r="I92" s="771"/>
      <c r="J92" s="771"/>
      <c r="K92" s="771"/>
      <c r="L92" s="780"/>
      <c r="M92" s="779"/>
      <c r="N92" s="771"/>
      <c r="O92" s="771"/>
      <c r="P92" s="771"/>
      <c r="Q92" s="780"/>
      <c r="R92" s="534"/>
      <c r="S92" s="534"/>
      <c r="T92" s="534"/>
      <c r="U92" s="534"/>
      <c r="V92" s="534"/>
      <c r="W92" s="534"/>
      <c r="X92" s="534"/>
      <c r="Y92" s="534"/>
      <c r="Z92" s="534"/>
      <c r="AA92" s="534"/>
      <c r="AB92" s="534"/>
      <c r="AC92" s="534"/>
      <c r="AD92" s="534"/>
      <c r="AE92" s="534"/>
      <c r="AF92" s="534"/>
      <c r="AG92" s="534"/>
      <c r="AH92" s="534"/>
      <c r="AI92" s="534"/>
      <c r="AJ92" s="534"/>
      <c r="AK92" s="534"/>
      <c r="AL92" s="534"/>
      <c r="AM92" s="534"/>
      <c r="AN92" s="534"/>
      <c r="AO92" s="534"/>
      <c r="AP92" s="534"/>
      <c r="AQ92" s="534"/>
      <c r="AR92" s="534"/>
      <c r="AS92" s="534"/>
      <c r="AT92" s="534"/>
      <c r="AU92" s="534"/>
      <c r="AV92" s="534"/>
      <c r="AW92" s="534"/>
      <c r="AX92" s="534"/>
      <c r="AY92" s="534"/>
      <c r="BA92" s="228"/>
      <c r="BB92" s="154"/>
      <c r="BC92" s="306"/>
      <c r="BD92" s="291"/>
      <c r="BE92" s="291"/>
      <c r="BF92" s="291"/>
      <c r="BG92" s="307"/>
      <c r="BH92" s="314"/>
      <c r="BI92" s="291"/>
      <c r="BJ92" s="291"/>
      <c r="BK92" s="291"/>
      <c r="BL92" s="307"/>
      <c r="BM92" s="314"/>
      <c r="BN92" s="291"/>
      <c r="BO92" s="291"/>
      <c r="BP92" s="291"/>
      <c r="BQ92" s="307"/>
    </row>
    <row r="93" s="376" customFormat="true" ht="15" customHeight="true" x14ac:dyDescent="0.2">
      <c r="A93" s="691"/>
      <c r="B93" s="716"/>
      <c r="C93" s="619"/>
      <c r="D93" s="620"/>
      <c r="E93" s="620"/>
      <c r="F93" s="620"/>
      <c r="G93" s="677"/>
      <c r="H93" s="665"/>
      <c r="I93" s="620"/>
      <c r="J93" s="620"/>
      <c r="K93" s="620"/>
      <c r="L93" s="638"/>
      <c r="M93" s="619"/>
      <c r="N93" s="620"/>
      <c r="O93" s="620"/>
      <c r="P93" s="620"/>
      <c r="Q93" s="638"/>
      <c r="R93" s="534"/>
      <c r="S93" s="534"/>
      <c r="T93" s="534"/>
      <c r="U93" s="534"/>
      <c r="V93" s="534"/>
      <c r="W93" s="534"/>
      <c r="X93" s="534"/>
      <c r="Y93" s="534"/>
      <c r="Z93" s="534"/>
      <c r="AA93" s="534"/>
      <c r="AB93" s="534"/>
      <c r="AC93" s="534"/>
      <c r="AD93" s="534"/>
      <c r="AE93" s="534"/>
      <c r="AF93" s="534"/>
      <c r="AG93" s="534"/>
      <c r="AH93" s="534"/>
      <c r="AI93" s="534"/>
      <c r="AJ93" s="534"/>
      <c r="AK93" s="534"/>
      <c r="AL93" s="534"/>
      <c r="AM93" s="534"/>
      <c r="AN93" s="534"/>
      <c r="AO93" s="534"/>
      <c r="AP93" s="534"/>
      <c r="AQ93" s="534"/>
      <c r="AR93" s="534"/>
      <c r="AS93" s="534"/>
      <c r="AT93" s="534"/>
      <c r="AU93" s="534"/>
      <c r="AV93" s="534"/>
      <c r="AW93" s="534"/>
      <c r="AX93" s="534"/>
      <c r="AY93" s="534"/>
      <c r="BA93" s="228"/>
      <c r="BB93" s="154"/>
      <c r="BC93" s="306"/>
      <c r="BD93" s="291"/>
      <c r="BE93" s="291"/>
      <c r="BF93" s="291"/>
      <c r="BG93" s="307"/>
      <c r="BH93" s="314"/>
      <c r="BI93" s="291"/>
      <c r="BJ93" s="291"/>
      <c r="BK93" s="291"/>
      <c r="BL93" s="307"/>
      <c r="BM93" s="314"/>
      <c r="BN93" s="291"/>
      <c r="BO93" s="291"/>
      <c r="BP93" s="291"/>
      <c r="BQ93" s="307"/>
    </row>
    <row r="94" s="376" customFormat="true" ht="15" customHeight="true" x14ac:dyDescent="0.2">
      <c r="A94" s="903"/>
      <c r="B94" s="716"/>
      <c r="C94" s="619"/>
      <c r="D94" s="621"/>
      <c r="E94" s="621"/>
      <c r="F94" s="621"/>
      <c r="G94" s="678"/>
      <c r="H94" s="665"/>
      <c r="I94" s="621"/>
      <c r="J94" s="621"/>
      <c r="K94" s="621"/>
      <c r="L94" s="639"/>
      <c r="M94" s="619"/>
      <c r="N94" s="621"/>
      <c r="O94" s="621"/>
      <c r="P94" s="621"/>
      <c r="Q94" s="639"/>
      <c r="R94" s="534"/>
      <c r="S94" s="534"/>
      <c r="T94" s="534"/>
      <c r="U94" s="534"/>
      <c r="V94" s="534"/>
      <c r="W94" s="534"/>
      <c r="X94" s="534"/>
      <c r="Y94" s="534"/>
      <c r="Z94" s="534"/>
      <c r="AA94" s="534"/>
      <c r="AB94" s="534"/>
      <c r="AC94" s="534"/>
      <c r="AD94" s="534"/>
      <c r="AE94" s="534"/>
      <c r="AF94" s="534"/>
      <c r="AG94" s="534"/>
      <c r="AH94" s="534"/>
      <c r="AI94" s="534"/>
      <c r="AJ94" s="534"/>
      <c r="AK94" s="534"/>
      <c r="AL94" s="534"/>
      <c r="AM94" s="534"/>
      <c r="AN94" s="534"/>
      <c r="AO94" s="534"/>
      <c r="AP94" s="534"/>
      <c r="AQ94" s="534"/>
      <c r="AR94" s="534"/>
      <c r="AS94" s="534"/>
      <c r="AT94" s="534"/>
      <c r="AU94" s="534"/>
      <c r="AV94" s="534"/>
      <c r="AW94" s="534"/>
      <c r="AX94" s="534"/>
      <c r="AY94" s="534"/>
      <c r="BA94" s="228"/>
      <c r="BB94" s="154"/>
      <c r="BC94" s="306"/>
      <c r="BD94" s="291"/>
      <c r="BE94" s="291"/>
      <c r="BF94" s="291"/>
      <c r="BG94" s="307"/>
      <c r="BH94" s="314"/>
      <c r="BI94" s="291"/>
      <c r="BJ94" s="291"/>
      <c r="BK94" s="291"/>
      <c r="BL94" s="307"/>
      <c r="BM94" s="314"/>
      <c r="BN94" s="291"/>
      <c r="BO94" s="291"/>
      <c r="BP94" s="291"/>
      <c r="BQ94" s="307"/>
    </row>
    <row r="95" s="376" customFormat="true" ht="15" customHeight="true" x14ac:dyDescent="0.2">
      <c r="A95" s="691"/>
      <c r="B95" s="717"/>
      <c r="C95" s="781"/>
      <c r="D95" s="782"/>
      <c r="E95" s="782"/>
      <c r="F95" s="782"/>
      <c r="G95" s="783"/>
      <c r="H95" s="784"/>
      <c r="I95" s="782"/>
      <c r="J95" s="782"/>
      <c r="K95" s="782"/>
      <c r="L95" s="785"/>
      <c r="M95" s="781"/>
      <c r="N95" s="782"/>
      <c r="O95" s="782"/>
      <c r="P95" s="782"/>
      <c r="Q95" s="785"/>
      <c r="R95" s="534"/>
      <c r="S95" s="534"/>
      <c r="T95" s="534"/>
      <c r="U95" s="534"/>
      <c r="V95" s="534"/>
      <c r="W95" s="534"/>
      <c r="X95" s="534"/>
      <c r="Y95" s="534"/>
      <c r="Z95" s="534"/>
      <c r="AA95" s="534"/>
      <c r="AB95" s="534"/>
      <c r="AC95" s="534"/>
      <c r="AD95" s="534"/>
      <c r="AE95" s="534"/>
      <c r="AF95" s="534"/>
      <c r="AG95" s="534"/>
      <c r="AH95" s="534"/>
      <c r="AI95" s="534"/>
      <c r="AJ95" s="534"/>
      <c r="AK95" s="534"/>
      <c r="AL95" s="534"/>
      <c r="AM95" s="534"/>
      <c r="AN95" s="534"/>
      <c r="AO95" s="534"/>
      <c r="AP95" s="534"/>
      <c r="AQ95" s="534"/>
      <c r="AR95" s="534"/>
      <c r="AS95" s="534"/>
      <c r="AT95" s="534"/>
      <c r="AU95" s="534"/>
      <c r="AV95" s="534"/>
      <c r="AW95" s="534"/>
      <c r="AX95" s="534"/>
      <c r="AY95" s="534"/>
      <c r="BA95" s="228"/>
      <c r="BB95" s="154"/>
      <c r="BC95" s="306"/>
      <c r="BD95" s="291"/>
      <c r="BE95" s="291"/>
      <c r="BF95" s="291"/>
      <c r="BG95" s="307"/>
      <c r="BH95" s="314"/>
      <c r="BI95" s="291"/>
      <c r="BJ95" s="291"/>
      <c r="BK95" s="291"/>
      <c r="BL95" s="307"/>
      <c r="BM95" s="314"/>
      <c r="BN95" s="291"/>
      <c r="BO95" s="291"/>
      <c r="BP95" s="291"/>
      <c r="BQ95" s="307"/>
    </row>
    <row r="96" s="131" customFormat="true" ht="15" customHeight="true" x14ac:dyDescent="0.2">
      <c r="A96" s="903"/>
      <c r="B96" s="717"/>
      <c r="C96" s="781"/>
      <c r="D96" s="782"/>
      <c r="E96" s="782"/>
      <c r="F96" s="782"/>
      <c r="G96" s="783"/>
      <c r="H96" s="784"/>
      <c r="I96" s="782"/>
      <c r="J96" s="782"/>
      <c r="K96" s="782"/>
      <c r="L96" s="785"/>
      <c r="M96" s="781"/>
      <c r="N96" s="782"/>
      <c r="O96" s="782"/>
      <c r="P96" s="782"/>
      <c r="Q96" s="785"/>
      <c r="R96" s="534"/>
      <c r="S96" s="534"/>
      <c r="T96" s="534"/>
      <c r="U96" s="534"/>
      <c r="V96" s="534"/>
      <c r="W96" s="534"/>
      <c r="X96" s="534"/>
      <c r="Y96" s="534"/>
      <c r="Z96" s="534"/>
      <c r="AA96" s="534"/>
      <c r="AB96" s="534"/>
      <c r="AC96" s="534"/>
      <c r="AD96" s="534"/>
      <c r="AE96" s="534"/>
      <c r="AF96" s="534"/>
      <c r="AG96" s="534"/>
      <c r="AH96" s="534"/>
      <c r="AI96" s="534"/>
      <c r="AJ96" s="534"/>
      <c r="AK96" s="534"/>
      <c r="AL96" s="534"/>
      <c r="AM96" s="534"/>
      <c r="AN96" s="534"/>
      <c r="AO96" s="534"/>
      <c r="AP96" s="534"/>
      <c r="AQ96" s="534"/>
      <c r="AR96" s="534"/>
      <c r="AS96" s="534"/>
      <c r="AT96" s="534"/>
      <c r="AU96" s="534"/>
      <c r="AV96" s="534"/>
      <c r="AW96" s="534"/>
      <c r="AX96" s="534"/>
      <c r="AY96" s="534"/>
      <c r="BA96" s="228"/>
      <c r="BB96" s="154"/>
      <c r="BC96" s="306"/>
      <c r="BD96" s="291"/>
      <c r="BE96" s="291"/>
      <c r="BF96" s="291"/>
      <c r="BG96" s="307"/>
      <c r="BH96" s="314"/>
      <c r="BI96" s="291"/>
      <c r="BJ96" s="291"/>
      <c r="BK96" s="291"/>
      <c r="BL96" s="307"/>
      <c r="BM96" s="314"/>
      <c r="BN96" s="291"/>
      <c r="BO96" s="291"/>
      <c r="BP96" s="291"/>
      <c r="BQ96" s="307"/>
    </row>
    <row r="97" s="131" customFormat="true" ht="15" customHeight="true" x14ac:dyDescent="0.2">
      <c r="A97" s="691"/>
      <c r="B97" s="717"/>
      <c r="C97" s="781"/>
      <c r="D97" s="782"/>
      <c r="E97" s="782"/>
      <c r="F97" s="782"/>
      <c r="G97" s="783"/>
      <c r="H97" s="784"/>
      <c r="I97" s="782"/>
      <c r="J97" s="782"/>
      <c r="K97" s="782"/>
      <c r="L97" s="785"/>
      <c r="M97" s="781"/>
      <c r="N97" s="782"/>
      <c r="O97" s="782"/>
      <c r="P97" s="782"/>
      <c r="Q97" s="785"/>
      <c r="R97" s="534"/>
      <c r="S97" s="534"/>
      <c r="T97" s="534"/>
      <c r="U97" s="534"/>
      <c r="V97" s="534"/>
      <c r="W97" s="534"/>
      <c r="X97" s="534"/>
      <c r="Y97" s="534"/>
      <c r="Z97" s="534"/>
      <c r="AA97" s="534"/>
      <c r="AB97" s="534"/>
      <c r="AC97" s="534"/>
      <c r="AD97" s="534"/>
      <c r="AE97" s="534"/>
      <c r="AF97" s="534"/>
      <c r="AG97" s="534"/>
      <c r="AH97" s="534"/>
      <c r="AI97" s="534"/>
      <c r="AJ97" s="534"/>
      <c r="AK97" s="534"/>
      <c r="AL97" s="534"/>
      <c r="AM97" s="534"/>
      <c r="AN97" s="534"/>
      <c r="AO97" s="534"/>
      <c r="AP97" s="534"/>
      <c r="AQ97" s="534"/>
      <c r="AR97" s="534"/>
      <c r="AS97" s="534"/>
      <c r="AT97" s="534"/>
      <c r="AU97" s="534"/>
      <c r="AV97" s="534"/>
      <c r="AW97" s="534"/>
      <c r="AX97" s="534"/>
      <c r="AY97" s="534"/>
      <c r="BA97" s="228"/>
      <c r="BB97" s="154"/>
      <c r="BC97" s="306"/>
      <c r="BD97" s="291"/>
      <c r="BE97" s="291"/>
      <c r="BF97" s="291"/>
      <c r="BG97" s="307"/>
      <c r="BH97" s="314"/>
      <c r="BI97" s="291"/>
      <c r="BJ97" s="291"/>
      <c r="BK97" s="291"/>
      <c r="BL97" s="307"/>
      <c r="BM97" s="314"/>
      <c r="BN97" s="291"/>
      <c r="BO97" s="291"/>
      <c r="BP97" s="291"/>
      <c r="BQ97" s="307"/>
    </row>
    <row r="98" s="131" customFormat="true" ht="15" customHeight="true" x14ac:dyDescent="0.2">
      <c r="A98" s="903"/>
      <c r="B98" s="717"/>
      <c r="C98" s="781"/>
      <c r="D98" s="782"/>
      <c r="E98" s="782"/>
      <c r="F98" s="782"/>
      <c r="G98" s="783"/>
      <c r="H98" s="784"/>
      <c r="I98" s="782"/>
      <c r="J98" s="782"/>
      <c r="K98" s="782"/>
      <c r="L98" s="785"/>
      <c r="M98" s="781"/>
      <c r="N98" s="782"/>
      <c r="O98" s="782"/>
      <c r="P98" s="782"/>
      <c r="Q98" s="785"/>
      <c r="R98" s="534"/>
      <c r="S98" s="534"/>
      <c r="T98" s="534"/>
      <c r="U98" s="534"/>
      <c r="V98" s="534"/>
      <c r="W98" s="534"/>
      <c r="X98" s="534"/>
      <c r="Y98" s="534"/>
      <c r="Z98" s="534"/>
      <c r="AA98" s="534"/>
      <c r="AB98" s="534"/>
      <c r="AC98" s="534"/>
      <c r="AD98" s="534"/>
      <c r="AE98" s="534"/>
      <c r="AF98" s="534"/>
      <c r="AG98" s="534"/>
      <c r="AH98" s="534"/>
      <c r="AI98" s="534"/>
      <c r="AJ98" s="534"/>
      <c r="AK98" s="534"/>
      <c r="AL98" s="534"/>
      <c r="AM98" s="534"/>
      <c r="AN98" s="534"/>
      <c r="AO98" s="534"/>
      <c r="AP98" s="534"/>
      <c r="AQ98" s="534"/>
      <c r="AR98" s="534"/>
      <c r="AS98" s="534"/>
      <c r="AT98" s="534"/>
      <c r="AU98" s="534"/>
      <c r="AV98" s="534"/>
      <c r="AW98" s="534"/>
      <c r="AX98" s="534"/>
      <c r="AY98" s="534"/>
      <c r="BA98" s="228"/>
      <c r="BB98" s="154"/>
      <c r="BC98" s="306"/>
      <c r="BD98" s="291"/>
      <c r="BE98" s="291"/>
      <c r="BF98" s="291"/>
      <c r="BG98" s="307"/>
      <c r="BH98" s="314"/>
      <c r="BI98" s="291"/>
      <c r="BJ98" s="291"/>
      <c r="BK98" s="291"/>
      <c r="BL98" s="307"/>
      <c r="BM98" s="314"/>
      <c r="BN98" s="291"/>
      <c r="BO98" s="291"/>
      <c r="BP98" s="291"/>
      <c r="BQ98" s="307"/>
    </row>
    <row r="99" s="131" customFormat="true" ht="15" customHeight="true" x14ac:dyDescent="0.2">
      <c r="A99" s="903"/>
      <c r="B99" s="717"/>
      <c r="C99" s="781"/>
      <c r="D99" s="782"/>
      <c r="E99" s="782"/>
      <c r="F99" s="782"/>
      <c r="G99" s="783"/>
      <c r="H99" s="784"/>
      <c r="I99" s="782"/>
      <c r="J99" s="782"/>
      <c r="K99" s="782"/>
      <c r="L99" s="785"/>
      <c r="M99" s="781"/>
      <c r="N99" s="782"/>
      <c r="O99" s="782"/>
      <c r="P99" s="782"/>
      <c r="Q99" s="785"/>
      <c r="R99" s="534"/>
      <c r="S99" s="534"/>
      <c r="T99" s="534"/>
      <c r="U99" s="534"/>
      <c r="V99" s="534"/>
      <c r="W99" s="534"/>
      <c r="X99" s="534"/>
      <c r="Y99" s="534"/>
      <c r="Z99" s="534"/>
      <c r="AA99" s="534"/>
      <c r="AB99" s="534"/>
      <c r="AC99" s="534"/>
      <c r="AD99" s="534"/>
      <c r="AE99" s="534"/>
      <c r="AF99" s="534"/>
      <c r="AG99" s="534"/>
      <c r="AH99" s="534"/>
      <c r="AI99" s="534"/>
      <c r="AJ99" s="534"/>
      <c r="AK99" s="534"/>
      <c r="AL99" s="534"/>
      <c r="AM99" s="534"/>
      <c r="AN99" s="534"/>
      <c r="AO99" s="534"/>
      <c r="AP99" s="534"/>
      <c r="AQ99" s="534"/>
      <c r="AR99" s="534"/>
      <c r="AS99" s="534"/>
      <c r="AT99" s="534"/>
      <c r="AU99" s="534"/>
      <c r="AV99" s="534"/>
      <c r="AW99" s="534"/>
      <c r="AX99" s="534"/>
      <c r="AY99" s="534"/>
      <c r="BA99" s="228"/>
      <c r="BB99" s="154"/>
      <c r="BC99" s="306"/>
      <c r="BD99" s="291"/>
      <c r="BE99" s="291"/>
      <c r="BF99" s="291"/>
      <c r="BG99" s="307"/>
      <c r="BH99" s="314"/>
      <c r="BI99" s="291"/>
      <c r="BJ99" s="291"/>
      <c r="BK99" s="291"/>
      <c r="BL99" s="307"/>
      <c r="BM99" s="314"/>
      <c r="BN99" s="291"/>
      <c r="BO99" s="291"/>
      <c r="BP99" s="291"/>
      <c r="BQ99" s="307"/>
    </row>
    <row r="100" s="131" customFormat="true" ht="15" customHeight="true" x14ac:dyDescent="0.2">
      <c r="A100" s="903"/>
      <c r="B100" s="717"/>
      <c r="C100" s="781"/>
      <c r="D100" s="782"/>
      <c r="E100" s="782"/>
      <c r="F100" s="782"/>
      <c r="G100" s="783"/>
      <c r="H100" s="784"/>
      <c r="I100" s="782"/>
      <c r="J100" s="782"/>
      <c r="K100" s="782"/>
      <c r="L100" s="785"/>
      <c r="M100" s="781"/>
      <c r="N100" s="782"/>
      <c r="O100" s="782"/>
      <c r="P100" s="782"/>
      <c r="Q100" s="785"/>
      <c r="R100" s="534"/>
      <c r="S100" s="534"/>
      <c r="T100" s="534"/>
      <c r="U100" s="534"/>
      <c r="V100" s="534"/>
      <c r="W100" s="534"/>
      <c r="X100" s="534"/>
      <c r="Y100" s="534"/>
      <c r="Z100" s="534"/>
      <c r="AA100" s="534"/>
      <c r="AB100" s="534"/>
      <c r="AC100" s="534"/>
      <c r="AD100" s="534"/>
      <c r="AE100" s="534"/>
      <c r="AF100" s="534"/>
      <c r="AG100" s="534"/>
      <c r="AH100" s="534"/>
      <c r="AI100" s="534"/>
      <c r="AJ100" s="534"/>
      <c r="AK100" s="534"/>
      <c r="AL100" s="534"/>
      <c r="AM100" s="534"/>
      <c r="AN100" s="534"/>
      <c r="AO100" s="534"/>
      <c r="AP100" s="534"/>
      <c r="AQ100" s="534"/>
      <c r="AR100" s="534"/>
      <c r="AS100" s="534"/>
      <c r="AT100" s="534"/>
      <c r="AU100" s="534"/>
      <c r="AV100" s="534"/>
      <c r="AW100" s="534"/>
      <c r="AX100" s="534"/>
      <c r="AY100" s="534"/>
      <c r="BA100" s="228"/>
      <c r="BB100" s="154"/>
      <c r="BC100" s="306"/>
      <c r="BD100" s="291"/>
      <c r="BE100" s="291"/>
      <c r="BF100" s="291"/>
      <c r="BG100" s="307"/>
      <c r="BH100" s="314"/>
      <c r="BI100" s="291"/>
      <c r="BJ100" s="291"/>
      <c r="BK100" s="291"/>
      <c r="BL100" s="307"/>
      <c r="BM100" s="314"/>
      <c r="BN100" s="291"/>
      <c r="BO100" s="291"/>
      <c r="BP100" s="291"/>
      <c r="BQ100" s="307"/>
    </row>
    <row r="101" s="131" customFormat="true" ht="15" customHeight="true" x14ac:dyDescent="0.2">
      <c r="A101" s="691"/>
      <c r="B101" s="717"/>
      <c r="C101" s="781"/>
      <c r="D101" s="782"/>
      <c r="E101" s="782"/>
      <c r="F101" s="782"/>
      <c r="G101" s="783"/>
      <c r="H101" s="784"/>
      <c r="I101" s="782"/>
      <c r="J101" s="782"/>
      <c r="K101" s="782"/>
      <c r="L101" s="785"/>
      <c r="M101" s="781"/>
      <c r="N101" s="782"/>
      <c r="O101" s="782"/>
      <c r="P101" s="782"/>
      <c r="Q101" s="785"/>
      <c r="R101" s="534"/>
      <c r="S101" s="534"/>
      <c r="T101" s="534"/>
      <c r="U101" s="534"/>
      <c r="V101" s="534"/>
      <c r="W101" s="534"/>
      <c r="X101" s="534"/>
      <c r="Y101" s="534"/>
      <c r="Z101" s="534"/>
      <c r="AA101" s="534"/>
      <c r="AB101" s="534"/>
      <c r="AC101" s="534"/>
      <c r="AD101" s="534"/>
      <c r="AE101" s="534"/>
      <c r="AF101" s="534"/>
      <c r="AG101" s="534"/>
      <c r="AH101" s="534"/>
      <c r="AI101" s="534"/>
      <c r="AJ101" s="534"/>
      <c r="AK101" s="534"/>
      <c r="AL101" s="534"/>
      <c r="AM101" s="534"/>
      <c r="AN101" s="534"/>
      <c r="AO101" s="534"/>
      <c r="AP101" s="534"/>
      <c r="AQ101" s="534"/>
      <c r="AR101" s="534"/>
      <c r="AS101" s="534"/>
      <c r="AT101" s="534"/>
      <c r="AU101" s="534"/>
      <c r="AV101" s="534"/>
      <c r="AW101" s="534"/>
      <c r="AX101" s="534"/>
      <c r="AY101" s="534"/>
      <c r="BA101" s="228"/>
      <c r="BB101" s="154"/>
      <c r="BC101" s="306"/>
      <c r="BD101" s="291"/>
      <c r="BE101" s="291"/>
      <c r="BF101" s="291"/>
      <c r="BG101" s="307"/>
      <c r="BH101" s="314"/>
      <c r="BI101" s="291"/>
      <c r="BJ101" s="291"/>
      <c r="BK101" s="291"/>
      <c r="BL101" s="307"/>
      <c r="BM101" s="314"/>
      <c r="BN101" s="291"/>
      <c r="BO101" s="291"/>
      <c r="BP101" s="291"/>
      <c r="BQ101" s="307"/>
    </row>
    <row r="102" s="131" customFormat="true" ht="15" customHeight="true" x14ac:dyDescent="0.2">
      <c r="A102" s="903"/>
      <c r="B102" s="717"/>
      <c r="C102" s="781"/>
      <c r="D102" s="782"/>
      <c r="E102" s="782"/>
      <c r="F102" s="782"/>
      <c r="G102" s="783"/>
      <c r="H102" s="784"/>
      <c r="I102" s="782"/>
      <c r="J102" s="782"/>
      <c r="K102" s="782"/>
      <c r="L102" s="785"/>
      <c r="M102" s="781"/>
      <c r="N102" s="782"/>
      <c r="O102" s="782"/>
      <c r="P102" s="782"/>
      <c r="Q102" s="785"/>
      <c r="R102" s="534"/>
      <c r="S102" s="534"/>
      <c r="T102" s="534"/>
      <c r="U102" s="534"/>
      <c r="V102" s="534"/>
      <c r="W102" s="534"/>
      <c r="X102" s="534"/>
      <c r="Y102" s="534"/>
      <c r="Z102" s="534"/>
      <c r="AA102" s="534"/>
      <c r="AB102" s="534"/>
      <c r="AC102" s="534"/>
      <c r="AD102" s="534"/>
      <c r="AE102" s="534"/>
      <c r="AF102" s="534"/>
      <c r="AG102" s="534"/>
      <c r="AH102" s="534"/>
      <c r="AI102" s="534"/>
      <c r="AJ102" s="534"/>
      <c r="AK102" s="534"/>
      <c r="AL102" s="534"/>
      <c r="AM102" s="534"/>
      <c r="AN102" s="534"/>
      <c r="AO102" s="534"/>
      <c r="AP102" s="534"/>
      <c r="AQ102" s="534"/>
      <c r="AR102" s="534"/>
      <c r="AS102" s="534"/>
      <c r="AT102" s="534"/>
      <c r="AU102" s="534"/>
      <c r="AV102" s="534"/>
      <c r="AW102" s="534"/>
      <c r="AX102" s="534"/>
      <c r="AY102" s="534"/>
      <c r="BA102" s="228"/>
      <c r="BB102" s="154"/>
      <c r="BC102" s="306"/>
      <c r="BD102" s="291"/>
      <c r="BE102" s="291"/>
      <c r="BF102" s="291"/>
      <c r="BG102" s="307"/>
      <c r="BH102" s="314"/>
      <c r="BI102" s="291"/>
      <c r="BJ102" s="291"/>
      <c r="BK102" s="291"/>
      <c r="BL102" s="307"/>
      <c r="BM102" s="314"/>
      <c r="BN102" s="291"/>
      <c r="BO102" s="291"/>
      <c r="BP102" s="291"/>
      <c r="BQ102" s="307"/>
    </row>
    <row r="103" s="131" customFormat="true" ht="15" customHeight="true" x14ac:dyDescent="0.2">
      <c r="A103" s="903"/>
      <c r="B103" s="717"/>
      <c r="C103" s="781"/>
      <c r="D103" s="782"/>
      <c r="E103" s="782"/>
      <c r="F103" s="782"/>
      <c r="G103" s="783"/>
      <c r="H103" s="784"/>
      <c r="I103" s="782"/>
      <c r="J103" s="782"/>
      <c r="K103" s="782"/>
      <c r="L103" s="785"/>
      <c r="M103" s="781"/>
      <c r="N103" s="782"/>
      <c r="O103" s="782"/>
      <c r="P103" s="782"/>
      <c r="Q103" s="785"/>
      <c r="R103" s="534"/>
      <c r="S103" s="534"/>
      <c r="T103" s="534"/>
      <c r="U103" s="534"/>
      <c r="V103" s="534"/>
      <c r="W103" s="534"/>
      <c r="X103" s="534"/>
      <c r="Y103" s="534"/>
      <c r="Z103" s="534"/>
      <c r="AA103" s="534"/>
      <c r="AB103" s="534"/>
      <c r="AC103" s="534"/>
      <c r="AD103" s="534"/>
      <c r="AE103" s="534"/>
      <c r="AF103" s="534"/>
      <c r="AG103" s="534"/>
      <c r="AH103" s="534"/>
      <c r="AI103" s="534"/>
      <c r="AJ103" s="534"/>
      <c r="AK103" s="534"/>
      <c r="AL103" s="534"/>
      <c r="AM103" s="534"/>
      <c r="AN103" s="534"/>
      <c r="AO103" s="534"/>
      <c r="AP103" s="534"/>
      <c r="AQ103" s="534"/>
      <c r="AR103" s="534"/>
      <c r="AS103" s="534"/>
      <c r="AT103" s="534"/>
      <c r="AU103" s="534"/>
      <c r="AV103" s="534"/>
      <c r="AW103" s="534"/>
      <c r="AX103" s="534"/>
      <c r="AY103" s="534"/>
      <c r="BA103" s="228"/>
      <c r="BB103" s="154"/>
      <c r="BC103" s="306"/>
      <c r="BD103" s="291"/>
      <c r="BE103" s="291"/>
      <c r="BF103" s="291"/>
      <c r="BG103" s="307"/>
      <c r="BH103" s="314"/>
      <c r="BI103" s="291"/>
      <c r="BJ103" s="291"/>
      <c r="BK103" s="291"/>
      <c r="BL103" s="307"/>
      <c r="BM103" s="314"/>
      <c r="BN103" s="291"/>
      <c r="BO103" s="291"/>
      <c r="BP103" s="291"/>
      <c r="BQ103" s="307"/>
    </row>
    <row r="104" s="131" customFormat="true" ht="15" customHeight="true" x14ac:dyDescent="0.2">
      <c r="A104" s="903"/>
      <c r="B104" s="717"/>
      <c r="C104" s="781"/>
      <c r="D104" s="782"/>
      <c r="E104" s="782"/>
      <c r="F104" s="782"/>
      <c r="G104" s="783"/>
      <c r="H104" s="784"/>
      <c r="I104" s="782"/>
      <c r="J104" s="782"/>
      <c r="K104" s="782"/>
      <c r="L104" s="785"/>
      <c r="M104" s="781"/>
      <c r="N104" s="782"/>
      <c r="O104" s="782"/>
      <c r="P104" s="782"/>
      <c r="Q104" s="785"/>
      <c r="R104" s="534"/>
      <c r="S104" s="534"/>
      <c r="T104" s="534"/>
      <c r="U104" s="534"/>
      <c r="V104" s="534"/>
      <c r="W104" s="534"/>
      <c r="X104" s="534"/>
      <c r="Y104" s="534"/>
      <c r="Z104" s="534"/>
      <c r="AA104" s="534"/>
      <c r="AB104" s="534"/>
      <c r="AC104" s="534"/>
      <c r="AD104" s="534"/>
      <c r="AE104" s="534"/>
      <c r="AF104" s="534"/>
      <c r="AG104" s="534"/>
      <c r="AH104" s="534"/>
      <c r="AI104" s="534"/>
      <c r="AJ104" s="534"/>
      <c r="AK104" s="534"/>
      <c r="AL104" s="534"/>
      <c r="AM104" s="534"/>
      <c r="AN104" s="534"/>
      <c r="AO104" s="534"/>
      <c r="AP104" s="534"/>
      <c r="AQ104" s="534"/>
      <c r="AR104" s="534"/>
      <c r="AS104" s="534"/>
      <c r="AT104" s="534"/>
      <c r="AU104" s="534"/>
      <c r="AV104" s="534"/>
      <c r="AW104" s="534"/>
      <c r="AX104" s="534"/>
      <c r="AY104" s="534"/>
      <c r="BA104" s="228"/>
      <c r="BB104" s="154"/>
      <c r="BC104" s="306"/>
      <c r="BD104" s="291"/>
      <c r="BE104" s="291"/>
      <c r="BF104" s="291"/>
      <c r="BG104" s="307"/>
      <c r="BH104" s="314"/>
      <c r="BI104" s="291"/>
      <c r="BJ104" s="291"/>
      <c r="BK104" s="291"/>
      <c r="BL104" s="307"/>
      <c r="BM104" s="314"/>
      <c r="BN104" s="291"/>
      <c r="BO104" s="291"/>
      <c r="BP104" s="291"/>
      <c r="BQ104" s="307"/>
    </row>
    <row r="105" s="131" customFormat="true" ht="15" customHeight="true" x14ac:dyDescent="0.2">
      <c r="A105" s="712"/>
      <c r="B105" s="718"/>
      <c r="C105" s="786"/>
      <c r="D105" s="787"/>
      <c r="E105" s="787"/>
      <c r="F105" s="787"/>
      <c r="G105" s="788"/>
      <c r="H105" s="789"/>
      <c r="I105" s="787"/>
      <c r="J105" s="787"/>
      <c r="K105" s="787"/>
      <c r="L105" s="790"/>
      <c r="M105" s="786"/>
      <c r="N105" s="787"/>
      <c r="O105" s="787"/>
      <c r="P105" s="787"/>
      <c r="Q105" s="790"/>
      <c r="R105" s="534"/>
      <c r="S105" s="534"/>
      <c r="T105" s="534"/>
      <c r="U105" s="534"/>
      <c r="V105" s="534"/>
      <c r="W105" s="534"/>
      <c r="X105" s="534"/>
      <c r="Y105" s="534"/>
      <c r="Z105" s="534"/>
      <c r="AA105" s="534"/>
      <c r="AB105" s="534"/>
      <c r="AC105" s="534"/>
      <c r="AD105" s="534"/>
      <c r="AE105" s="534"/>
      <c r="AF105" s="534"/>
      <c r="AG105" s="534"/>
      <c r="AH105" s="534"/>
      <c r="AI105" s="534"/>
      <c r="AJ105" s="534"/>
      <c r="AK105" s="534"/>
      <c r="AL105" s="534"/>
      <c r="AM105" s="534"/>
      <c r="AN105" s="534"/>
      <c r="AO105" s="534"/>
      <c r="AP105" s="534"/>
      <c r="AQ105" s="534"/>
      <c r="AR105" s="534"/>
      <c r="AS105" s="534"/>
      <c r="AT105" s="534"/>
      <c r="AU105" s="534"/>
      <c r="AV105" s="534"/>
      <c r="AW105" s="534"/>
      <c r="AX105" s="534"/>
      <c r="AY105" s="534"/>
      <c r="BA105" s="228"/>
      <c r="BB105" s="154"/>
      <c r="BC105" s="308"/>
      <c r="BD105" s="309"/>
      <c r="BE105" s="309"/>
      <c r="BF105" s="309"/>
      <c r="BG105" s="310"/>
      <c r="BH105" s="315"/>
      <c r="BI105" s="309"/>
      <c r="BJ105" s="309"/>
      <c r="BK105" s="309"/>
      <c r="BL105" s="310"/>
      <c r="BM105" s="315"/>
      <c r="BN105" s="309"/>
      <c r="BO105" s="309"/>
      <c r="BP105" s="309"/>
      <c r="BQ105" s="310"/>
    </row>
    <row r="106" s="131" customFormat="true" ht="250.15" customHeight="true" x14ac:dyDescent="0.2">
      <c r="A106" s="375"/>
      <c r="B106" s="555"/>
      <c r="C106" s="556"/>
      <c r="D106" s="556"/>
      <c r="E106" s="556"/>
      <c r="F106" s="556"/>
      <c r="G106" s="556"/>
      <c r="H106" s="556"/>
      <c r="I106" s="556"/>
      <c r="J106" s="556"/>
      <c r="K106" s="556"/>
      <c r="L106" s="556"/>
      <c r="M106" s="556"/>
      <c r="N106" s="556"/>
      <c r="O106" s="556"/>
      <c r="P106" s="556"/>
      <c r="Q106" s="556"/>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88"/>
      <c r="BB106" s="289"/>
      <c r="BC106" s="289"/>
      <c r="BD106" s="289"/>
      <c r="BE106" s="289"/>
      <c r="BF106" s="289"/>
      <c r="BG106" s="289"/>
      <c r="BH106" s="289"/>
      <c r="BI106" s="289"/>
      <c r="BJ106" s="289"/>
      <c r="BK106" s="289"/>
      <c r="BL106" s="289"/>
      <c r="BM106" s="289"/>
      <c r="BN106" s="289"/>
      <c r="BO106" s="289"/>
      <c r="BP106" s="289"/>
      <c r="BQ106" s="289"/>
    </row>
    <row r="107" s="111" customFormat="true" ht="18" customHeight="true" x14ac:dyDescent="0.2">
      <c r="A107" s="375"/>
      <c r="B107" s="112"/>
      <c r="C107" s="269"/>
      <c r="D107" s="269"/>
      <c r="E107" s="269"/>
      <c r="F107" s="269"/>
      <c r="G107" s="269"/>
      <c r="H107" s="269"/>
      <c r="I107" s="269"/>
      <c r="J107" s="269"/>
      <c r="K107" s="269"/>
      <c r="L107" s="269"/>
      <c r="M107" s="269"/>
      <c r="N107" s="269"/>
      <c r="O107" s="269"/>
      <c r="P107" s="269"/>
      <c r="Q107" s="269"/>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1481" t="str">
        <f>A1026</f>
        <v>Saint Lucia</v>
      </c>
      <c r="B108" s="1482"/>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371" t="s">
        <v>97</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133</v>
      </c>
      <c r="B115" s="213" t="str">
        <f>A1025</f>
        <v>MICS12</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549" t="str">
        <f>B1030</f>
        <v/>
      </c>
      <c r="B116" s="550"/>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549" t="str">
        <f>B1029</f>
        <v/>
      </c>
      <c r="B117" s="551"/>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552"/>
      <c r="B118" s="550"/>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553"/>
      <c r="B119" s="554"/>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BB119" s="134"/>
    </row>
    <row r="120" s="376" customFormat="true" ht="15" customHeight="true" x14ac:dyDescent="0.2">
      <c r="A120" s="116" t="s">
        <v>98</v>
      </c>
      <c r="B120" s="199"/>
      <c r="C120" s="1539" t="s">
        <v>114</v>
      </c>
      <c r="D120" s="1540"/>
      <c r="E120" s="1540"/>
      <c r="F120" s="1540"/>
      <c r="G120" s="1541"/>
      <c r="H120" s="1668" t="s">
        <v>38</v>
      </c>
      <c r="I120" s="1669"/>
      <c r="J120" s="1669"/>
      <c r="K120" s="1669"/>
      <c r="L120" s="1670"/>
      <c r="M120" s="1680" t="s">
        <v>37</v>
      </c>
      <c r="N120" s="1681"/>
      <c r="O120" s="1681"/>
      <c r="P120" s="1681"/>
      <c r="Q120" s="1682"/>
      <c r="R120" s="534"/>
      <c r="S120" s="534"/>
      <c r="T120" s="534"/>
      <c r="U120" s="534"/>
      <c r="V120" s="534"/>
      <c r="W120" s="534"/>
      <c r="X120" s="534"/>
      <c r="Y120" s="534"/>
      <c r="Z120" s="534"/>
      <c r="AA120" s="534"/>
      <c r="AB120" s="534"/>
      <c r="AC120" s="534"/>
      <c r="AD120" s="534"/>
      <c r="AE120" s="534"/>
      <c r="AF120" s="534"/>
      <c r="AG120" s="534"/>
      <c r="AH120" s="534"/>
      <c r="AI120" s="534"/>
      <c r="AJ120" s="534"/>
      <c r="AK120" s="534"/>
      <c r="AL120" s="534"/>
      <c r="AM120" s="534"/>
      <c r="AN120" s="534"/>
      <c r="AO120" s="534"/>
      <c r="AP120" s="534"/>
      <c r="AQ120" s="534"/>
      <c r="AR120" s="534"/>
      <c r="AS120" s="534"/>
      <c r="AT120" s="534"/>
      <c r="AU120" s="534"/>
      <c r="AV120" s="534"/>
      <c r="AW120" s="534"/>
      <c r="AX120" s="534"/>
      <c r="AY120" s="534"/>
      <c r="BA120" s="209" t="s">
        <v>128</v>
      </c>
      <c r="BB120" s="116" t="s">
        <v>98</v>
      </c>
      <c r="BC120" s="1578" t="s">
        <v>114</v>
      </c>
      <c r="BD120" s="1579"/>
      <c r="BE120" s="1579"/>
      <c r="BF120" s="1579"/>
      <c r="BG120" s="1580"/>
      <c r="BH120" s="1581" t="s">
        <v>38</v>
      </c>
      <c r="BI120" s="1579"/>
      <c r="BJ120" s="1579"/>
      <c r="BK120" s="1579"/>
      <c r="BL120" s="1580"/>
      <c r="BM120" s="1581" t="s">
        <v>37</v>
      </c>
      <c r="BN120" s="1579"/>
      <c r="BO120" s="1579"/>
      <c r="BP120" s="1579"/>
      <c r="BQ120" s="1580"/>
    </row>
    <row r="121" s="376" customFormat="true" ht="12.75" x14ac:dyDescent="0.2">
      <c r="A121" s="179" t="s">
        <v>87</v>
      </c>
      <c r="B121" s="236"/>
      <c r="C121" s="270" t="s">
        <v>0</v>
      </c>
      <c r="D121" s="271" t="s">
        <v>1</v>
      </c>
      <c r="E121" s="271" t="s">
        <v>2</v>
      </c>
      <c r="F121" s="271" t="s">
        <v>3</v>
      </c>
      <c r="G121" s="272" t="s">
        <v>4</v>
      </c>
      <c r="H121" s="1136" t="s">
        <v>0</v>
      </c>
      <c r="I121" s="1105" t="s">
        <v>1</v>
      </c>
      <c r="J121" s="1105" t="s">
        <v>2</v>
      </c>
      <c r="K121" s="1105" t="s">
        <v>3</v>
      </c>
      <c r="L121" s="1106" t="s">
        <v>4</v>
      </c>
      <c r="M121" s="1126" t="s">
        <v>0</v>
      </c>
      <c r="N121" s="1105" t="s">
        <v>1</v>
      </c>
      <c r="O121" s="1105" t="s">
        <v>2</v>
      </c>
      <c r="P121" s="1105" t="s">
        <v>3</v>
      </c>
      <c r="Q121" s="1106" t="s">
        <v>4</v>
      </c>
      <c r="R121" s="534"/>
      <c r="S121" s="534"/>
      <c r="T121" s="534"/>
      <c r="U121" s="534"/>
      <c r="V121" s="534"/>
      <c r="W121" s="534"/>
      <c r="X121" s="534"/>
      <c r="Y121" s="534"/>
      <c r="Z121" s="534"/>
      <c r="AA121" s="534"/>
      <c r="AB121" s="534"/>
      <c r="AC121" s="534"/>
      <c r="AD121" s="534"/>
      <c r="AE121" s="534"/>
      <c r="AF121" s="534"/>
      <c r="AG121" s="534"/>
      <c r="AH121" s="534"/>
      <c r="AI121" s="534"/>
      <c r="AJ121" s="534"/>
      <c r="AK121" s="534"/>
      <c r="AL121" s="534"/>
      <c r="AM121" s="534"/>
      <c r="AN121" s="534"/>
      <c r="AO121" s="534"/>
      <c r="AP121" s="534"/>
      <c r="AQ121" s="534"/>
      <c r="AR121" s="534"/>
      <c r="AS121" s="534"/>
      <c r="AT121" s="534"/>
      <c r="AU121" s="534"/>
      <c r="AV121" s="534"/>
      <c r="AW121" s="534"/>
      <c r="AX121" s="534"/>
      <c r="AY121" s="534"/>
      <c r="BA121" s="190" t="s">
        <v>116</v>
      </c>
      <c r="BB121" s="189"/>
      <c r="BC121" s="316" t="s">
        <v>0</v>
      </c>
      <c r="BD121" s="169" t="s">
        <v>1</v>
      </c>
      <c r="BE121" s="169" t="s">
        <v>2</v>
      </c>
      <c r="BF121" s="169" t="s">
        <v>3</v>
      </c>
      <c r="BG121" s="317" t="s">
        <v>4</v>
      </c>
      <c r="BH121" s="318" t="s">
        <v>0</v>
      </c>
      <c r="BI121" s="169" t="s">
        <v>1</v>
      </c>
      <c r="BJ121" s="169" t="s">
        <v>2</v>
      </c>
      <c r="BK121" s="169" t="s">
        <v>3</v>
      </c>
      <c r="BL121" s="317" t="s">
        <v>4</v>
      </c>
      <c r="BM121" s="318" t="s">
        <v>0</v>
      </c>
      <c r="BN121" s="169" t="s">
        <v>1</v>
      </c>
      <c r="BO121" s="169" t="s">
        <v>2</v>
      </c>
      <c r="BP121" s="169" t="s">
        <v>3</v>
      </c>
      <c r="BQ121" s="317" t="s">
        <v>4</v>
      </c>
    </row>
    <row r="122" s="376" customFormat="true" ht="15" customHeight="true" x14ac:dyDescent="0.2">
      <c r="A122" s="1683" t="s">
        <v>18</v>
      </c>
      <c r="B122" s="1337" t="s">
        <v>14</v>
      </c>
      <c r="C122" s="1225">
        <v>91.924954273860692</v>
      </c>
      <c r="D122" s="1226">
        <v>98.003680836872448</v>
      </c>
      <c r="E122" s="1226">
        <v>99.307729630130623</v>
      </c>
      <c r="F122" s="1226">
        <v>100</v>
      </c>
      <c r="G122" s="1227">
        <v>100</v>
      </c>
      <c r="H122" s="1228">
        <v>81.05374661326411</v>
      </c>
      <c r="I122" s="1226">
        <v>88.979440861421693</v>
      </c>
      <c r="J122" s="1226">
        <v>96.790045397166736</v>
      </c>
      <c r="K122" s="1226">
        <v>100</v>
      </c>
      <c r="L122" s="1229">
        <v>100</v>
      </c>
      <c r="M122" s="1230">
        <v>95.465722662718775</v>
      </c>
      <c r="N122" s="1226">
        <v>99.007766722980222</v>
      </c>
      <c r="O122" s="1226">
        <v>100</v>
      </c>
      <c r="P122" s="1226">
        <v>100</v>
      </c>
      <c r="Q122" s="1229">
        <v>100</v>
      </c>
      <c r="R122" s="534"/>
      <c r="S122" s="534"/>
      <c r="T122" s="534"/>
      <c r="U122" s="534"/>
      <c r="V122" s="534"/>
      <c r="W122" s="534"/>
      <c r="X122" s="534"/>
      <c r="Y122" s="534"/>
      <c r="Z122" s="534"/>
      <c r="AA122" s="534"/>
      <c r="AB122" s="534"/>
      <c r="AC122" s="534"/>
      <c r="AD122" s="534"/>
      <c r="AE122" s="534"/>
      <c r="AF122" s="534"/>
      <c r="AG122" s="534"/>
      <c r="AH122" s="534"/>
      <c r="AI122" s="534"/>
      <c r="AJ122" s="534"/>
      <c r="AK122" s="534"/>
      <c r="AL122" s="534"/>
      <c r="AM122" s="534"/>
      <c r="AN122" s="534"/>
      <c r="AO122" s="534"/>
      <c r="AP122" s="534"/>
      <c r="AQ122" s="534"/>
      <c r="AR122" s="534"/>
      <c r="AS122" s="534"/>
      <c r="AT122" s="534"/>
      <c r="AU122" s="534"/>
      <c r="AV122" s="534"/>
      <c r="AW122" s="534"/>
      <c r="AX122" s="534"/>
      <c r="AY122" s="534"/>
      <c r="BA122" s="1582" t="s">
        <v>18</v>
      </c>
      <c r="BB122" s="155" t="s">
        <v>14</v>
      </c>
      <c r="BC122" s="348">
        <v>913.19954249386615</v>
      </c>
      <c r="BD122" s="352">
        <v>970.172447911419</v>
      </c>
      <c r="BE122" s="352">
        <v>985.63596247109501</v>
      </c>
      <c r="BF122" s="352">
        <v>995.85810146185179</v>
      </c>
      <c r="BG122" s="356">
        <v>989.17136843724199</v>
      </c>
      <c r="BH122" s="360">
        <v>152.4753105830805</v>
      </c>
      <c r="BI122" s="352">
        <v>168.61475494096339</v>
      </c>
      <c r="BJ122" s="352">
        <v>181.55644881658509</v>
      </c>
      <c r="BK122" s="352">
        <v>188.69792216195762</v>
      </c>
      <c r="BL122" s="356">
        <v>188.1322645270518</v>
      </c>
      <c r="BM122" s="360">
        <v>764.61410358397347</v>
      </c>
      <c r="BN122" s="352">
        <v>797.23724811713453</v>
      </c>
      <c r="BO122" s="352">
        <v>803.82372827729466</v>
      </c>
      <c r="BP122" s="352">
        <v>799.3206727634871</v>
      </c>
      <c r="BQ122" s="356">
        <v>809.56496900394689</v>
      </c>
    </row>
    <row r="123" s="376" customFormat="true" ht="15" customHeight="true" x14ac:dyDescent="0.2">
      <c r="A123" s="1684"/>
      <c r="B123" s="1338" t="s">
        <v>51</v>
      </c>
      <c r="C123" s="1231">
        <v>8.0750457261392476</v>
      </c>
      <c r="D123" s="1232">
        <v>1.9963191631275552</v>
      </c>
      <c r="E123" s="1232">
        <v>0.69227036986935642</v>
      </c>
      <c r="F123" s="1232">
        <v>0</v>
      </c>
      <c r="G123" s="1233">
        <v>0</v>
      </c>
      <c r="H123" s="1234">
        <v>18.946253386735833</v>
      </c>
      <c r="I123" s="1232">
        <v>11.020559138578335</v>
      </c>
      <c r="J123" s="1232">
        <v>3.2099546028332675</v>
      </c>
      <c r="K123" s="1232">
        <v>0</v>
      </c>
      <c r="L123" s="1235">
        <v>0</v>
      </c>
      <c r="M123" s="1236">
        <v>4.5342773372812495</v>
      </c>
      <c r="N123" s="1232">
        <v>0.99223327701977782</v>
      </c>
      <c r="O123" s="1232">
        <v>0</v>
      </c>
      <c r="P123" s="1232">
        <v>0</v>
      </c>
      <c r="Q123" s="1235">
        <v>0</v>
      </c>
      <c r="R123" s="534"/>
      <c r="S123" s="534"/>
      <c r="T123" s="534"/>
      <c r="U123" s="534"/>
      <c r="V123" s="534"/>
      <c r="W123" s="534"/>
      <c r="X123" s="534"/>
      <c r="Y123" s="534"/>
      <c r="Z123" s="534"/>
      <c r="AA123" s="534"/>
      <c r="AB123" s="534"/>
      <c r="AC123" s="534"/>
      <c r="AD123" s="534"/>
      <c r="AE123" s="534"/>
      <c r="AF123" s="534"/>
      <c r="AG123" s="534"/>
      <c r="AH123" s="534"/>
      <c r="AI123" s="534"/>
      <c r="AJ123" s="534"/>
      <c r="AK123" s="534"/>
      <c r="AL123" s="534"/>
      <c r="AM123" s="534"/>
      <c r="AN123" s="534"/>
      <c r="AO123" s="534"/>
      <c r="AP123" s="534"/>
      <c r="AQ123" s="534"/>
      <c r="AR123" s="534"/>
      <c r="AS123" s="534"/>
      <c r="AT123" s="534"/>
      <c r="AU123" s="534"/>
      <c r="AV123" s="534"/>
      <c r="AW123" s="534"/>
      <c r="AX123" s="534"/>
      <c r="AY123" s="534"/>
      <c r="BA123" s="1583"/>
      <c r="BB123" s="156" t="s">
        <v>51</v>
      </c>
      <c r="BC123" s="349">
        <v>80.219001695215184</v>
      </c>
      <c r="BD123" s="353">
        <v>19.762256200639076</v>
      </c>
      <c r="BE123" s="353">
        <v>6.8708304463077923</v>
      </c>
      <c r="BF123" s="353">
        <v>0</v>
      </c>
      <c r="BG123" s="357">
        <v>0</v>
      </c>
      <c r="BH123" s="361">
        <v>35.640991197013228</v>
      </c>
      <c r="BI123" s="353">
        <v>20.883800352913237</v>
      </c>
      <c r="BJ123" s="353">
        <v>6.0211559583576708</v>
      </c>
      <c r="BK123" s="353">
        <v>0</v>
      </c>
      <c r="BL123" s="357">
        <v>0</v>
      </c>
      <c r="BM123" s="361">
        <v>36.316410801134062</v>
      </c>
      <c r="BN123" s="353">
        <v>7.9897300327438687</v>
      </c>
      <c r="BO123" s="353">
        <v>0</v>
      </c>
      <c r="BP123" s="353">
        <v>0</v>
      </c>
      <c r="BQ123" s="357">
        <v>0</v>
      </c>
    </row>
    <row r="124" s="376" customFormat="true" ht="15" customHeight="true" x14ac:dyDescent="0.2">
      <c r="A124" s="1684" t="s">
        <v>50</v>
      </c>
      <c r="B124" s="1338" t="s">
        <v>15</v>
      </c>
      <c r="C124" s="1237">
        <f>C122*C129/100</f>
        <v>71.803965637493661</v>
      </c>
      <c r="D124" s="1238">
        <f>D122*D129/100</f>
        <v>86.399059925953267</v>
      </c>
      <c r="E124" s="1238">
        <f t="shared" ref="E124:Q124" si="5">E122*E129/100</f>
        <v>94.931996295286012</v>
      </c>
      <c r="F124" s="1238">
        <f t="shared" si="5"/>
        <v>97.524747731412603</v>
      </c>
      <c r="G124" s="1239">
        <f t="shared" si="5"/>
        <v>98.963702085218102</v>
      </c>
      <c r="H124" s="1240">
        <f t="shared" si="5"/>
        <v>58.031643463320222</v>
      </c>
      <c r="I124" s="1238">
        <f t="shared" si="5"/>
        <v>80.820312034647017</v>
      </c>
      <c r="J124" s="1238">
        <f t="shared" si="5"/>
        <v>90.563014358204214</v>
      </c>
      <c r="K124" s="1238">
        <f t="shared" si="5"/>
        <v>95.443082918216547</v>
      </c>
      <c r="L124" s="1241">
        <f t="shared" si="5"/>
        <v>97.90955350601061</v>
      </c>
      <c r="M124" s="1237">
        <f t="shared" si="5"/>
        <v>76.091087319053599</v>
      </c>
      <c r="N124" s="1238">
        <f t="shared" si="5"/>
        <v>86.167293414329208</v>
      </c>
      <c r="O124" s="1238">
        <f t="shared" si="5"/>
        <v>97.020612241144647</v>
      </c>
      <c r="P124" s="1238">
        <f t="shared" si="5"/>
        <v>97.336045637512839</v>
      </c>
      <c r="Q124" s="1241">
        <f t="shared" si="5"/>
        <v>99.218283982368575</v>
      </c>
      <c r="R124" s="534"/>
      <c r="S124" s="534"/>
      <c r="T124" s="534"/>
      <c r="U124" s="534"/>
      <c r="V124" s="534"/>
      <c r="W124" s="534"/>
      <c r="X124" s="534"/>
      <c r="Y124" s="534"/>
      <c r="Z124" s="534"/>
      <c r="AA124" s="534"/>
      <c r="AB124" s="534"/>
      <c r="AC124" s="534"/>
      <c r="AD124" s="534"/>
      <c r="AE124" s="534"/>
      <c r="AF124" s="534"/>
      <c r="AG124" s="534"/>
      <c r="AH124" s="534"/>
      <c r="AI124" s="534"/>
      <c r="AJ124" s="534"/>
      <c r="AK124" s="534"/>
      <c r="AL124" s="534"/>
      <c r="AM124" s="534"/>
      <c r="AN124" s="534"/>
      <c r="AO124" s="534"/>
      <c r="AP124" s="534"/>
      <c r="AQ124" s="534"/>
      <c r="AR124" s="534"/>
      <c r="AS124" s="534"/>
      <c r="AT124" s="534"/>
      <c r="AU124" s="534"/>
      <c r="AV124" s="534"/>
      <c r="AW124" s="534"/>
      <c r="AX124" s="534"/>
      <c r="AY124" s="534"/>
      <c r="BA124" s="1583" t="s">
        <v>50</v>
      </c>
      <c r="BB124" s="156" t="s">
        <v>15</v>
      </c>
      <c r="BC124" s="349">
        <v>712.91588591295215</v>
      </c>
      <c r="BD124" s="353">
        <v>855.29427823358515</v>
      </c>
      <c r="BE124" s="353">
        <v>942.20651188281101</v>
      </c>
      <c r="BF124" s="353">
        <v>970.71633162223713</v>
      </c>
      <c r="BG124" s="357">
        <v>978.92060617250729</v>
      </c>
      <c r="BH124" s="361">
        <v>108.80215516174968</v>
      </c>
      <c r="BI124" s="353">
        <v>153.15332368965915</v>
      </c>
      <c r="BJ124" s="353">
        <v>169.87593314510698</v>
      </c>
      <c r="BK124" s="353">
        <v>180.09911431398893</v>
      </c>
      <c r="BL124" s="357">
        <v>183.70575022064946</v>
      </c>
      <c r="BM124" s="361">
        <v>609.43673706571724</v>
      </c>
      <c r="BN124" s="353">
        <v>693.84229291374231</v>
      </c>
      <c r="BO124" s="353">
        <v>779.87470251422621</v>
      </c>
      <c r="BP124" s="353">
        <v>778.02713483114246</v>
      </c>
      <c r="BQ124" s="357">
        <v>803.2364699681101</v>
      </c>
    </row>
    <row r="125" s="376" customFormat="true" ht="15" customHeight="true" x14ac:dyDescent="0.2">
      <c r="A125" s="1684"/>
      <c r="B125" s="1338" t="s">
        <v>16</v>
      </c>
      <c r="C125" s="1237">
        <f>C122*C128/100</f>
        <v>20.120988636367045</v>
      </c>
      <c r="D125" s="1238">
        <f>D122*D128/100</f>
        <v>11.604620910919214</v>
      </c>
      <c r="E125" s="1238">
        <f t="shared" ref="E125:Q125" si="6">E122*E128/100</f>
        <v>4.3757333348446039</v>
      </c>
      <c r="F125" s="1238">
        <f t="shared" si="6"/>
        <v>2.4752522685873739</v>
      </c>
      <c r="G125" s="1239">
        <f t="shared" si="6"/>
        <v>1.036297914781898</v>
      </c>
      <c r="H125" s="1240">
        <f t="shared" si="6"/>
        <v>23.022103149943842</v>
      </c>
      <c r="I125" s="1238">
        <f t="shared" si="6"/>
        <v>8.1591288267746886</v>
      </c>
      <c r="J125" s="1238">
        <f t="shared" si="6"/>
        <v>6.2270310389625054</v>
      </c>
      <c r="K125" s="1238">
        <f t="shared" si="6"/>
        <v>4.5569170817834275</v>
      </c>
      <c r="L125" s="1241">
        <f t="shared" si="6"/>
        <v>2.0904464939893743</v>
      </c>
      <c r="M125" s="1237">
        <f t="shared" si="6"/>
        <v>19.374635343665055</v>
      </c>
      <c r="N125" s="1238">
        <f t="shared" si="6"/>
        <v>12.840473308651017</v>
      </c>
      <c r="O125" s="1238">
        <f t="shared" si="6"/>
        <v>2.9793877588553501</v>
      </c>
      <c r="P125" s="1238">
        <f t="shared" si="6"/>
        <v>2.6639543624871762</v>
      </c>
      <c r="Q125" s="1241">
        <f t="shared" si="6"/>
        <v>0.78171601763142429</v>
      </c>
      <c r="R125" s="534"/>
      <c r="S125" s="534"/>
      <c r="T125" s="534"/>
      <c r="U125" s="534"/>
      <c r="V125" s="534"/>
      <c r="W125" s="534"/>
      <c r="X125" s="534"/>
      <c r="Y125" s="534"/>
      <c r="Z125" s="534"/>
      <c r="AA125" s="534"/>
      <c r="AB125" s="534"/>
      <c r="AC125" s="534"/>
      <c r="AD125" s="534"/>
      <c r="AE125" s="534"/>
      <c r="AF125" s="534"/>
      <c r="AG125" s="534"/>
      <c r="AH125" s="534"/>
      <c r="AI125" s="534"/>
      <c r="AJ125" s="534"/>
      <c r="AK125" s="534"/>
      <c r="AL125" s="534"/>
      <c r="AM125" s="534"/>
      <c r="AN125" s="534"/>
      <c r="AO125" s="534"/>
      <c r="AP125" s="534"/>
      <c r="AQ125" s="534"/>
      <c r="AR125" s="534"/>
      <c r="AS125" s="534"/>
      <c r="AT125" s="534"/>
      <c r="AU125" s="534"/>
      <c r="AV125" s="534"/>
      <c r="AW125" s="534"/>
      <c r="AX125" s="534"/>
      <c r="AY125" s="534"/>
      <c r="BA125" s="1583"/>
      <c r="BB125" s="156" t="s">
        <v>16</v>
      </c>
      <c r="BC125" s="349">
        <v>199.77409759733089</v>
      </c>
      <c r="BD125" s="353">
        <v>114.87816967783412</v>
      </c>
      <c r="BE125" s="353">
        <v>43.429450588283913</v>
      </c>
      <c r="BF125" s="353">
        <v>24.637518762110339</v>
      </c>
      <c r="BG125" s="357">
        <v>10.250762264734705</v>
      </c>
      <c r="BH125" s="361">
        <v>43.163596437747394</v>
      </c>
      <c r="BI125" s="353">
        <v>15.461431251304257</v>
      </c>
      <c r="BJ125" s="353">
        <v>11.680515671478101</v>
      </c>
      <c r="BK125" s="353">
        <v>8.5988078479686418</v>
      </c>
      <c r="BL125" s="357">
        <v>3.9222632288979771</v>
      </c>
      <c r="BM125" s="361">
        <v>155.17736651825535</v>
      </c>
      <c r="BN125" s="353">
        <v>103.3949552033923</v>
      </c>
      <c r="BO125" s="353">
        <v>23.949025763068406</v>
      </c>
      <c r="BP125" s="353">
        <v>21.293537932344755</v>
      </c>
      <c r="BQ125" s="357">
        <v>6.3284990358367281</v>
      </c>
    </row>
    <row r="126" s="376" customFormat="true" ht="15" customHeight="true" x14ac:dyDescent="0.2">
      <c r="A126" s="1684"/>
      <c r="B126" s="1338" t="s">
        <v>22</v>
      </c>
      <c r="C126" s="1237">
        <f>100-C124-C125-C127</f>
        <v>1.0139486967181188</v>
      </c>
      <c r="D126" s="1238">
        <f>100-D124-D125-D127</f>
        <v>0.99018715025988868</v>
      </c>
      <c r="E126" s="1238">
        <f t="shared" ref="E126:Q126" si="7">100-E124-E125-E127</f>
        <v>2.7311486405778851E-14</v>
      </c>
      <c r="F126" s="1238">
        <f t="shared" si="7"/>
        <v>2.3092638912203256E-14</v>
      </c>
      <c r="G126" s="1239">
        <f t="shared" si="7"/>
        <v>-4.4408920985006262E-16</v>
      </c>
      <c r="H126" s="1240">
        <f t="shared" si="7"/>
        <v>3.1629068156407421</v>
      </c>
      <c r="I126" s="1238">
        <f t="shared" si="7"/>
        <v>2.0727601286265074</v>
      </c>
      <c r="J126" s="1238">
        <f t="shared" si="7"/>
        <v>1.6978272279448818</v>
      </c>
      <c r="K126" s="1238">
        <f t="shared" si="7"/>
        <v>2.5757174171303632E-14</v>
      </c>
      <c r="L126" s="1241">
        <f t="shared" si="7"/>
        <v>1.5543122344752192E-14</v>
      </c>
      <c r="M126" s="1237">
        <f t="shared" si="7"/>
        <v>0.50920347921177989</v>
      </c>
      <c r="N126" s="1238">
        <f t="shared" si="7"/>
        <v>0.33401912295714997</v>
      </c>
      <c r="O126" s="1238">
        <f t="shared" si="7"/>
        <v>2.6645352591003757E-15</v>
      </c>
      <c r="P126" s="1238">
        <f t="shared" si="7"/>
        <v>-1.5543122344752192E-14</v>
      </c>
      <c r="Q126" s="1241">
        <f t="shared" si="7"/>
        <v>3.3306690738754696E-16</v>
      </c>
      <c r="R126" s="534"/>
      <c r="S126" s="534"/>
      <c r="T126" s="534"/>
      <c r="U126" s="534"/>
      <c r="V126" s="534"/>
      <c r="W126" s="534"/>
      <c r="X126" s="534"/>
      <c r="Y126" s="534"/>
      <c r="Z126" s="534"/>
      <c r="AA126" s="534"/>
      <c r="AB126" s="534"/>
      <c r="AC126" s="534"/>
      <c r="AD126" s="534"/>
      <c r="AE126" s="534"/>
      <c r="AF126" s="534"/>
      <c r="AG126" s="534"/>
      <c r="AH126" s="534"/>
      <c r="AI126" s="534"/>
      <c r="AJ126" s="534"/>
      <c r="AK126" s="534"/>
      <c r="AL126" s="534"/>
      <c r="AM126" s="534"/>
      <c r="AN126" s="534"/>
      <c r="AO126" s="534"/>
      <c r="AP126" s="534"/>
      <c r="AQ126" s="534"/>
      <c r="AR126" s="534"/>
      <c r="AS126" s="534"/>
      <c r="AT126" s="534"/>
      <c r="AU126" s="534"/>
      <c r="AV126" s="534"/>
      <c r="AW126" s="534"/>
      <c r="AX126" s="534"/>
      <c r="AY126" s="534"/>
      <c r="BA126" s="1583"/>
      <c r="BB126" s="156" t="s">
        <v>22</v>
      </c>
      <c r="BC126" s="349">
        <v>10.108734836013793</v>
      </c>
      <c r="BD126" s="353">
        <v>9.802206236081215</v>
      </c>
      <c r="BE126" s="353">
        <v>0</v>
      </c>
      <c r="BF126" s="353">
        <v>0</v>
      </c>
      <c r="BG126" s="357">
        <v>0</v>
      </c>
      <c r="BH126" s="361">
        <v>6.0303687906967909</v>
      </c>
      <c r="BI126" s="353">
        <v>3.9278504984548119</v>
      </c>
      <c r="BJ126" s="353">
        <v>3.1847436473957931</v>
      </c>
      <c r="BK126" s="353">
        <v>0</v>
      </c>
      <c r="BL126" s="357">
        <v>0</v>
      </c>
      <c r="BM126" s="361">
        <v>4.0783660453170025</v>
      </c>
      <c r="BN126" s="353">
        <v>2.68961209023061</v>
      </c>
      <c r="BO126" s="353">
        <v>0</v>
      </c>
      <c r="BP126" s="353">
        <v>0</v>
      </c>
      <c r="BQ126" s="357">
        <v>0</v>
      </c>
    </row>
    <row r="127" s="376" customFormat="true" ht="15" customHeight="true" x14ac:dyDescent="0.2">
      <c r="A127" s="1684"/>
      <c r="B127" s="1338" t="s">
        <v>19</v>
      </c>
      <c r="C127" s="1231">
        <v>7.061097029421175</v>
      </c>
      <c r="D127" s="1232">
        <v>1.0061320128676297</v>
      </c>
      <c r="E127" s="1232">
        <v>0.69227036986935642</v>
      </c>
      <c r="F127" s="1232">
        <v>0</v>
      </c>
      <c r="G127" s="1233">
        <v>0</v>
      </c>
      <c r="H127" s="1234">
        <v>15.783346571095194</v>
      </c>
      <c r="I127" s="1232">
        <v>8.9477990099517868</v>
      </c>
      <c r="J127" s="1232">
        <v>1.512127374888399</v>
      </c>
      <c r="K127" s="1232">
        <v>0</v>
      </c>
      <c r="L127" s="1235">
        <v>0</v>
      </c>
      <c r="M127" s="1236">
        <v>4.0250738580695655</v>
      </c>
      <c r="N127" s="1232">
        <v>0.65821415406262485</v>
      </c>
      <c r="O127" s="1232">
        <v>0</v>
      </c>
      <c r="P127" s="1232">
        <v>0</v>
      </c>
      <c r="Q127" s="1235">
        <v>0</v>
      </c>
      <c r="R127" s="534"/>
      <c r="S127" s="534"/>
      <c r="T127" s="534"/>
      <c r="U127" s="534"/>
      <c r="V127" s="534"/>
      <c r="W127" s="534"/>
      <c r="X127" s="534"/>
      <c r="Y127" s="534"/>
      <c r="Z127" s="534"/>
      <c r="AA127" s="534"/>
      <c r="AB127" s="534"/>
      <c r="AC127" s="534"/>
      <c r="AD127" s="534"/>
      <c r="AE127" s="534"/>
      <c r="AF127" s="534"/>
      <c r="AG127" s="534"/>
      <c r="AH127" s="534"/>
      <c r="AI127" s="534"/>
      <c r="AJ127" s="534"/>
      <c r="AK127" s="534"/>
      <c r="AL127" s="534"/>
      <c r="AM127" s="534"/>
      <c r="AN127" s="534"/>
      <c r="AO127" s="534"/>
      <c r="AP127" s="534"/>
      <c r="AQ127" s="534"/>
      <c r="AR127" s="534"/>
      <c r="AS127" s="534"/>
      <c r="AT127" s="534"/>
      <c r="AU127" s="534"/>
      <c r="AV127" s="534"/>
      <c r="AW127" s="534"/>
      <c r="AX127" s="534"/>
      <c r="AY127" s="534"/>
      <c r="BA127" s="1583"/>
      <c r="BB127" s="156" t="s">
        <v>19</v>
      </c>
      <c r="BC127" s="349">
        <v>70.110266859201403</v>
      </c>
      <c r="BD127" s="353">
        <v>9.9600499645578626</v>
      </c>
      <c r="BE127" s="353">
        <v>6.8708304463077923</v>
      </c>
      <c r="BF127" s="353">
        <v>0</v>
      </c>
      <c r="BG127" s="357">
        <v>0</v>
      </c>
      <c r="BH127" s="361">
        <v>29.61062240631642</v>
      </c>
      <c r="BI127" s="353">
        <v>16.955949854458428</v>
      </c>
      <c r="BJ127" s="353">
        <v>2.8364123109618782</v>
      </c>
      <c r="BK127" s="353">
        <v>0</v>
      </c>
      <c r="BL127" s="357">
        <v>0</v>
      </c>
      <c r="BM127" s="361">
        <v>32.238044755817057</v>
      </c>
      <c r="BN127" s="353">
        <v>5.3001179425132587</v>
      </c>
      <c r="BO127" s="353">
        <v>0</v>
      </c>
      <c r="BP127" s="353">
        <v>0</v>
      </c>
      <c r="BQ127" s="357">
        <v>0</v>
      </c>
    </row>
    <row r="128" s="376" customFormat="true" ht="15" customHeight="true" x14ac:dyDescent="0.2">
      <c r="A128" s="1684" t="s">
        <v>153</v>
      </c>
      <c r="B128" s="1338" t="s">
        <v>49</v>
      </c>
      <c r="C128" s="1231">
        <v>21.888494582682153</v>
      </c>
      <c r="D128" s="1232">
        <v>11.841005166158151</v>
      </c>
      <c r="E128" s="1232">
        <v>4.4062364038951687</v>
      </c>
      <c r="F128" s="1232">
        <v>2.4752522685873739</v>
      </c>
      <c r="G128" s="1233">
        <v>1.036297914781898</v>
      </c>
      <c r="H128" s="1234">
        <v>28.403502752057076</v>
      </c>
      <c r="I128" s="1232">
        <v>9.169678689577152</v>
      </c>
      <c r="J128" s="1232">
        <v>6.4335449099239552</v>
      </c>
      <c r="K128" s="1232">
        <v>4.5569170817834275</v>
      </c>
      <c r="L128" s="1235">
        <v>2.0904464939893743</v>
      </c>
      <c r="M128" s="1236">
        <v>20.294860608886616</v>
      </c>
      <c r="N128" s="1232">
        <v>12.969157606168563</v>
      </c>
      <c r="O128" s="1232">
        <v>2.9793877588553497</v>
      </c>
      <c r="P128" s="1232">
        <v>2.6639543624871758</v>
      </c>
      <c r="Q128" s="1235">
        <v>0.78171601763142429</v>
      </c>
      <c r="R128" s="534"/>
      <c r="S128" s="534"/>
      <c r="T128" s="534"/>
      <c r="U128" s="534"/>
      <c r="V128" s="534"/>
      <c r="W128" s="534"/>
      <c r="X128" s="534"/>
      <c r="Y128" s="534"/>
      <c r="Z128" s="534"/>
      <c r="AA128" s="534"/>
      <c r="AB128" s="534"/>
      <c r="AC128" s="534"/>
      <c r="AD128" s="534"/>
      <c r="AE128" s="534"/>
      <c r="AF128" s="534"/>
      <c r="AG128" s="534"/>
      <c r="AH128" s="534"/>
      <c r="AI128" s="534"/>
      <c r="AJ128" s="534"/>
      <c r="AK128" s="534"/>
      <c r="AL128" s="534"/>
      <c r="AM128" s="534"/>
      <c r="AN128" s="534"/>
      <c r="AO128" s="534"/>
      <c r="AP128" s="534"/>
      <c r="AQ128" s="534"/>
      <c r="AR128" s="534"/>
      <c r="AS128" s="534"/>
      <c r="AT128" s="534"/>
      <c r="AU128" s="534"/>
      <c r="AV128" s="534"/>
      <c r="AW128" s="534"/>
      <c r="AX128" s="534"/>
      <c r="AY128" s="534"/>
      <c r="BA128" s="1583" t="s">
        <v>108</v>
      </c>
      <c r="BB128" s="156" t="s">
        <v>49</v>
      </c>
      <c r="BC128" s="1024" t="s">
        <v>35</v>
      </c>
      <c r="BD128" s="1044" t="s">
        <v>35</v>
      </c>
      <c r="BE128" s="1044" t="s">
        <v>35</v>
      </c>
      <c r="BF128" s="1044" t="s">
        <v>35</v>
      </c>
      <c r="BG128" s="1065" t="s">
        <v>35</v>
      </c>
      <c r="BH128" s="1086" t="s">
        <v>35</v>
      </c>
      <c r="BI128" s="1044" t="s">
        <v>35</v>
      </c>
      <c r="BJ128" s="1044" t="s">
        <v>35</v>
      </c>
      <c r="BK128" s="1044" t="s">
        <v>35</v>
      </c>
      <c r="BL128" s="1065" t="s">
        <v>35</v>
      </c>
      <c r="BM128" s="1086" t="s">
        <v>35</v>
      </c>
      <c r="BN128" s="1044" t="s">
        <v>35</v>
      </c>
      <c r="BO128" s="1044" t="s">
        <v>35</v>
      </c>
      <c r="BP128" s="1044" t="s">
        <v>35</v>
      </c>
      <c r="BQ128" s="1065" t="s">
        <v>35</v>
      </c>
    </row>
    <row r="129" s="376" customFormat="true" ht="15" customHeight="true" x14ac:dyDescent="0.2">
      <c r="A129" s="1685"/>
      <c r="B129" s="1339" t="s">
        <v>48</v>
      </c>
      <c r="C129" s="1242">
        <v>78.111505417317858</v>
      </c>
      <c r="D129" s="1243">
        <v>88.158994833841874</v>
      </c>
      <c r="E129" s="1243">
        <v>95.593763596104822</v>
      </c>
      <c r="F129" s="1243">
        <v>97.524747731412617</v>
      </c>
      <c r="G129" s="1244">
        <v>98.963702085218102</v>
      </c>
      <c r="H129" s="1245">
        <v>71.596497247942864</v>
      </c>
      <c r="I129" s="1243">
        <v>90.83032131042286</v>
      </c>
      <c r="J129" s="1243">
        <v>93.566455090076033</v>
      </c>
      <c r="K129" s="1243">
        <v>95.443082918216547</v>
      </c>
      <c r="L129" s="1246">
        <v>97.90955350601061</v>
      </c>
      <c r="M129" s="1247">
        <v>79.705139391113264</v>
      </c>
      <c r="N129" s="1243">
        <v>87.030842393831449</v>
      </c>
      <c r="O129" s="1243">
        <v>97.020612241144647</v>
      </c>
      <c r="P129" s="1243">
        <v>97.336045637512839</v>
      </c>
      <c r="Q129" s="1246">
        <v>99.218283982368575</v>
      </c>
      <c r="R129" s="534"/>
      <c r="S129" s="534"/>
      <c r="T129" s="534"/>
      <c r="U129" s="534"/>
      <c r="V129" s="534"/>
      <c r="W129" s="534"/>
      <c r="X129" s="534"/>
      <c r="Y129" s="534"/>
      <c r="Z129" s="534"/>
      <c r="AA129" s="534"/>
      <c r="AB129" s="534"/>
      <c r="AC129" s="534"/>
      <c r="AD129" s="534"/>
      <c r="AE129" s="534"/>
      <c r="AF129" s="534"/>
      <c r="AG129" s="534"/>
      <c r="AH129" s="534"/>
      <c r="AI129" s="534"/>
      <c r="AJ129" s="534"/>
      <c r="AK129" s="534"/>
      <c r="AL129" s="534"/>
      <c r="AM129" s="534"/>
      <c r="AN129" s="534"/>
      <c r="AO129" s="534"/>
      <c r="AP129" s="534"/>
      <c r="AQ129" s="534"/>
      <c r="AR129" s="534"/>
      <c r="AS129" s="534"/>
      <c r="AT129" s="534"/>
      <c r="AU129" s="534"/>
      <c r="AV129" s="534"/>
      <c r="AW129" s="534"/>
      <c r="AX129" s="534"/>
      <c r="AY129" s="534"/>
      <c r="BA129" s="1584"/>
      <c r="BB129" s="157" t="s">
        <v>48</v>
      </c>
      <c r="BC129" s="1025" t="s">
        <v>35</v>
      </c>
      <c r="BD129" s="1045" t="s">
        <v>35</v>
      </c>
      <c r="BE129" s="1045" t="s">
        <v>35</v>
      </c>
      <c r="BF129" s="1045" t="s">
        <v>35</v>
      </c>
      <c r="BG129" s="1066" t="s">
        <v>35</v>
      </c>
      <c r="BH129" s="1087" t="s">
        <v>35</v>
      </c>
      <c r="BI129" s="1045" t="s">
        <v>35</v>
      </c>
      <c r="BJ129" s="1045" t="s">
        <v>35</v>
      </c>
      <c r="BK129" s="1045" t="s">
        <v>35</v>
      </c>
      <c r="BL129" s="1066" t="s">
        <v>35</v>
      </c>
      <c r="BM129" s="1087" t="s">
        <v>35</v>
      </c>
      <c r="BN129" s="1045" t="s">
        <v>35</v>
      </c>
      <c r="BO129" s="1045" t="s">
        <v>35</v>
      </c>
      <c r="BP129" s="1045" t="s">
        <v>35</v>
      </c>
      <c r="BQ129" s="1066" t="s">
        <v>35</v>
      </c>
    </row>
    <row r="130" s="131" customFormat="true" ht="15" customHeight="true" x14ac:dyDescent="0.2">
      <c r="A130" s="1510" t="s">
        <v>47</v>
      </c>
      <c r="B130" s="239" t="s">
        <v>42</v>
      </c>
      <c r="C130" s="245">
        <f>C158/(C158+C159)*100</f>
        <v>100</v>
      </c>
      <c r="D130" s="246">
        <f t="shared" ref="D130:P130" si="8">D158/(D158+D159)*100</f>
        <v>99.145175980571082</v>
      </c>
      <c r="E130" s="246">
        <f t="shared" si="8"/>
        <v>100</v>
      </c>
      <c r="F130" s="246">
        <f t="shared" si="8"/>
        <v>100</v>
      </c>
      <c r="G130" s="1248">
        <v>100</v>
      </c>
      <c r="H130" s="248">
        <f t="shared" si="8"/>
        <v>100</v>
      </c>
      <c r="I130" s="246">
        <f t="shared" si="8"/>
        <v>100</v>
      </c>
      <c r="J130" s="246">
        <f t="shared" si="8"/>
        <v>100</v>
      </c>
      <c r="K130" s="1188">
        <v>100</v>
      </c>
      <c r="L130" s="1249">
        <v>100</v>
      </c>
      <c r="M130" s="245">
        <f t="shared" si="8"/>
        <v>100</v>
      </c>
      <c r="N130" s="246">
        <f t="shared" si="8"/>
        <v>99.083420591435384</v>
      </c>
      <c r="O130" s="246">
        <f t="shared" si="8"/>
        <v>100</v>
      </c>
      <c r="P130" s="246">
        <f t="shared" si="8"/>
        <v>100</v>
      </c>
      <c r="Q130" s="1249">
        <v>100</v>
      </c>
      <c r="R130" s="534"/>
      <c r="S130" s="534"/>
      <c r="T130" s="534"/>
      <c r="U130" s="534"/>
      <c r="V130" s="534"/>
      <c r="W130" s="534"/>
      <c r="X130" s="534"/>
      <c r="Y130" s="534"/>
      <c r="Z130" s="534"/>
      <c r="AA130" s="534"/>
      <c r="AB130" s="534"/>
      <c r="AC130" s="534"/>
      <c r="AD130" s="534"/>
      <c r="AE130" s="534"/>
      <c r="AF130" s="534"/>
      <c r="AG130" s="534"/>
      <c r="AH130" s="534"/>
      <c r="AI130" s="534"/>
      <c r="AJ130" s="534"/>
      <c r="AK130" s="534"/>
      <c r="AL130" s="534"/>
      <c r="AM130" s="534"/>
      <c r="AN130" s="534"/>
      <c r="AO130" s="534"/>
      <c r="AP130" s="534"/>
      <c r="AQ130" s="534"/>
      <c r="AR130" s="534"/>
      <c r="AS130" s="534"/>
      <c r="AT130" s="534"/>
      <c r="AU130" s="534"/>
      <c r="AV130" s="534"/>
      <c r="AW130" s="534"/>
      <c r="AX130" s="534"/>
      <c r="AY130" s="534"/>
      <c r="BB130" s="133"/>
    </row>
    <row r="131" s="131" customFormat="true" ht="15" customHeight="true" x14ac:dyDescent="0.2">
      <c r="A131" s="1511"/>
      <c r="B131" s="231" t="s">
        <v>46</v>
      </c>
      <c r="C131" s="250"/>
      <c r="D131" s="251"/>
      <c r="E131" s="251"/>
      <c r="F131" s="251"/>
      <c r="G131" s="252"/>
      <c r="H131" s="253"/>
      <c r="I131" s="251"/>
      <c r="J131" s="251"/>
      <c r="K131" s="251"/>
      <c r="L131" s="254"/>
      <c r="M131" s="250"/>
      <c r="N131" s="251"/>
      <c r="O131" s="251"/>
      <c r="P131" s="251"/>
      <c r="Q131" s="254"/>
      <c r="R131" s="534"/>
      <c r="S131" s="534"/>
      <c r="T131" s="534"/>
      <c r="U131" s="534"/>
      <c r="V131" s="534"/>
      <c r="W131" s="534"/>
      <c r="X131" s="534"/>
      <c r="Y131" s="534"/>
      <c r="Z131" s="534"/>
      <c r="AA131" s="534"/>
      <c r="AB131" s="534"/>
      <c r="AC131" s="534"/>
      <c r="AD131" s="534"/>
      <c r="AE131" s="534"/>
      <c r="AF131" s="534"/>
      <c r="AG131" s="534"/>
      <c r="AH131" s="534"/>
      <c r="AI131" s="534"/>
      <c r="AJ131" s="534"/>
      <c r="AK131" s="534"/>
      <c r="AL131" s="534"/>
      <c r="AM131" s="534"/>
      <c r="AN131" s="534"/>
      <c r="AO131" s="534"/>
      <c r="AP131" s="534"/>
      <c r="AQ131" s="534"/>
      <c r="AR131" s="534"/>
      <c r="AS131" s="534"/>
      <c r="AT131" s="534"/>
      <c r="AU131" s="534"/>
      <c r="AV131" s="534"/>
      <c r="AW131" s="534"/>
      <c r="AX131" s="534"/>
      <c r="AY131" s="534"/>
      <c r="BB131" s="133"/>
    </row>
    <row r="132" s="131" customFormat="true" ht="15" customHeight="true" x14ac:dyDescent="0.2">
      <c r="A132" s="1512"/>
      <c r="B132" s="232" t="s">
        <v>46</v>
      </c>
      <c r="C132" s="255"/>
      <c r="D132" s="256"/>
      <c r="E132" s="256"/>
      <c r="F132" s="256"/>
      <c r="G132" s="257"/>
      <c r="H132" s="258"/>
      <c r="I132" s="256"/>
      <c r="J132" s="256"/>
      <c r="K132" s="256"/>
      <c r="L132" s="259"/>
      <c r="M132" s="255"/>
      <c r="N132" s="256"/>
      <c r="O132" s="256"/>
      <c r="P132" s="256"/>
      <c r="Q132" s="259"/>
      <c r="R132" s="534"/>
      <c r="S132" s="534"/>
      <c r="T132" s="534"/>
      <c r="U132" s="534"/>
      <c r="V132" s="534"/>
      <c r="W132" s="534"/>
      <c r="X132" s="534"/>
      <c r="Y132" s="534"/>
      <c r="Z132" s="534"/>
      <c r="AA132" s="534"/>
      <c r="AB132" s="534"/>
      <c r="AC132" s="534"/>
      <c r="AD132" s="534"/>
      <c r="AE132" s="534"/>
      <c r="AF132" s="534"/>
      <c r="AG132" s="534"/>
      <c r="AH132" s="534"/>
      <c r="AI132" s="534"/>
      <c r="AJ132" s="534"/>
      <c r="AK132" s="534"/>
      <c r="AL132" s="534"/>
      <c r="AM132" s="534"/>
      <c r="AN132" s="534"/>
      <c r="AO132" s="534"/>
      <c r="AP132" s="534"/>
      <c r="AQ132" s="534"/>
      <c r="AR132" s="534"/>
      <c r="AS132" s="534"/>
      <c r="AT132" s="534"/>
      <c r="AU132" s="534"/>
      <c r="AV132" s="534"/>
      <c r="AW132" s="534"/>
      <c r="AX132" s="534"/>
      <c r="AY132" s="534"/>
      <c r="BB132" s="133"/>
    </row>
    <row r="133" s="376" customFormat="true" ht="15" customHeight="true" x14ac:dyDescent="0.2">
      <c r="A133" s="130"/>
      <c r="B133" s="180"/>
      <c r="C133" s="1531" t="s">
        <v>114</v>
      </c>
      <c r="D133" s="1532"/>
      <c r="E133" s="1532"/>
      <c r="F133" s="1532"/>
      <c r="G133" s="1533"/>
      <c r="H133" s="1686" t="s">
        <v>38</v>
      </c>
      <c r="I133" s="1687"/>
      <c r="J133" s="1687"/>
      <c r="K133" s="1687"/>
      <c r="L133" s="1688"/>
      <c r="M133" s="1689" t="s">
        <v>37</v>
      </c>
      <c r="N133" s="1687"/>
      <c r="O133" s="1687"/>
      <c r="P133" s="1687"/>
      <c r="Q133" s="1690"/>
      <c r="R133" s="534"/>
      <c r="S133" s="534"/>
      <c r="T133" s="534"/>
      <c r="U133" s="534"/>
      <c r="V133" s="534"/>
      <c r="W133" s="534"/>
      <c r="X133" s="534"/>
      <c r="Y133" s="534"/>
      <c r="Z133" s="534"/>
      <c r="AA133" s="534"/>
      <c r="AB133" s="534"/>
      <c r="AC133" s="534"/>
      <c r="AD133" s="534"/>
      <c r="AE133" s="534"/>
      <c r="AF133" s="534"/>
      <c r="AG133" s="534"/>
      <c r="AH133" s="534"/>
      <c r="AI133" s="534"/>
      <c r="AJ133" s="534"/>
      <c r="AK133" s="534"/>
      <c r="AL133" s="534"/>
      <c r="AM133" s="534"/>
      <c r="AN133" s="534"/>
      <c r="AO133" s="534"/>
      <c r="AP133" s="534"/>
      <c r="AQ133" s="534"/>
      <c r="AR133" s="534"/>
      <c r="AS133" s="534"/>
      <c r="AT133" s="534"/>
      <c r="AU133" s="534"/>
      <c r="AV133" s="534"/>
      <c r="AW133" s="534"/>
      <c r="AX133" s="534"/>
      <c r="AY133" s="534"/>
      <c r="BA133" s="209" t="s">
        <v>128</v>
      </c>
      <c r="BB133" s="116" t="s">
        <v>98</v>
      </c>
      <c r="BC133" s="1585" t="s">
        <v>114</v>
      </c>
      <c r="BD133" s="1586"/>
      <c r="BE133" s="1586"/>
      <c r="BF133" s="1586"/>
      <c r="BG133" s="1587"/>
      <c r="BH133" s="1601" t="s">
        <v>38</v>
      </c>
      <c r="BI133" s="1586"/>
      <c r="BJ133" s="1586"/>
      <c r="BK133" s="1586"/>
      <c r="BL133" s="1587"/>
      <c r="BM133" s="1601" t="s">
        <v>37</v>
      </c>
      <c r="BN133" s="1586"/>
      <c r="BO133" s="1586"/>
      <c r="BP133" s="1586"/>
      <c r="BQ133" s="1587"/>
    </row>
    <row r="134" s="376" customFormat="true" ht="12.75" x14ac:dyDescent="0.2">
      <c r="A134" s="181" t="s">
        <v>69</v>
      </c>
      <c r="B134" s="237"/>
      <c r="C134" s="273" t="s">
        <v>0</v>
      </c>
      <c r="D134" s="274" t="s">
        <v>1</v>
      </c>
      <c r="E134" s="274" t="s">
        <v>2</v>
      </c>
      <c r="F134" s="274" t="s">
        <v>3</v>
      </c>
      <c r="G134" s="275" t="s">
        <v>4</v>
      </c>
      <c r="H134" s="1137" t="s">
        <v>0</v>
      </c>
      <c r="I134" s="1107" t="s">
        <v>1</v>
      </c>
      <c r="J134" s="1107" t="s">
        <v>2</v>
      </c>
      <c r="K134" s="1107" t="s">
        <v>3</v>
      </c>
      <c r="L134" s="1108" t="s">
        <v>4</v>
      </c>
      <c r="M134" s="1127" t="s">
        <v>0</v>
      </c>
      <c r="N134" s="1107" t="s">
        <v>1</v>
      </c>
      <c r="O134" s="1107" t="s">
        <v>2</v>
      </c>
      <c r="P134" s="1107" t="s">
        <v>3</v>
      </c>
      <c r="Q134" s="1108" t="s">
        <v>4</v>
      </c>
      <c r="R134" s="534"/>
      <c r="S134" s="534"/>
      <c r="T134" s="534"/>
      <c r="U134" s="534"/>
      <c r="V134" s="534"/>
      <c r="W134" s="534"/>
      <c r="X134" s="534"/>
      <c r="Y134" s="534"/>
      <c r="Z134" s="534"/>
      <c r="AA134" s="534"/>
      <c r="AB134" s="534"/>
      <c r="AC134" s="534"/>
      <c r="AD134" s="534"/>
      <c r="AE134" s="534"/>
      <c r="AF134" s="534"/>
      <c r="AG134" s="534"/>
      <c r="AH134" s="534"/>
      <c r="AI134" s="534"/>
      <c r="AJ134" s="534"/>
      <c r="AK134" s="534"/>
      <c r="AL134" s="534"/>
      <c r="AM134" s="534"/>
      <c r="AN134" s="534"/>
      <c r="AO134" s="534"/>
      <c r="AP134" s="534"/>
      <c r="AQ134" s="534"/>
      <c r="AR134" s="534"/>
      <c r="AS134" s="534"/>
      <c r="AT134" s="534"/>
      <c r="AU134" s="534"/>
      <c r="AV134" s="534"/>
      <c r="AW134" s="534"/>
      <c r="AX134" s="534"/>
      <c r="AY134" s="534"/>
      <c r="BA134" s="192" t="s">
        <v>116</v>
      </c>
      <c r="BB134" s="191"/>
      <c r="BC134" s="319" t="s">
        <v>0</v>
      </c>
      <c r="BD134" s="170" t="s">
        <v>1</v>
      </c>
      <c r="BE134" s="170" t="s">
        <v>2</v>
      </c>
      <c r="BF134" s="170" t="s">
        <v>3</v>
      </c>
      <c r="BG134" s="320" t="s">
        <v>4</v>
      </c>
      <c r="BH134" s="332" t="s">
        <v>0</v>
      </c>
      <c r="BI134" s="170" t="s">
        <v>1</v>
      </c>
      <c r="BJ134" s="170" t="s">
        <v>2</v>
      </c>
      <c r="BK134" s="170" t="s">
        <v>3</v>
      </c>
      <c r="BL134" s="320" t="s">
        <v>4</v>
      </c>
      <c r="BM134" s="332" t="s">
        <v>0</v>
      </c>
      <c r="BN134" s="170" t="s">
        <v>1</v>
      </c>
      <c r="BO134" s="170" t="s">
        <v>2</v>
      </c>
      <c r="BP134" s="170" t="s">
        <v>3</v>
      </c>
      <c r="BQ134" s="320" t="s">
        <v>4</v>
      </c>
    </row>
    <row r="135" s="376" customFormat="true" ht="15" customHeight="true" x14ac:dyDescent="0.2">
      <c r="A135" s="1676" t="s">
        <v>45</v>
      </c>
      <c r="B135" s="1340" t="s">
        <v>44</v>
      </c>
      <c r="C135" s="1250">
        <v>1.6932328628554343</v>
      </c>
      <c r="D135" s="1251">
        <v>2.521046837667114</v>
      </c>
      <c r="E135" s="1251">
        <v>5.7926994758466233</v>
      </c>
      <c r="F135" s="1251">
        <v>4.8419216157278226</v>
      </c>
      <c r="G135" s="1252">
        <v>10.931015215195</v>
      </c>
      <c r="H135" s="1253">
        <v>7.5213345126289344</v>
      </c>
      <c r="I135" s="1251">
        <v>5.5588411859961075</v>
      </c>
      <c r="J135" s="1251">
        <v>16.127236381441325</v>
      </c>
      <c r="K135" s="1251">
        <v>11.51722778922573</v>
      </c>
      <c r="L135" s="1254">
        <v>14.380748949531243</v>
      </c>
      <c r="M135" s="1255">
        <v>0.3336160725869653</v>
      </c>
      <c r="N135" s="1251">
        <v>1.4321342788228255</v>
      </c>
      <c r="O135" s="1251">
        <v>2.8898517536669504</v>
      </c>
      <c r="P135" s="1251">
        <v>3.3283905321518095</v>
      </c>
      <c r="Q135" s="1254">
        <v>10.85230132869272</v>
      </c>
      <c r="R135" s="534"/>
      <c r="S135" s="534"/>
      <c r="T135" s="534"/>
      <c r="U135" s="534"/>
      <c r="V135" s="534"/>
      <c r="W135" s="534"/>
      <c r="X135" s="534"/>
      <c r="Y135" s="534"/>
      <c r="Z135" s="534"/>
      <c r="AA135" s="534"/>
      <c r="AB135" s="534"/>
      <c r="AC135" s="534"/>
      <c r="AD135" s="534"/>
      <c r="AE135" s="534"/>
      <c r="AF135" s="534"/>
      <c r="AG135" s="534"/>
      <c r="AH135" s="534"/>
      <c r="AI135" s="534"/>
      <c r="AJ135" s="534"/>
      <c r="AK135" s="534"/>
      <c r="AL135" s="534"/>
      <c r="AM135" s="534"/>
      <c r="AN135" s="534"/>
      <c r="AO135" s="534"/>
      <c r="AP135" s="534"/>
      <c r="AQ135" s="534"/>
      <c r="AR135" s="534"/>
      <c r="AS135" s="534"/>
      <c r="AT135" s="534"/>
      <c r="AU135" s="534"/>
      <c r="AV135" s="534"/>
      <c r="AW135" s="534"/>
      <c r="AX135" s="534"/>
      <c r="AY135" s="534"/>
      <c r="BA135" s="1602" t="s">
        <v>45</v>
      </c>
      <c r="BB135" s="158" t="s">
        <v>44</v>
      </c>
      <c r="BC135" s="1026" t="s">
        <v>35</v>
      </c>
      <c r="BD135" s="1046" t="s">
        <v>35</v>
      </c>
      <c r="BE135" s="1046" t="s">
        <v>35</v>
      </c>
      <c r="BF135" s="1046" t="s">
        <v>35</v>
      </c>
      <c r="BG135" s="1067" t="s">
        <v>35</v>
      </c>
      <c r="BH135" s="1088" t="s">
        <v>35</v>
      </c>
      <c r="BI135" s="1046" t="s">
        <v>35</v>
      </c>
      <c r="BJ135" s="1046" t="s">
        <v>35</v>
      </c>
      <c r="BK135" s="1046" t="s">
        <v>35</v>
      </c>
      <c r="BL135" s="1067" t="s">
        <v>35</v>
      </c>
      <c r="BM135" s="1088" t="s">
        <v>35</v>
      </c>
      <c r="BN135" s="1046" t="s">
        <v>35</v>
      </c>
      <c r="BO135" s="1046" t="s">
        <v>35</v>
      </c>
      <c r="BP135" s="1046" t="s">
        <v>35</v>
      </c>
      <c r="BQ135" s="1067" t="s">
        <v>35</v>
      </c>
    </row>
    <row r="136" s="376" customFormat="true" ht="15" customHeight="true" x14ac:dyDescent="0.2">
      <c r="A136" s="1677"/>
      <c r="B136" s="1341" t="s">
        <v>43</v>
      </c>
      <c r="C136" s="1256">
        <v>36.596003252662605</v>
      </c>
      <c r="D136" s="1257">
        <v>56.041410517180438</v>
      </c>
      <c r="E136" s="1257">
        <v>81.848865819449429</v>
      </c>
      <c r="F136" s="1257">
        <v>94.483813285711378</v>
      </c>
      <c r="G136" s="1258">
        <v>88.49507496260712</v>
      </c>
      <c r="H136" s="1259">
        <v>49.687377431591443</v>
      </c>
      <c r="I136" s="1257">
        <v>69.739369296911065</v>
      </c>
      <c r="J136" s="1257">
        <v>77.16029131666501</v>
      </c>
      <c r="K136" s="1257">
        <v>87.470123970377927</v>
      </c>
      <c r="L136" s="1260">
        <v>84.857481321639455</v>
      </c>
      <c r="M136" s="1261">
        <v>33.150314961187547</v>
      </c>
      <c r="N136" s="1257">
        <v>52.23755551786072</v>
      </c>
      <c r="O136" s="1257">
        <v>84.882519984404823</v>
      </c>
      <c r="P136" s="1257">
        <v>95.831555677404751</v>
      </c>
      <c r="Q136" s="1260">
        <v>88.623489106542692</v>
      </c>
      <c r="R136" s="534"/>
      <c r="S136" s="534"/>
      <c r="T136" s="534"/>
      <c r="U136" s="534"/>
      <c r="V136" s="534"/>
      <c r="W136" s="534"/>
      <c r="X136" s="534"/>
      <c r="Y136" s="534"/>
      <c r="Z136" s="534"/>
      <c r="AA136" s="534"/>
      <c r="AB136" s="534"/>
      <c r="AC136" s="534"/>
      <c r="AD136" s="534"/>
      <c r="AE136" s="534"/>
      <c r="AF136" s="534"/>
      <c r="AG136" s="534"/>
      <c r="AH136" s="534"/>
      <c r="AI136" s="534"/>
      <c r="AJ136" s="534"/>
      <c r="AK136" s="534"/>
      <c r="AL136" s="534"/>
      <c r="AM136" s="534"/>
      <c r="AN136" s="534"/>
      <c r="AO136" s="534"/>
      <c r="AP136" s="534"/>
      <c r="AQ136" s="534"/>
      <c r="AR136" s="534"/>
      <c r="AS136" s="534"/>
      <c r="AT136" s="534"/>
      <c r="AU136" s="534"/>
      <c r="AV136" s="534"/>
      <c r="AW136" s="534"/>
      <c r="AX136" s="534"/>
      <c r="AY136" s="534"/>
      <c r="BA136" s="1560"/>
      <c r="BB136" s="159" t="s">
        <v>43</v>
      </c>
      <c r="BC136" s="1027" t="s">
        <v>35</v>
      </c>
      <c r="BD136" s="1047" t="s">
        <v>35</v>
      </c>
      <c r="BE136" s="1047" t="s">
        <v>35</v>
      </c>
      <c r="BF136" s="1047" t="s">
        <v>35</v>
      </c>
      <c r="BG136" s="1068" t="s">
        <v>35</v>
      </c>
      <c r="BH136" s="1089" t="s">
        <v>35</v>
      </c>
      <c r="BI136" s="1047" t="s">
        <v>35</v>
      </c>
      <c r="BJ136" s="1047" t="s">
        <v>35</v>
      </c>
      <c r="BK136" s="1047" t="s">
        <v>35</v>
      </c>
      <c r="BL136" s="1068" t="s">
        <v>35</v>
      </c>
      <c r="BM136" s="1089" t="s">
        <v>35</v>
      </c>
      <c r="BN136" s="1047" t="s">
        <v>35</v>
      </c>
      <c r="BO136" s="1047" t="s">
        <v>35</v>
      </c>
      <c r="BP136" s="1047" t="s">
        <v>35</v>
      </c>
      <c r="BQ136" s="1068" t="s">
        <v>35</v>
      </c>
    </row>
    <row r="137" s="376" customFormat="true" ht="15" customHeight="true" x14ac:dyDescent="0.2">
      <c r="A137" s="1677"/>
      <c r="B137" s="1341" t="s">
        <v>42</v>
      </c>
      <c r="C137" s="1256">
        <v>53.635718158342648</v>
      </c>
      <c r="D137" s="1257">
        <v>39.441223482024881</v>
      </c>
      <c r="E137" s="1257">
        <v>11.666164334834562</v>
      </c>
      <c r="F137" s="1257">
        <v>0.67426509856078853</v>
      </c>
      <c r="G137" s="1258">
        <v>0.57390982219786701</v>
      </c>
      <c r="H137" s="1259">
        <v>23.845034669043663</v>
      </c>
      <c r="I137" s="1257">
        <v>13.681230378514488</v>
      </c>
      <c r="J137" s="1257">
        <v>3.5025176990603861</v>
      </c>
      <c r="K137" s="1257">
        <v>1.0126482403963171</v>
      </c>
      <c r="L137" s="1260">
        <v>0.76176972882928051</v>
      </c>
      <c r="M137" s="1261">
        <v>61.981791628944258</v>
      </c>
      <c r="N137" s="1257">
        <v>45.338076926296658</v>
      </c>
      <c r="O137" s="1257">
        <v>12.227628261928224</v>
      </c>
      <c r="P137" s="1257">
        <v>0.84005379044339923</v>
      </c>
      <c r="Q137" s="1260">
        <v>0.52420956476460234</v>
      </c>
      <c r="R137" s="534"/>
      <c r="S137" s="534"/>
      <c r="T137" s="534"/>
      <c r="U137" s="534"/>
      <c r="V137" s="534"/>
      <c r="W137" s="534"/>
      <c r="X137" s="534"/>
      <c r="Y137" s="534"/>
      <c r="Z137" s="534"/>
      <c r="AA137" s="534"/>
      <c r="AB137" s="534"/>
      <c r="AC137" s="534"/>
      <c r="AD137" s="534"/>
      <c r="AE137" s="534"/>
      <c r="AF137" s="534"/>
      <c r="AG137" s="534"/>
      <c r="AH137" s="534"/>
      <c r="AI137" s="534"/>
      <c r="AJ137" s="534"/>
      <c r="AK137" s="534"/>
      <c r="AL137" s="534"/>
      <c r="AM137" s="534"/>
      <c r="AN137" s="534"/>
      <c r="AO137" s="534"/>
      <c r="AP137" s="534"/>
      <c r="AQ137" s="534"/>
      <c r="AR137" s="534"/>
      <c r="AS137" s="534"/>
      <c r="AT137" s="534"/>
      <c r="AU137" s="534"/>
      <c r="AV137" s="534"/>
      <c r="AW137" s="534"/>
      <c r="AX137" s="534"/>
      <c r="AY137" s="534"/>
      <c r="BA137" s="1560"/>
      <c r="BB137" s="159" t="s">
        <v>42</v>
      </c>
      <c r="BC137" s="1027" t="s">
        <v>35</v>
      </c>
      <c r="BD137" s="1047" t="s">
        <v>35</v>
      </c>
      <c r="BE137" s="1047" t="s">
        <v>35</v>
      </c>
      <c r="BF137" s="1047" t="s">
        <v>35</v>
      </c>
      <c r="BG137" s="1068" t="s">
        <v>35</v>
      </c>
      <c r="BH137" s="1089" t="s">
        <v>35</v>
      </c>
      <c r="BI137" s="1047" t="s">
        <v>35</v>
      </c>
      <c r="BJ137" s="1047" t="s">
        <v>35</v>
      </c>
      <c r="BK137" s="1047" t="s">
        <v>35</v>
      </c>
      <c r="BL137" s="1068" t="s">
        <v>35</v>
      </c>
      <c r="BM137" s="1089" t="s">
        <v>35</v>
      </c>
      <c r="BN137" s="1047" t="s">
        <v>35</v>
      </c>
      <c r="BO137" s="1047" t="s">
        <v>35</v>
      </c>
      <c r="BP137" s="1047" t="s">
        <v>35</v>
      </c>
      <c r="BQ137" s="1068" t="s">
        <v>35</v>
      </c>
    </row>
    <row r="138" s="376" customFormat="true" ht="15" customHeight="true" x14ac:dyDescent="0.2">
      <c r="A138" s="1677"/>
      <c r="B138" s="1341" t="s">
        <v>41</v>
      </c>
      <c r="C138" s="1256">
        <v>1.0175705794042185</v>
      </c>
      <c r="D138" s="1257">
        <v>0.99018715025992565</v>
      </c>
      <c r="E138" s="1257">
        <v>0</v>
      </c>
      <c r="F138" s="1257">
        <v>0</v>
      </c>
      <c r="G138" s="1258">
        <v>0</v>
      </c>
      <c r="H138" s="1259">
        <v>3.2056598676632686</v>
      </c>
      <c r="I138" s="1257">
        <v>2.0727601286265509</v>
      </c>
      <c r="J138" s="1257">
        <v>1.6978272279448692</v>
      </c>
      <c r="K138" s="1257">
        <v>0</v>
      </c>
      <c r="L138" s="1260">
        <v>0</v>
      </c>
      <c r="M138" s="1261">
        <v>0.50920347921168374</v>
      </c>
      <c r="N138" s="1257">
        <v>0.33401912295715303</v>
      </c>
      <c r="O138" s="1257">
        <v>0</v>
      </c>
      <c r="P138" s="1257">
        <v>0</v>
      </c>
      <c r="Q138" s="1260">
        <v>0</v>
      </c>
      <c r="R138" s="534"/>
      <c r="S138" s="534"/>
      <c r="T138" s="534"/>
      <c r="U138" s="534"/>
      <c r="V138" s="534"/>
      <c r="W138" s="534"/>
      <c r="X138" s="534"/>
      <c r="Y138" s="534"/>
      <c r="Z138" s="534"/>
      <c r="AA138" s="534"/>
      <c r="AB138" s="534"/>
      <c r="AC138" s="534"/>
      <c r="AD138" s="534"/>
      <c r="AE138" s="534"/>
      <c r="AF138" s="534"/>
      <c r="AG138" s="534"/>
      <c r="AH138" s="534"/>
      <c r="AI138" s="534"/>
      <c r="AJ138" s="534"/>
      <c r="AK138" s="534"/>
      <c r="AL138" s="534"/>
      <c r="AM138" s="534"/>
      <c r="AN138" s="534"/>
      <c r="AO138" s="534"/>
      <c r="AP138" s="534"/>
      <c r="AQ138" s="534"/>
      <c r="AR138" s="534"/>
      <c r="AS138" s="534"/>
      <c r="AT138" s="534"/>
      <c r="AU138" s="534"/>
      <c r="AV138" s="534"/>
      <c r="AW138" s="534"/>
      <c r="AX138" s="534"/>
      <c r="AY138" s="534"/>
      <c r="BA138" s="1560"/>
      <c r="BB138" s="159" t="s">
        <v>41</v>
      </c>
      <c r="BC138" s="1027" t="s">
        <v>35</v>
      </c>
      <c r="BD138" s="1047" t="s">
        <v>35</v>
      </c>
      <c r="BE138" s="1047" t="s">
        <v>35</v>
      </c>
      <c r="BF138" s="1047" t="s">
        <v>35</v>
      </c>
      <c r="BG138" s="1068" t="s">
        <v>35</v>
      </c>
      <c r="BH138" s="1089" t="s">
        <v>35</v>
      </c>
      <c r="BI138" s="1047" t="s">
        <v>35</v>
      </c>
      <c r="BJ138" s="1047" t="s">
        <v>35</v>
      </c>
      <c r="BK138" s="1047" t="s">
        <v>35</v>
      </c>
      <c r="BL138" s="1068" t="s">
        <v>35</v>
      </c>
      <c r="BM138" s="1089" t="s">
        <v>35</v>
      </c>
      <c r="BN138" s="1047" t="s">
        <v>35</v>
      </c>
      <c r="BO138" s="1047" t="s">
        <v>35</v>
      </c>
      <c r="BP138" s="1047" t="s">
        <v>35</v>
      </c>
      <c r="BQ138" s="1068" t="s">
        <v>35</v>
      </c>
    </row>
    <row r="139" s="376" customFormat="true" ht="15" customHeight="true" x14ac:dyDescent="0.2">
      <c r="A139" s="1677"/>
      <c r="B139" s="1341" t="s">
        <v>19</v>
      </c>
      <c r="C139" s="1256">
        <v>7.0574751467350305</v>
      </c>
      <c r="D139" s="1257">
        <v>1.0061320128676297</v>
      </c>
      <c r="E139" s="1257">
        <v>0.69227036986935642</v>
      </c>
      <c r="F139" s="1257">
        <v>0</v>
      </c>
      <c r="G139" s="1258">
        <v>0</v>
      </c>
      <c r="H139" s="1259">
        <v>15.740593519072554</v>
      </c>
      <c r="I139" s="1257">
        <v>8.9477990099517868</v>
      </c>
      <c r="J139" s="1257">
        <v>1.512127374888399</v>
      </c>
      <c r="K139" s="1257">
        <v>0</v>
      </c>
      <c r="L139" s="1260">
        <v>0</v>
      </c>
      <c r="M139" s="1261">
        <v>4.0250738580695655</v>
      </c>
      <c r="N139" s="1257">
        <v>0.65821415406262485</v>
      </c>
      <c r="O139" s="1257">
        <v>0</v>
      </c>
      <c r="P139" s="1257">
        <v>0</v>
      </c>
      <c r="Q139" s="1260">
        <v>0</v>
      </c>
      <c r="R139" s="534"/>
      <c r="S139" s="534"/>
      <c r="T139" s="534"/>
      <c r="U139" s="534"/>
      <c r="V139" s="534"/>
      <c r="W139" s="534"/>
      <c r="X139" s="534"/>
      <c r="Y139" s="534"/>
      <c r="Z139" s="534"/>
      <c r="AA139" s="534"/>
      <c r="AB139" s="534"/>
      <c r="AC139" s="534"/>
      <c r="AD139" s="534"/>
      <c r="AE139" s="534"/>
      <c r="AF139" s="534"/>
      <c r="AG139" s="534"/>
      <c r="AH139" s="534"/>
      <c r="AI139" s="534"/>
      <c r="AJ139" s="534"/>
      <c r="AK139" s="534"/>
      <c r="AL139" s="534"/>
      <c r="AM139" s="534"/>
      <c r="AN139" s="534"/>
      <c r="AO139" s="534"/>
      <c r="AP139" s="534"/>
      <c r="AQ139" s="534"/>
      <c r="AR139" s="534"/>
      <c r="AS139" s="534"/>
      <c r="AT139" s="534"/>
      <c r="AU139" s="534"/>
      <c r="AV139" s="534"/>
      <c r="AW139" s="534"/>
      <c r="AX139" s="534"/>
      <c r="AY139" s="534"/>
      <c r="BA139" s="1560"/>
      <c r="BB139" s="159" t="s">
        <v>19</v>
      </c>
      <c r="BC139" s="1027" t="s">
        <v>35</v>
      </c>
      <c r="BD139" s="1047" t="s">
        <v>35</v>
      </c>
      <c r="BE139" s="1047" t="s">
        <v>35</v>
      </c>
      <c r="BF139" s="1047" t="s">
        <v>35</v>
      </c>
      <c r="BG139" s="1068" t="s">
        <v>35</v>
      </c>
      <c r="BH139" s="1089" t="s">
        <v>35</v>
      </c>
      <c r="BI139" s="1047" t="s">
        <v>35</v>
      </c>
      <c r="BJ139" s="1047" t="s">
        <v>35</v>
      </c>
      <c r="BK139" s="1047" t="s">
        <v>35</v>
      </c>
      <c r="BL139" s="1068" t="s">
        <v>35</v>
      </c>
      <c r="BM139" s="1089" t="s">
        <v>35</v>
      </c>
      <c r="BN139" s="1047" t="s">
        <v>35</v>
      </c>
      <c r="BO139" s="1047" t="s">
        <v>35</v>
      </c>
      <c r="BP139" s="1047" t="s">
        <v>35</v>
      </c>
      <c r="BQ139" s="1068" t="s">
        <v>35</v>
      </c>
    </row>
    <row r="140" s="130" customFormat="true" ht="15" customHeight="true" x14ac:dyDescent="0.2">
      <c r="A140" s="1559" t="s">
        <v>106</v>
      </c>
      <c r="B140" s="243" t="s">
        <v>64</v>
      </c>
      <c r="C140" s="947" t="s">
        <v>35</v>
      </c>
      <c r="D140" s="961" t="s">
        <v>35</v>
      </c>
      <c r="E140" s="961" t="s">
        <v>35</v>
      </c>
      <c r="F140" s="961" t="s">
        <v>35</v>
      </c>
      <c r="G140" s="975" t="s">
        <v>35</v>
      </c>
      <c r="H140" s="989" t="s">
        <v>35</v>
      </c>
      <c r="I140" s="961" t="s">
        <v>35</v>
      </c>
      <c r="J140" s="961" t="s">
        <v>35</v>
      </c>
      <c r="K140" s="961" t="s">
        <v>35</v>
      </c>
      <c r="L140" s="1003" t="s">
        <v>35</v>
      </c>
      <c r="M140" s="1013" t="s">
        <v>35</v>
      </c>
      <c r="N140" s="961" t="s">
        <v>35</v>
      </c>
      <c r="O140" s="961" t="s">
        <v>35</v>
      </c>
      <c r="P140" s="961" t="s">
        <v>35</v>
      </c>
      <c r="Q140" s="1003" t="s">
        <v>35</v>
      </c>
      <c r="R140" s="1370"/>
      <c r="S140" s="1370"/>
      <c r="T140" s="1370"/>
      <c r="U140" s="1370"/>
      <c r="V140" s="1370"/>
      <c r="W140" s="1370"/>
      <c r="X140" s="1370"/>
      <c r="Y140" s="1371"/>
      <c r="Z140" s="1371"/>
      <c r="AA140" s="1371"/>
      <c r="AB140" s="1371"/>
      <c r="AC140" s="1371"/>
      <c r="AD140" s="1371"/>
      <c r="AE140" s="1371"/>
      <c r="AF140" s="1371"/>
      <c r="AG140" s="1371"/>
      <c r="AH140" s="1371"/>
      <c r="AI140" s="1371"/>
      <c r="AJ140" s="1371"/>
      <c r="AK140" s="1371"/>
      <c r="AL140" s="1371"/>
      <c r="AM140" s="1371"/>
      <c r="AN140" s="1371"/>
      <c r="AO140" s="1371"/>
      <c r="AP140" s="1371"/>
      <c r="AQ140" s="1371"/>
      <c r="AR140" s="1371"/>
      <c r="AS140" s="1371"/>
      <c r="AT140" s="1371"/>
      <c r="AU140" s="1371"/>
      <c r="AV140" s="1371"/>
      <c r="AW140" s="1371"/>
      <c r="AX140" s="1371"/>
      <c r="AY140" s="1371"/>
      <c r="AZ140" s="207"/>
      <c r="BA140" s="1560" t="s">
        <v>106</v>
      </c>
      <c r="BB140" s="159" t="s">
        <v>64</v>
      </c>
      <c r="BC140" s="1027" t="s">
        <v>35</v>
      </c>
      <c r="BD140" s="1047" t="s">
        <v>35</v>
      </c>
      <c r="BE140" s="1047" t="s">
        <v>35</v>
      </c>
      <c r="BF140" s="1047" t="s">
        <v>35</v>
      </c>
      <c r="BG140" s="1068" t="s">
        <v>35</v>
      </c>
      <c r="BH140" s="1089" t="s">
        <v>35</v>
      </c>
      <c r="BI140" s="1047" t="s">
        <v>35</v>
      </c>
      <c r="BJ140" s="1047" t="s">
        <v>35</v>
      </c>
      <c r="BK140" s="1047" t="s">
        <v>35</v>
      </c>
      <c r="BL140" s="1068" t="s">
        <v>35</v>
      </c>
      <c r="BM140" s="1089" t="s">
        <v>35</v>
      </c>
      <c r="BN140" s="1047" t="s">
        <v>35</v>
      </c>
      <c r="BO140" s="1047" t="s">
        <v>35</v>
      </c>
      <c r="BP140" s="1047" t="s">
        <v>35</v>
      </c>
      <c r="BQ140" s="1068" t="s">
        <v>35</v>
      </c>
    </row>
    <row r="141" s="130" customFormat="true" ht="15" customHeight="true" x14ac:dyDescent="0.2">
      <c r="A141" s="1559"/>
      <c r="B141" s="243" t="s">
        <v>65</v>
      </c>
      <c r="C141" s="947" t="s">
        <v>35</v>
      </c>
      <c r="D141" s="961" t="s">
        <v>35</v>
      </c>
      <c r="E141" s="961" t="s">
        <v>35</v>
      </c>
      <c r="F141" s="961" t="s">
        <v>35</v>
      </c>
      <c r="G141" s="975" t="s">
        <v>35</v>
      </c>
      <c r="H141" s="989" t="s">
        <v>35</v>
      </c>
      <c r="I141" s="961" t="s">
        <v>35</v>
      </c>
      <c r="J141" s="961" t="s">
        <v>35</v>
      </c>
      <c r="K141" s="961" t="s">
        <v>35</v>
      </c>
      <c r="L141" s="1003" t="s">
        <v>35</v>
      </c>
      <c r="M141" s="1013" t="s">
        <v>35</v>
      </c>
      <c r="N141" s="961" t="s">
        <v>35</v>
      </c>
      <c r="O141" s="961" t="s">
        <v>35</v>
      </c>
      <c r="P141" s="961" t="s">
        <v>35</v>
      </c>
      <c r="Q141" s="1003" t="s">
        <v>35</v>
      </c>
      <c r="R141" s="1370"/>
      <c r="S141" s="1370"/>
      <c r="T141" s="1370"/>
      <c r="U141" s="1370"/>
      <c r="V141" s="1370"/>
      <c r="W141" s="1370"/>
      <c r="X141" s="1370"/>
      <c r="Y141" s="1371"/>
      <c r="Z141" s="1371"/>
      <c r="AA141" s="1371"/>
      <c r="AB141" s="1371"/>
      <c r="AC141" s="1371"/>
      <c r="AD141" s="1371"/>
      <c r="AE141" s="1371"/>
      <c r="AF141" s="1371"/>
      <c r="AG141" s="1371"/>
      <c r="AH141" s="1371"/>
      <c r="AI141" s="1371"/>
      <c r="AJ141" s="1371"/>
      <c r="AK141" s="1371"/>
      <c r="AL141" s="1371"/>
      <c r="AM141" s="1371"/>
      <c r="AN141" s="1371"/>
      <c r="AO141" s="1371"/>
      <c r="AP141" s="1371"/>
      <c r="AQ141" s="1371"/>
      <c r="AR141" s="1371"/>
      <c r="AS141" s="1371"/>
      <c r="AT141" s="1371"/>
      <c r="AU141" s="1371"/>
      <c r="AV141" s="1371"/>
      <c r="AW141" s="1371"/>
      <c r="AX141" s="1371"/>
      <c r="AY141" s="1371"/>
      <c r="AZ141" s="207"/>
      <c r="BA141" s="1560"/>
      <c r="BB141" s="159" t="s">
        <v>65</v>
      </c>
      <c r="BC141" s="1027" t="s">
        <v>35</v>
      </c>
      <c r="BD141" s="1047" t="s">
        <v>35</v>
      </c>
      <c r="BE141" s="1047" t="s">
        <v>35</v>
      </c>
      <c r="BF141" s="1047" t="s">
        <v>35</v>
      </c>
      <c r="BG141" s="1068" t="s">
        <v>35</v>
      </c>
      <c r="BH141" s="1089" t="s">
        <v>35</v>
      </c>
      <c r="BI141" s="1047" t="s">
        <v>35</v>
      </c>
      <c r="BJ141" s="1047" t="s">
        <v>35</v>
      </c>
      <c r="BK141" s="1047" t="s">
        <v>35</v>
      </c>
      <c r="BL141" s="1068" t="s">
        <v>35</v>
      </c>
      <c r="BM141" s="1089" t="s">
        <v>35</v>
      </c>
      <c r="BN141" s="1047" t="s">
        <v>35</v>
      </c>
      <c r="BO141" s="1047" t="s">
        <v>35</v>
      </c>
      <c r="BP141" s="1047" t="s">
        <v>35</v>
      </c>
      <c r="BQ141" s="1068" t="s">
        <v>35</v>
      </c>
    </row>
    <row r="142" s="130" customFormat="true" ht="15" customHeight="true" x14ac:dyDescent="0.2">
      <c r="A142" s="1559"/>
      <c r="B142" s="243" t="s">
        <v>66</v>
      </c>
      <c r="C142" s="947" t="s">
        <v>35</v>
      </c>
      <c r="D142" s="961" t="s">
        <v>35</v>
      </c>
      <c r="E142" s="961" t="s">
        <v>35</v>
      </c>
      <c r="F142" s="961" t="s">
        <v>35</v>
      </c>
      <c r="G142" s="975" t="s">
        <v>35</v>
      </c>
      <c r="H142" s="989" t="s">
        <v>35</v>
      </c>
      <c r="I142" s="961" t="s">
        <v>35</v>
      </c>
      <c r="J142" s="961" t="s">
        <v>35</v>
      </c>
      <c r="K142" s="961" t="s">
        <v>35</v>
      </c>
      <c r="L142" s="1003" t="s">
        <v>35</v>
      </c>
      <c r="M142" s="1013" t="s">
        <v>35</v>
      </c>
      <c r="N142" s="961" t="s">
        <v>35</v>
      </c>
      <c r="O142" s="961" t="s">
        <v>35</v>
      </c>
      <c r="P142" s="961" t="s">
        <v>35</v>
      </c>
      <c r="Q142" s="1003" t="s">
        <v>35</v>
      </c>
      <c r="R142" s="1370"/>
      <c r="S142" s="1370"/>
      <c r="T142" s="1370"/>
      <c r="U142" s="1370"/>
      <c r="V142" s="1370"/>
      <c r="W142" s="1370"/>
      <c r="X142" s="1370"/>
      <c r="Y142" s="1371"/>
      <c r="Z142" s="1371"/>
      <c r="AA142" s="1371"/>
      <c r="AB142" s="1371"/>
      <c r="AC142" s="1371"/>
      <c r="AD142" s="1371"/>
      <c r="AE142" s="1371"/>
      <c r="AF142" s="1371"/>
      <c r="AG142" s="1371"/>
      <c r="AH142" s="1371"/>
      <c r="AI142" s="1371"/>
      <c r="AJ142" s="1371"/>
      <c r="AK142" s="1371"/>
      <c r="AL142" s="1371"/>
      <c r="AM142" s="1371"/>
      <c r="AN142" s="1371"/>
      <c r="AO142" s="1371"/>
      <c r="AP142" s="1371"/>
      <c r="AQ142" s="1371"/>
      <c r="AR142" s="1371"/>
      <c r="AS142" s="1371"/>
      <c r="AT142" s="1371"/>
      <c r="AU142" s="1371"/>
      <c r="AV142" s="1371"/>
      <c r="AW142" s="1371"/>
      <c r="AX142" s="1371"/>
      <c r="AY142" s="1371"/>
      <c r="AZ142" s="207"/>
      <c r="BA142" s="1560"/>
      <c r="BB142" s="159" t="s">
        <v>66</v>
      </c>
      <c r="BC142" s="1027" t="s">
        <v>35</v>
      </c>
      <c r="BD142" s="1047" t="s">
        <v>35</v>
      </c>
      <c r="BE142" s="1047" t="s">
        <v>35</v>
      </c>
      <c r="BF142" s="1047" t="s">
        <v>35</v>
      </c>
      <c r="BG142" s="1068" t="s">
        <v>35</v>
      </c>
      <c r="BH142" s="1089" t="s">
        <v>35</v>
      </c>
      <c r="BI142" s="1047" t="s">
        <v>35</v>
      </c>
      <c r="BJ142" s="1047" t="s">
        <v>35</v>
      </c>
      <c r="BK142" s="1047" t="s">
        <v>35</v>
      </c>
      <c r="BL142" s="1068" t="s">
        <v>35</v>
      </c>
      <c r="BM142" s="1089" t="s">
        <v>35</v>
      </c>
      <c r="BN142" s="1047" t="s">
        <v>35</v>
      </c>
      <c r="BO142" s="1047" t="s">
        <v>35</v>
      </c>
      <c r="BP142" s="1047" t="s">
        <v>35</v>
      </c>
      <c r="BQ142" s="1068" t="s">
        <v>35</v>
      </c>
    </row>
    <row r="143" s="130" customFormat="true" ht="15" customHeight="true" x14ac:dyDescent="0.2">
      <c r="A143" s="1559"/>
      <c r="B143" s="243" t="s">
        <v>67</v>
      </c>
      <c r="C143" s="947" t="s">
        <v>35</v>
      </c>
      <c r="D143" s="961" t="s">
        <v>35</v>
      </c>
      <c r="E143" s="961" t="s">
        <v>35</v>
      </c>
      <c r="F143" s="961" t="s">
        <v>35</v>
      </c>
      <c r="G143" s="975" t="s">
        <v>35</v>
      </c>
      <c r="H143" s="989" t="s">
        <v>35</v>
      </c>
      <c r="I143" s="961" t="s">
        <v>35</v>
      </c>
      <c r="J143" s="961" t="s">
        <v>35</v>
      </c>
      <c r="K143" s="961" t="s">
        <v>35</v>
      </c>
      <c r="L143" s="1003" t="s">
        <v>35</v>
      </c>
      <c r="M143" s="1013" t="s">
        <v>35</v>
      </c>
      <c r="N143" s="961" t="s">
        <v>35</v>
      </c>
      <c r="O143" s="961" t="s">
        <v>35</v>
      </c>
      <c r="P143" s="961" t="s">
        <v>35</v>
      </c>
      <c r="Q143" s="1003" t="s">
        <v>35</v>
      </c>
      <c r="R143" s="1370"/>
      <c r="S143" s="1370"/>
      <c r="T143" s="1370"/>
      <c r="U143" s="1370"/>
      <c r="V143" s="1370"/>
      <c r="W143" s="1370"/>
      <c r="X143" s="1370"/>
      <c r="Y143" s="1371"/>
      <c r="Z143" s="1371"/>
      <c r="AA143" s="1371"/>
      <c r="AB143" s="1371"/>
      <c r="AC143" s="1371"/>
      <c r="AD143" s="1371"/>
      <c r="AE143" s="1371"/>
      <c r="AF143" s="1371"/>
      <c r="AG143" s="1371"/>
      <c r="AH143" s="1371"/>
      <c r="AI143" s="1371"/>
      <c r="AJ143" s="1371"/>
      <c r="AK143" s="1371"/>
      <c r="AL143" s="1371"/>
      <c r="AM143" s="1371"/>
      <c r="AN143" s="1371"/>
      <c r="AO143" s="1371"/>
      <c r="AP143" s="1371"/>
      <c r="AQ143" s="1371"/>
      <c r="AR143" s="1371"/>
      <c r="AS143" s="1371"/>
      <c r="AT143" s="1371"/>
      <c r="AU143" s="1371"/>
      <c r="AV143" s="1371"/>
      <c r="AW143" s="1371"/>
      <c r="AX143" s="1371"/>
      <c r="AY143" s="1371"/>
      <c r="AZ143" s="207"/>
      <c r="BA143" s="1560"/>
      <c r="BB143" s="159" t="s">
        <v>67</v>
      </c>
      <c r="BC143" s="1027" t="s">
        <v>35</v>
      </c>
      <c r="BD143" s="1047" t="s">
        <v>35</v>
      </c>
      <c r="BE143" s="1047" t="s">
        <v>35</v>
      </c>
      <c r="BF143" s="1047" t="s">
        <v>35</v>
      </c>
      <c r="BG143" s="1068" t="s">
        <v>35</v>
      </c>
      <c r="BH143" s="1089" t="s">
        <v>35</v>
      </c>
      <c r="BI143" s="1047" t="s">
        <v>35</v>
      </c>
      <c r="BJ143" s="1047" t="s">
        <v>35</v>
      </c>
      <c r="BK143" s="1047" t="s">
        <v>35</v>
      </c>
      <c r="BL143" s="1068" t="s">
        <v>35</v>
      </c>
      <c r="BM143" s="1089" t="s">
        <v>35</v>
      </c>
      <c r="BN143" s="1047" t="s">
        <v>35</v>
      </c>
      <c r="BO143" s="1047" t="s">
        <v>35</v>
      </c>
      <c r="BP143" s="1047" t="s">
        <v>35</v>
      </c>
      <c r="BQ143" s="1068" t="s">
        <v>35</v>
      </c>
    </row>
    <row r="144" s="130" customFormat="true" ht="15" customHeight="true" x14ac:dyDescent="0.2">
      <c r="A144" s="1559" t="s">
        <v>107</v>
      </c>
      <c r="B144" s="243" t="s">
        <v>64</v>
      </c>
      <c r="C144" s="947" t="s">
        <v>35</v>
      </c>
      <c r="D144" s="961" t="s">
        <v>35</v>
      </c>
      <c r="E144" s="961" t="s">
        <v>35</v>
      </c>
      <c r="F144" s="961" t="s">
        <v>35</v>
      </c>
      <c r="G144" s="975" t="s">
        <v>35</v>
      </c>
      <c r="H144" s="989" t="s">
        <v>35</v>
      </c>
      <c r="I144" s="961" t="s">
        <v>35</v>
      </c>
      <c r="J144" s="961" t="s">
        <v>35</v>
      </c>
      <c r="K144" s="961" t="s">
        <v>35</v>
      </c>
      <c r="L144" s="1003" t="s">
        <v>35</v>
      </c>
      <c r="M144" s="1013" t="s">
        <v>35</v>
      </c>
      <c r="N144" s="961" t="s">
        <v>35</v>
      </c>
      <c r="O144" s="961" t="s">
        <v>35</v>
      </c>
      <c r="P144" s="961" t="s">
        <v>35</v>
      </c>
      <c r="Q144" s="1003" t="s">
        <v>35</v>
      </c>
      <c r="R144" s="1370"/>
      <c r="S144" s="1370"/>
      <c r="T144" s="1370"/>
      <c r="U144" s="1370"/>
      <c r="V144" s="1370"/>
      <c r="W144" s="1370"/>
      <c r="X144" s="1370"/>
      <c r="Y144" s="1371"/>
      <c r="Z144" s="1371"/>
      <c r="AA144" s="1371"/>
      <c r="AB144" s="1371"/>
      <c r="AC144" s="1371"/>
      <c r="AD144" s="1371"/>
      <c r="AE144" s="1371"/>
      <c r="AF144" s="1371"/>
      <c r="AG144" s="1371"/>
      <c r="AH144" s="1371"/>
      <c r="AI144" s="1371"/>
      <c r="AJ144" s="1371"/>
      <c r="AK144" s="1371"/>
      <c r="AL144" s="1371"/>
      <c r="AM144" s="1371"/>
      <c r="AN144" s="1371"/>
      <c r="AO144" s="1371"/>
      <c r="AP144" s="1371"/>
      <c r="AQ144" s="1371"/>
      <c r="AR144" s="1371"/>
      <c r="AS144" s="1371"/>
      <c r="AT144" s="1371"/>
      <c r="AU144" s="1371"/>
      <c r="AV144" s="1371"/>
      <c r="AW144" s="1371"/>
      <c r="AX144" s="1371"/>
      <c r="AY144" s="1371"/>
      <c r="AZ144" s="207"/>
      <c r="BA144" s="1560" t="s">
        <v>107</v>
      </c>
      <c r="BB144" s="159" t="s">
        <v>64</v>
      </c>
      <c r="BC144" s="1027" t="s">
        <v>35</v>
      </c>
      <c r="BD144" s="1047" t="s">
        <v>35</v>
      </c>
      <c r="BE144" s="1047" t="s">
        <v>35</v>
      </c>
      <c r="BF144" s="1047" t="s">
        <v>35</v>
      </c>
      <c r="BG144" s="1068" t="s">
        <v>35</v>
      </c>
      <c r="BH144" s="1089" t="s">
        <v>35</v>
      </c>
      <c r="BI144" s="1047" t="s">
        <v>35</v>
      </c>
      <c r="BJ144" s="1047" t="s">
        <v>35</v>
      </c>
      <c r="BK144" s="1047" t="s">
        <v>35</v>
      </c>
      <c r="BL144" s="1068" t="s">
        <v>35</v>
      </c>
      <c r="BM144" s="1089" t="s">
        <v>35</v>
      </c>
      <c r="BN144" s="1047" t="s">
        <v>35</v>
      </c>
      <c r="BO144" s="1047" t="s">
        <v>35</v>
      </c>
      <c r="BP144" s="1047" t="s">
        <v>35</v>
      </c>
      <c r="BQ144" s="1068" t="s">
        <v>35</v>
      </c>
    </row>
    <row r="145" s="130" customFormat="true" ht="15" customHeight="true" x14ac:dyDescent="0.2">
      <c r="A145" s="1559"/>
      <c r="B145" s="243" t="s">
        <v>65</v>
      </c>
      <c r="C145" s="947" t="s">
        <v>35</v>
      </c>
      <c r="D145" s="961" t="s">
        <v>35</v>
      </c>
      <c r="E145" s="961" t="s">
        <v>35</v>
      </c>
      <c r="F145" s="961" t="s">
        <v>35</v>
      </c>
      <c r="G145" s="975" t="s">
        <v>35</v>
      </c>
      <c r="H145" s="989" t="s">
        <v>35</v>
      </c>
      <c r="I145" s="961" t="s">
        <v>35</v>
      </c>
      <c r="J145" s="961" t="s">
        <v>35</v>
      </c>
      <c r="K145" s="961" t="s">
        <v>35</v>
      </c>
      <c r="L145" s="1003" t="s">
        <v>35</v>
      </c>
      <c r="M145" s="1013" t="s">
        <v>35</v>
      </c>
      <c r="N145" s="961" t="s">
        <v>35</v>
      </c>
      <c r="O145" s="961" t="s">
        <v>35</v>
      </c>
      <c r="P145" s="961" t="s">
        <v>35</v>
      </c>
      <c r="Q145" s="1003" t="s">
        <v>35</v>
      </c>
      <c r="R145" s="1370"/>
      <c r="S145" s="1370"/>
      <c r="T145" s="1370"/>
      <c r="U145" s="1370"/>
      <c r="V145" s="1370"/>
      <c r="W145" s="1370"/>
      <c r="X145" s="1370"/>
      <c r="Y145" s="1371"/>
      <c r="Z145" s="1371"/>
      <c r="AA145" s="1371"/>
      <c r="AB145" s="1371"/>
      <c r="AC145" s="1371"/>
      <c r="AD145" s="1371"/>
      <c r="AE145" s="1371"/>
      <c r="AF145" s="1371"/>
      <c r="AG145" s="1371"/>
      <c r="AH145" s="1371"/>
      <c r="AI145" s="1371"/>
      <c r="AJ145" s="1371"/>
      <c r="AK145" s="1371"/>
      <c r="AL145" s="1371"/>
      <c r="AM145" s="1371"/>
      <c r="AN145" s="1371"/>
      <c r="AO145" s="1371"/>
      <c r="AP145" s="1371"/>
      <c r="AQ145" s="1371"/>
      <c r="AR145" s="1371"/>
      <c r="AS145" s="1371"/>
      <c r="AT145" s="1371"/>
      <c r="AU145" s="1371"/>
      <c r="AV145" s="1371"/>
      <c r="AW145" s="1371"/>
      <c r="AX145" s="1371"/>
      <c r="AY145" s="1371"/>
      <c r="AZ145" s="207"/>
      <c r="BA145" s="1560"/>
      <c r="BB145" s="159" t="s">
        <v>65</v>
      </c>
      <c r="BC145" s="1027" t="s">
        <v>35</v>
      </c>
      <c r="BD145" s="1047" t="s">
        <v>35</v>
      </c>
      <c r="BE145" s="1047" t="s">
        <v>35</v>
      </c>
      <c r="BF145" s="1047" t="s">
        <v>35</v>
      </c>
      <c r="BG145" s="1068" t="s">
        <v>35</v>
      </c>
      <c r="BH145" s="1089" t="s">
        <v>35</v>
      </c>
      <c r="BI145" s="1047" t="s">
        <v>35</v>
      </c>
      <c r="BJ145" s="1047" t="s">
        <v>35</v>
      </c>
      <c r="BK145" s="1047" t="s">
        <v>35</v>
      </c>
      <c r="BL145" s="1068" t="s">
        <v>35</v>
      </c>
      <c r="BM145" s="1089" t="s">
        <v>35</v>
      </c>
      <c r="BN145" s="1047" t="s">
        <v>35</v>
      </c>
      <c r="BO145" s="1047" t="s">
        <v>35</v>
      </c>
      <c r="BP145" s="1047" t="s">
        <v>35</v>
      </c>
      <c r="BQ145" s="1068" t="s">
        <v>35</v>
      </c>
    </row>
    <row r="146" s="130" customFormat="true" ht="15" customHeight="true" x14ac:dyDescent="0.2">
      <c r="A146" s="1559"/>
      <c r="B146" s="243" t="s">
        <v>66</v>
      </c>
      <c r="C146" s="947" t="s">
        <v>35</v>
      </c>
      <c r="D146" s="961" t="s">
        <v>35</v>
      </c>
      <c r="E146" s="961" t="s">
        <v>35</v>
      </c>
      <c r="F146" s="961" t="s">
        <v>35</v>
      </c>
      <c r="G146" s="975" t="s">
        <v>35</v>
      </c>
      <c r="H146" s="989" t="s">
        <v>35</v>
      </c>
      <c r="I146" s="961" t="s">
        <v>35</v>
      </c>
      <c r="J146" s="961" t="s">
        <v>35</v>
      </c>
      <c r="K146" s="961" t="s">
        <v>35</v>
      </c>
      <c r="L146" s="1003" t="s">
        <v>35</v>
      </c>
      <c r="M146" s="1013" t="s">
        <v>35</v>
      </c>
      <c r="N146" s="961" t="s">
        <v>35</v>
      </c>
      <c r="O146" s="961" t="s">
        <v>35</v>
      </c>
      <c r="P146" s="961" t="s">
        <v>35</v>
      </c>
      <c r="Q146" s="1003" t="s">
        <v>35</v>
      </c>
      <c r="R146" s="1370"/>
      <c r="S146" s="1370"/>
      <c r="T146" s="1370"/>
      <c r="U146" s="1370"/>
      <c r="V146" s="1370"/>
      <c r="W146" s="1370"/>
      <c r="X146" s="1370"/>
      <c r="Y146" s="1371"/>
      <c r="Z146" s="1371"/>
      <c r="AA146" s="1371"/>
      <c r="AB146" s="1371"/>
      <c r="AC146" s="1371"/>
      <c r="AD146" s="1371"/>
      <c r="AE146" s="1371"/>
      <c r="AF146" s="1371"/>
      <c r="AG146" s="1371"/>
      <c r="AH146" s="1371"/>
      <c r="AI146" s="1371"/>
      <c r="AJ146" s="1371"/>
      <c r="AK146" s="1371"/>
      <c r="AL146" s="1371"/>
      <c r="AM146" s="1371"/>
      <c r="AN146" s="1371"/>
      <c r="AO146" s="1371"/>
      <c r="AP146" s="1371"/>
      <c r="AQ146" s="1371"/>
      <c r="AR146" s="1371"/>
      <c r="AS146" s="1371"/>
      <c r="AT146" s="1371"/>
      <c r="AU146" s="1371"/>
      <c r="AV146" s="1371"/>
      <c r="AW146" s="1371"/>
      <c r="AX146" s="1371"/>
      <c r="AY146" s="1371"/>
      <c r="AZ146" s="207"/>
      <c r="BA146" s="1560"/>
      <c r="BB146" s="159" t="s">
        <v>66</v>
      </c>
      <c r="BC146" s="1027" t="s">
        <v>35</v>
      </c>
      <c r="BD146" s="1047" t="s">
        <v>35</v>
      </c>
      <c r="BE146" s="1047" t="s">
        <v>35</v>
      </c>
      <c r="BF146" s="1047" t="s">
        <v>35</v>
      </c>
      <c r="BG146" s="1068" t="s">
        <v>35</v>
      </c>
      <c r="BH146" s="1089" t="s">
        <v>35</v>
      </c>
      <c r="BI146" s="1047" t="s">
        <v>35</v>
      </c>
      <c r="BJ146" s="1047" t="s">
        <v>35</v>
      </c>
      <c r="BK146" s="1047" t="s">
        <v>35</v>
      </c>
      <c r="BL146" s="1068" t="s">
        <v>35</v>
      </c>
      <c r="BM146" s="1089" t="s">
        <v>35</v>
      </c>
      <c r="BN146" s="1047" t="s">
        <v>35</v>
      </c>
      <c r="BO146" s="1047" t="s">
        <v>35</v>
      </c>
      <c r="BP146" s="1047" t="s">
        <v>35</v>
      </c>
      <c r="BQ146" s="1068" t="s">
        <v>35</v>
      </c>
    </row>
    <row r="147" s="130" customFormat="true" ht="15" customHeight="true" x14ac:dyDescent="0.2">
      <c r="A147" s="1559"/>
      <c r="B147" s="243" t="s">
        <v>67</v>
      </c>
      <c r="C147" s="947" t="s">
        <v>35</v>
      </c>
      <c r="D147" s="961" t="s">
        <v>35</v>
      </c>
      <c r="E147" s="961" t="s">
        <v>35</v>
      </c>
      <c r="F147" s="961" t="s">
        <v>35</v>
      </c>
      <c r="G147" s="975" t="s">
        <v>35</v>
      </c>
      <c r="H147" s="989" t="s">
        <v>35</v>
      </c>
      <c r="I147" s="961" t="s">
        <v>35</v>
      </c>
      <c r="J147" s="961" t="s">
        <v>35</v>
      </c>
      <c r="K147" s="961" t="s">
        <v>35</v>
      </c>
      <c r="L147" s="1003" t="s">
        <v>35</v>
      </c>
      <c r="M147" s="1013" t="s">
        <v>35</v>
      </c>
      <c r="N147" s="961" t="s">
        <v>35</v>
      </c>
      <c r="O147" s="961" t="s">
        <v>35</v>
      </c>
      <c r="P147" s="961" t="s">
        <v>35</v>
      </c>
      <c r="Q147" s="1003" t="s">
        <v>35</v>
      </c>
      <c r="R147" s="1370"/>
      <c r="S147" s="1370"/>
      <c r="T147" s="1370"/>
      <c r="U147" s="1370"/>
      <c r="V147" s="1370"/>
      <c r="W147" s="1370"/>
      <c r="X147" s="1370"/>
      <c r="Y147" s="1371"/>
      <c r="Z147" s="1371"/>
      <c r="AA147" s="1371"/>
      <c r="AB147" s="1371"/>
      <c r="AC147" s="1371"/>
      <c r="AD147" s="1371"/>
      <c r="AE147" s="1371"/>
      <c r="AF147" s="1371"/>
      <c r="AG147" s="1371"/>
      <c r="AH147" s="1371"/>
      <c r="AI147" s="1371"/>
      <c r="AJ147" s="1371"/>
      <c r="AK147" s="1371"/>
      <c r="AL147" s="1371"/>
      <c r="AM147" s="1371"/>
      <c r="AN147" s="1371"/>
      <c r="AO147" s="1371"/>
      <c r="AP147" s="1371"/>
      <c r="AQ147" s="1371"/>
      <c r="AR147" s="1371"/>
      <c r="AS147" s="1371"/>
      <c r="AT147" s="1371"/>
      <c r="AU147" s="1371"/>
      <c r="AV147" s="1371"/>
      <c r="AW147" s="1371"/>
      <c r="AX147" s="1371"/>
      <c r="AY147" s="1371"/>
      <c r="AZ147" s="207"/>
      <c r="BA147" s="1560"/>
      <c r="BB147" s="159" t="s">
        <v>67</v>
      </c>
      <c r="BC147" s="1027" t="s">
        <v>35</v>
      </c>
      <c r="BD147" s="1047" t="s">
        <v>35</v>
      </c>
      <c r="BE147" s="1047" t="s">
        <v>35</v>
      </c>
      <c r="BF147" s="1047" t="s">
        <v>35</v>
      </c>
      <c r="BG147" s="1068" t="s">
        <v>35</v>
      </c>
      <c r="BH147" s="1089" t="s">
        <v>35</v>
      </c>
      <c r="BI147" s="1047" t="s">
        <v>35</v>
      </c>
      <c r="BJ147" s="1047" t="s">
        <v>35</v>
      </c>
      <c r="BK147" s="1047" t="s">
        <v>35</v>
      </c>
      <c r="BL147" s="1068" t="s">
        <v>35</v>
      </c>
      <c r="BM147" s="1089" t="s">
        <v>35</v>
      </c>
      <c r="BN147" s="1047" t="s">
        <v>35</v>
      </c>
      <c r="BO147" s="1047" t="s">
        <v>35</v>
      </c>
      <c r="BP147" s="1047" t="s">
        <v>35</v>
      </c>
      <c r="BQ147" s="1068" t="s">
        <v>35</v>
      </c>
    </row>
    <row r="148" s="130" customFormat="true" ht="15" customHeight="true" x14ac:dyDescent="0.2">
      <c r="A148" s="1559" t="s">
        <v>108</v>
      </c>
      <c r="B148" s="243" t="s">
        <v>49</v>
      </c>
      <c r="C148" s="622">
        <v>20.109761264865917</v>
      </c>
      <c r="D148" s="623">
        <v>11.604620910919213</v>
      </c>
      <c r="E148" s="623">
        <v>4.3757333348446048</v>
      </c>
      <c r="F148" s="623">
        <v>2.4739989287574349</v>
      </c>
      <c r="G148" s="679">
        <v>1.036297914781898</v>
      </c>
      <c r="H148" s="668">
        <v>22.945165320231112</v>
      </c>
      <c r="I148" s="623">
        <v>8.1591288267746886</v>
      </c>
      <c r="J148" s="623">
        <v>6.2270310389625063</v>
      </c>
      <c r="K148" s="623">
        <v>4.5569170817834275</v>
      </c>
      <c r="L148" s="640">
        <v>2.0848434683748729</v>
      </c>
      <c r="M148" s="653">
        <v>19.374635343665055</v>
      </c>
      <c r="N148" s="623">
        <v>12.840473308651019</v>
      </c>
      <c r="O148" s="623">
        <v>2.9793877588553497</v>
      </c>
      <c r="P148" s="623">
        <v>2.6639543624871758</v>
      </c>
      <c r="Q148" s="640">
        <v>0.78171601763142429</v>
      </c>
      <c r="R148" s="1372"/>
      <c r="S148" s="1372"/>
      <c r="T148" s="1372"/>
      <c r="U148" s="1372"/>
      <c r="V148" s="1372"/>
      <c r="W148" s="1372"/>
      <c r="X148" s="1372"/>
      <c r="Y148" s="1373"/>
      <c r="Z148" s="1373"/>
      <c r="AA148" s="1373"/>
      <c r="AB148" s="1373"/>
      <c r="AC148" s="1373"/>
      <c r="AD148" s="1373"/>
      <c r="AE148" s="1373"/>
      <c r="AF148" s="1373"/>
      <c r="AG148" s="1373"/>
      <c r="AH148" s="1373"/>
      <c r="AI148" s="1373"/>
      <c r="AJ148" s="1373"/>
      <c r="AK148" s="1373"/>
      <c r="AL148" s="1373"/>
      <c r="AM148" s="1373"/>
      <c r="AN148" s="1373"/>
      <c r="AO148" s="1373"/>
      <c r="AP148" s="1373"/>
      <c r="AQ148" s="1373"/>
      <c r="AR148" s="1373"/>
      <c r="AS148" s="1373"/>
      <c r="AT148" s="1373"/>
      <c r="AU148" s="1373"/>
      <c r="AV148" s="1373"/>
      <c r="AW148" s="1373"/>
      <c r="AX148" s="1373"/>
      <c r="AY148" s="1373"/>
      <c r="AZ148" s="207"/>
      <c r="BA148" s="1560" t="s">
        <v>108</v>
      </c>
      <c r="BB148" s="159" t="s">
        <v>49</v>
      </c>
      <c r="BC148" s="1027" t="s">
        <v>35</v>
      </c>
      <c r="BD148" s="1047" t="s">
        <v>35</v>
      </c>
      <c r="BE148" s="1047" t="s">
        <v>35</v>
      </c>
      <c r="BF148" s="1047" t="s">
        <v>35</v>
      </c>
      <c r="BG148" s="1068" t="s">
        <v>35</v>
      </c>
      <c r="BH148" s="1089" t="s">
        <v>35</v>
      </c>
      <c r="BI148" s="1047" t="s">
        <v>35</v>
      </c>
      <c r="BJ148" s="1047" t="s">
        <v>35</v>
      </c>
      <c r="BK148" s="1047" t="s">
        <v>35</v>
      </c>
      <c r="BL148" s="1068" t="s">
        <v>35</v>
      </c>
      <c r="BM148" s="1089" t="s">
        <v>35</v>
      </c>
      <c r="BN148" s="1047" t="s">
        <v>35</v>
      </c>
      <c r="BO148" s="1047" t="s">
        <v>35</v>
      </c>
      <c r="BP148" s="1047" t="s">
        <v>35</v>
      </c>
      <c r="BQ148" s="1068" t="s">
        <v>35</v>
      </c>
    </row>
    <row r="149" s="130" customFormat="true" ht="15" customHeight="true" x14ac:dyDescent="0.2">
      <c r="A149" s="1559"/>
      <c r="B149" s="243" t="s">
        <v>48</v>
      </c>
      <c r="C149" s="622">
        <v>71.7638995248371</v>
      </c>
      <c r="D149" s="623">
        <v>86.399059925953253</v>
      </c>
      <c r="E149" s="623">
        <v>94.931996295286012</v>
      </c>
      <c r="F149" s="623">
        <v>97.475366239155136</v>
      </c>
      <c r="G149" s="679">
        <v>98.963702085218102</v>
      </c>
      <c r="H149" s="668">
        <v>57.837706850594138</v>
      </c>
      <c r="I149" s="623">
        <v>80.820312034647003</v>
      </c>
      <c r="J149" s="623">
        <v>90.563014358204228</v>
      </c>
      <c r="K149" s="623">
        <v>95.443082918216547</v>
      </c>
      <c r="L149" s="640">
        <v>97.647126441851853</v>
      </c>
      <c r="M149" s="653">
        <v>76.091087319053614</v>
      </c>
      <c r="N149" s="623">
        <v>86.167293414329222</v>
      </c>
      <c r="O149" s="623">
        <v>97.020612241144647</v>
      </c>
      <c r="P149" s="623">
        <v>97.336045637512839</v>
      </c>
      <c r="Q149" s="640">
        <v>99.218283982368575</v>
      </c>
      <c r="R149" s="1372"/>
      <c r="S149" s="1372"/>
      <c r="T149" s="1372"/>
      <c r="U149" s="1372"/>
      <c r="V149" s="1372"/>
      <c r="W149" s="1372"/>
      <c r="X149" s="1372"/>
      <c r="Y149" s="1373"/>
      <c r="Z149" s="1373"/>
      <c r="AA149" s="1373"/>
      <c r="AB149" s="1373"/>
      <c r="AC149" s="1373"/>
      <c r="AD149" s="1373"/>
      <c r="AE149" s="1373"/>
      <c r="AF149" s="1373"/>
      <c r="AG149" s="1373"/>
      <c r="AH149" s="1373"/>
      <c r="AI149" s="1373"/>
      <c r="AJ149" s="1373"/>
      <c r="AK149" s="1373"/>
      <c r="AL149" s="1373"/>
      <c r="AM149" s="1373"/>
      <c r="AN149" s="1373"/>
      <c r="AO149" s="1373"/>
      <c r="AP149" s="1373"/>
      <c r="AQ149" s="1373"/>
      <c r="AR149" s="1373"/>
      <c r="AS149" s="1373"/>
      <c r="AT149" s="1373"/>
      <c r="AU149" s="1373"/>
      <c r="AV149" s="1373"/>
      <c r="AW149" s="1373"/>
      <c r="AX149" s="1373"/>
      <c r="AY149" s="1373"/>
      <c r="AZ149" s="207"/>
      <c r="BA149" s="1560"/>
      <c r="BB149" s="159" t="s">
        <v>48</v>
      </c>
      <c r="BC149" s="1027" t="s">
        <v>35</v>
      </c>
      <c r="BD149" s="1047" t="s">
        <v>35</v>
      </c>
      <c r="BE149" s="1047" t="s">
        <v>35</v>
      </c>
      <c r="BF149" s="1047" t="s">
        <v>35</v>
      </c>
      <c r="BG149" s="1068" t="s">
        <v>35</v>
      </c>
      <c r="BH149" s="1089" t="s">
        <v>35</v>
      </c>
      <c r="BI149" s="1047" t="s">
        <v>35</v>
      </c>
      <c r="BJ149" s="1047" t="s">
        <v>35</v>
      </c>
      <c r="BK149" s="1047" t="s">
        <v>35</v>
      </c>
      <c r="BL149" s="1068" t="s">
        <v>35</v>
      </c>
      <c r="BM149" s="1089" t="s">
        <v>35</v>
      </c>
      <c r="BN149" s="1047" t="s">
        <v>35</v>
      </c>
      <c r="BO149" s="1047" t="s">
        <v>35</v>
      </c>
      <c r="BP149" s="1047" t="s">
        <v>35</v>
      </c>
      <c r="BQ149" s="1068" t="s">
        <v>35</v>
      </c>
    </row>
    <row r="150" s="130" customFormat="true" ht="15" customHeight="true" x14ac:dyDescent="0.2">
      <c r="A150" s="1559"/>
      <c r="B150" s="243" t="s">
        <v>110</v>
      </c>
      <c r="C150" s="622">
        <v>8.1263392102969529</v>
      </c>
      <c r="D150" s="623">
        <v>1.9963191631275552</v>
      </c>
      <c r="E150" s="623">
        <v>0.69227036986935642</v>
      </c>
      <c r="F150" s="623">
        <v>5.0634832087435723E-2</v>
      </c>
      <c r="G150" s="679">
        <v>0</v>
      </c>
      <c r="H150" s="668">
        <v>19.217127829174636</v>
      </c>
      <c r="I150" s="623">
        <v>11.020559138578335</v>
      </c>
      <c r="J150" s="623">
        <v>3.2099546028332675</v>
      </c>
      <c r="K150" s="623">
        <v>0</v>
      </c>
      <c r="L150" s="640">
        <v>0.26803008977326537</v>
      </c>
      <c r="M150" s="653">
        <v>4.5342773372812495</v>
      </c>
      <c r="N150" s="623">
        <v>0.99223327701977782</v>
      </c>
      <c r="O150" s="623">
        <v>0</v>
      </c>
      <c r="P150" s="623">
        <v>0</v>
      </c>
      <c r="Q150" s="640">
        <v>0</v>
      </c>
      <c r="R150" s="1372"/>
      <c r="S150" s="1372"/>
      <c r="T150" s="1372"/>
      <c r="U150" s="1372"/>
      <c r="V150" s="1372"/>
      <c r="W150" s="1372"/>
      <c r="X150" s="1372"/>
      <c r="Y150" s="1373"/>
      <c r="Z150" s="1373"/>
      <c r="AA150" s="1373"/>
      <c r="AB150" s="1373"/>
      <c r="AC150" s="1373"/>
      <c r="AD150" s="1373"/>
      <c r="AE150" s="1373"/>
      <c r="AF150" s="1373"/>
      <c r="AG150" s="1373"/>
      <c r="AH150" s="1373"/>
      <c r="AI150" s="1373"/>
      <c r="AJ150" s="1373"/>
      <c r="AK150" s="1373"/>
      <c r="AL150" s="1373"/>
      <c r="AM150" s="1373"/>
      <c r="AN150" s="1373"/>
      <c r="AO150" s="1373"/>
      <c r="AP150" s="1373"/>
      <c r="AQ150" s="1373"/>
      <c r="AR150" s="1373"/>
      <c r="AS150" s="1373"/>
      <c r="AT150" s="1373"/>
      <c r="AU150" s="1373"/>
      <c r="AV150" s="1373"/>
      <c r="AW150" s="1373"/>
      <c r="AX150" s="1373"/>
      <c r="AY150" s="1373"/>
      <c r="AZ150" s="207"/>
      <c r="BA150" s="1560"/>
      <c r="BB150" s="159" t="s">
        <v>110</v>
      </c>
      <c r="BC150" s="1027" t="s">
        <v>35</v>
      </c>
      <c r="BD150" s="1047" t="s">
        <v>35</v>
      </c>
      <c r="BE150" s="1047" t="s">
        <v>35</v>
      </c>
      <c r="BF150" s="1047" t="s">
        <v>35</v>
      </c>
      <c r="BG150" s="1068" t="s">
        <v>35</v>
      </c>
      <c r="BH150" s="1089" t="s">
        <v>35</v>
      </c>
      <c r="BI150" s="1047" t="s">
        <v>35</v>
      </c>
      <c r="BJ150" s="1047" t="s">
        <v>35</v>
      </c>
      <c r="BK150" s="1047" t="s">
        <v>35</v>
      </c>
      <c r="BL150" s="1068" t="s">
        <v>35</v>
      </c>
      <c r="BM150" s="1089" t="s">
        <v>35</v>
      </c>
      <c r="BN150" s="1047" t="s">
        <v>35</v>
      </c>
      <c r="BO150" s="1047" t="s">
        <v>35</v>
      </c>
      <c r="BP150" s="1047" t="s">
        <v>35</v>
      </c>
      <c r="BQ150" s="1068" t="s">
        <v>35</v>
      </c>
    </row>
    <row r="151" s="130" customFormat="true" ht="15" customHeight="true" x14ac:dyDescent="0.2">
      <c r="A151" s="1559" t="s">
        <v>109</v>
      </c>
      <c r="B151" s="243" t="s">
        <v>49</v>
      </c>
      <c r="C151" s="622">
        <v>21.84082469689228</v>
      </c>
      <c r="D151" s="623">
        <v>11.928387483607002</v>
      </c>
      <c r="E151" s="623">
        <v>4.4062364038951687</v>
      </c>
      <c r="F151" s="623">
        <v>2.4739989287574349</v>
      </c>
      <c r="G151" s="679">
        <v>1.036297914781898</v>
      </c>
      <c r="H151" s="668">
        <v>27.53296169403799</v>
      </c>
      <c r="I151" s="623">
        <v>10.129924442029179</v>
      </c>
      <c r="J151" s="623">
        <v>6.3226373694407423</v>
      </c>
      <c r="K151" s="623">
        <v>4.5569170817834275</v>
      </c>
      <c r="L151" s="640">
        <v>2.0848434683748729</v>
      </c>
      <c r="M151" s="653">
        <v>20.370135759602821</v>
      </c>
      <c r="N151" s="623">
        <v>12.925551115584394</v>
      </c>
      <c r="O151" s="623">
        <v>2.9793877588553497</v>
      </c>
      <c r="P151" s="623">
        <v>2.6639543624871758</v>
      </c>
      <c r="Q151" s="640">
        <v>0.78171601763142429</v>
      </c>
      <c r="R151" s="1372"/>
      <c r="S151" s="1372"/>
      <c r="T151" s="1372"/>
      <c r="U151" s="1372"/>
      <c r="V151" s="1372"/>
      <c r="W151" s="1372"/>
      <c r="X151" s="1372"/>
      <c r="Y151" s="1373"/>
      <c r="Z151" s="1373"/>
      <c r="AA151" s="1373"/>
      <c r="AB151" s="1373"/>
      <c r="AC151" s="1373"/>
      <c r="AD151" s="1373"/>
      <c r="AE151" s="1373"/>
      <c r="AF151" s="1373"/>
      <c r="AG151" s="1373"/>
      <c r="AH151" s="1373"/>
      <c r="AI151" s="1373"/>
      <c r="AJ151" s="1373"/>
      <c r="AK151" s="1373"/>
      <c r="AL151" s="1373"/>
      <c r="AM151" s="1373"/>
      <c r="AN151" s="1373"/>
      <c r="AO151" s="1373"/>
      <c r="AP151" s="1373"/>
      <c r="AQ151" s="1373"/>
      <c r="AR151" s="1373"/>
      <c r="AS151" s="1373"/>
      <c r="AT151" s="1373"/>
      <c r="AU151" s="1373"/>
      <c r="AV151" s="1373"/>
      <c r="AW151" s="1373"/>
      <c r="AX151" s="1373"/>
      <c r="AY151" s="1373"/>
      <c r="AZ151" s="207"/>
      <c r="BA151" s="1560" t="s">
        <v>109</v>
      </c>
      <c r="BB151" s="159" t="s">
        <v>49</v>
      </c>
      <c r="BC151" s="1027" t="s">
        <v>35</v>
      </c>
      <c r="BD151" s="1047" t="s">
        <v>35</v>
      </c>
      <c r="BE151" s="1047" t="s">
        <v>35</v>
      </c>
      <c r="BF151" s="1047" t="s">
        <v>35</v>
      </c>
      <c r="BG151" s="1068" t="s">
        <v>35</v>
      </c>
      <c r="BH151" s="1089" t="s">
        <v>35</v>
      </c>
      <c r="BI151" s="1047" t="s">
        <v>35</v>
      </c>
      <c r="BJ151" s="1047" t="s">
        <v>35</v>
      </c>
      <c r="BK151" s="1047" t="s">
        <v>35</v>
      </c>
      <c r="BL151" s="1068" t="s">
        <v>35</v>
      </c>
      <c r="BM151" s="1089" t="s">
        <v>35</v>
      </c>
      <c r="BN151" s="1047" t="s">
        <v>35</v>
      </c>
      <c r="BO151" s="1047" t="s">
        <v>35</v>
      </c>
      <c r="BP151" s="1047" t="s">
        <v>35</v>
      </c>
      <c r="BQ151" s="1068" t="s">
        <v>35</v>
      </c>
    </row>
    <row r="152" s="130" customFormat="true" ht="15" customHeight="true" x14ac:dyDescent="0.2">
      <c r="A152" s="1709"/>
      <c r="B152" s="1162" t="s">
        <v>48</v>
      </c>
      <c r="C152" s="624">
        <v>78.103986911960988</v>
      </c>
      <c r="D152" s="625">
        <v>88.071612516393003</v>
      </c>
      <c r="E152" s="625">
        <v>95.593763596104822</v>
      </c>
      <c r="F152" s="625">
        <v>97.475366239155136</v>
      </c>
      <c r="G152" s="680">
        <v>98.963702085218102</v>
      </c>
      <c r="H152" s="669">
        <v>72.14556150740404</v>
      </c>
      <c r="I152" s="625">
        <v>89.870075557970821</v>
      </c>
      <c r="J152" s="625">
        <v>93.67736263055923</v>
      </c>
      <c r="K152" s="625">
        <v>95.443082918216547</v>
      </c>
      <c r="L152" s="641">
        <v>97.647126441851853</v>
      </c>
      <c r="M152" s="654">
        <v>79.629864240397069</v>
      </c>
      <c r="N152" s="625">
        <v>87.074448884415617</v>
      </c>
      <c r="O152" s="625">
        <v>97.020612241144647</v>
      </c>
      <c r="P152" s="625">
        <v>97.336045637512839</v>
      </c>
      <c r="Q152" s="641">
        <v>99.218283982368575</v>
      </c>
      <c r="R152" s="1374"/>
      <c r="S152" s="1374"/>
      <c r="T152" s="1374"/>
      <c r="U152" s="1374"/>
      <c r="V152" s="1374"/>
      <c r="W152" s="1374"/>
      <c r="X152" s="1374"/>
      <c r="Y152" s="1375"/>
      <c r="Z152" s="1375"/>
      <c r="AA152" s="1375"/>
      <c r="AB152" s="1375"/>
      <c r="AC152" s="1375"/>
      <c r="AD152" s="1375"/>
      <c r="AE152" s="1375"/>
      <c r="AF152" s="1375"/>
      <c r="AG152" s="1375"/>
      <c r="AH152" s="1375"/>
      <c r="AI152" s="1375"/>
      <c r="AJ152" s="1375"/>
      <c r="AK152" s="1375"/>
      <c r="AL152" s="1375"/>
      <c r="AM152" s="1375"/>
      <c r="AN152" s="1375"/>
      <c r="AO152" s="1375"/>
      <c r="AP152" s="1375"/>
      <c r="AQ152" s="1375"/>
      <c r="AR152" s="1375"/>
      <c r="AS152" s="1375"/>
      <c r="AT152" s="1375"/>
      <c r="AU152" s="1375"/>
      <c r="AV152" s="1375"/>
      <c r="AW152" s="1375"/>
      <c r="AX152" s="1375"/>
      <c r="AY152" s="1375"/>
      <c r="AZ152" s="207"/>
      <c r="BA152" s="1562"/>
      <c r="BB152" s="226" t="s">
        <v>48</v>
      </c>
      <c r="BC152" s="1028" t="s">
        <v>35</v>
      </c>
      <c r="BD152" s="1048" t="s">
        <v>35</v>
      </c>
      <c r="BE152" s="1048" t="s">
        <v>35</v>
      </c>
      <c r="BF152" s="1048" t="s">
        <v>35</v>
      </c>
      <c r="BG152" s="1069" t="s">
        <v>35</v>
      </c>
      <c r="BH152" s="1090" t="s">
        <v>35</v>
      </c>
      <c r="BI152" s="1048" t="s">
        <v>35</v>
      </c>
      <c r="BJ152" s="1048" t="s">
        <v>35</v>
      </c>
      <c r="BK152" s="1048" t="s">
        <v>35</v>
      </c>
      <c r="BL152" s="1069" t="s">
        <v>35</v>
      </c>
      <c r="BM152" s="1090" t="s">
        <v>35</v>
      </c>
      <c r="BN152" s="1048" t="s">
        <v>35</v>
      </c>
      <c r="BO152" s="1048" t="s">
        <v>35</v>
      </c>
      <c r="BP152" s="1048" t="s">
        <v>35</v>
      </c>
      <c r="BQ152" s="1069" t="s">
        <v>35</v>
      </c>
    </row>
    <row r="153" s="376" customFormat="true" ht="15" customHeight="true" x14ac:dyDescent="0.2">
      <c r="A153" s="1678" t="s">
        <v>62</v>
      </c>
      <c r="B153" s="1342" t="s">
        <v>223</v>
      </c>
      <c r="C153" s="1256">
        <v>1.6932328628554343</v>
      </c>
      <c r="D153" s="1257">
        <v>2.521046837667114</v>
      </c>
      <c r="E153" s="1257">
        <v>5.7926994758466233</v>
      </c>
      <c r="F153" s="1257">
        <v>4.8419216157278226</v>
      </c>
      <c r="G153" s="1258">
        <v>10.931015215195</v>
      </c>
      <c r="H153" s="1259">
        <v>7.5213345126289344</v>
      </c>
      <c r="I153" s="1257">
        <v>5.5588411859961075</v>
      </c>
      <c r="J153" s="1257">
        <v>16.127236381441325</v>
      </c>
      <c r="K153" s="1257">
        <v>11.51722778922573</v>
      </c>
      <c r="L153" s="1260">
        <v>14.380748949531243</v>
      </c>
      <c r="M153" s="1261">
        <v>0.3336160725869653</v>
      </c>
      <c r="N153" s="1257">
        <v>1.4321342788228255</v>
      </c>
      <c r="O153" s="1257">
        <v>2.8898517536669504</v>
      </c>
      <c r="P153" s="1257">
        <v>3.3283905321518095</v>
      </c>
      <c r="Q153" s="1260">
        <v>10.85230132869272</v>
      </c>
      <c r="R153" s="534"/>
      <c r="S153" s="534"/>
      <c r="T153" s="534"/>
      <c r="U153" s="534"/>
      <c r="V153" s="534"/>
      <c r="W153" s="534"/>
      <c r="X153" s="534"/>
      <c r="Y153" s="534"/>
      <c r="Z153" s="534"/>
      <c r="AA153" s="534"/>
      <c r="AB153" s="534"/>
      <c r="AC153" s="534"/>
      <c r="AD153" s="534"/>
      <c r="AE153" s="534"/>
      <c r="AF153" s="534"/>
      <c r="AG153" s="534"/>
      <c r="AH153" s="534"/>
      <c r="AI153" s="534"/>
      <c r="AJ153" s="534"/>
      <c r="AK153" s="534"/>
      <c r="AL153" s="534"/>
      <c r="AM153" s="534"/>
      <c r="AN153" s="534"/>
      <c r="AO153" s="534"/>
      <c r="AP153" s="534"/>
      <c r="AQ153" s="534"/>
      <c r="AR153" s="534"/>
      <c r="AS153" s="534"/>
      <c r="AT153" s="534"/>
      <c r="AU153" s="534"/>
      <c r="AV153" s="534"/>
      <c r="AW153" s="534"/>
      <c r="AX153" s="534"/>
      <c r="AY153" s="534"/>
      <c r="BA153" s="1710" t="s">
        <v>62</v>
      </c>
      <c r="BB153" s="225" t="s">
        <v>223</v>
      </c>
      <c r="BC153" s="321">
        <v>16.82088925590957</v>
      </c>
      <c r="BD153" s="292">
        <v>24.956717552986341</v>
      </c>
      <c r="BE153" s="292">
        <v>57.49293579106854</v>
      </c>
      <c r="BF153" s="292">
        <v>48.218668676658112</v>
      </c>
      <c r="BG153" s="322">
        <v>108.12647278822752</v>
      </c>
      <c r="BH153" s="333">
        <v>14.148856329667396</v>
      </c>
      <c r="BI153" s="292">
        <v>10.533923738543619</v>
      </c>
      <c r="BJ153" s="292">
        <v>30.251083720700787</v>
      </c>
      <c r="BK153" s="292">
        <v>21.732769528928522</v>
      </c>
      <c r="BL153" s="322">
        <v>27.054828654703343</v>
      </c>
      <c r="BM153" s="333">
        <v>2.6720329262421743</v>
      </c>
      <c r="BN153" s="292">
        <v>11.531931576413593</v>
      </c>
      <c r="BO153" s="292">
        <v>23.22931410801246</v>
      </c>
      <c r="BP153" s="292">
        <v>26.604513593792049</v>
      </c>
      <c r="BQ153" s="322">
        <v>87.856429887846133</v>
      </c>
    </row>
    <row r="154" s="376" customFormat="true" ht="15" customHeight="true" x14ac:dyDescent="0.2">
      <c r="A154" s="1677"/>
      <c r="B154" s="1341" t="s">
        <v>224</v>
      </c>
      <c r="C154" s="1256">
        <v>36.596003252662605</v>
      </c>
      <c r="D154" s="1257">
        <v>56.041410517180438</v>
      </c>
      <c r="E154" s="1257">
        <v>81.848865819449429</v>
      </c>
      <c r="F154" s="1257">
        <v>94.483813285711378</v>
      </c>
      <c r="G154" s="1258">
        <v>88.49507496260712</v>
      </c>
      <c r="H154" s="1259">
        <v>49.687377431591443</v>
      </c>
      <c r="I154" s="1257">
        <v>69.739369296911065</v>
      </c>
      <c r="J154" s="1257">
        <v>77.16029131666501</v>
      </c>
      <c r="K154" s="1257">
        <v>87.470123970377927</v>
      </c>
      <c r="L154" s="1260">
        <v>84.857481321639455</v>
      </c>
      <c r="M154" s="1261">
        <v>33.150314961187547</v>
      </c>
      <c r="N154" s="1257">
        <v>52.23755551786072</v>
      </c>
      <c r="O154" s="1257">
        <v>84.882519984404823</v>
      </c>
      <c r="P154" s="1257">
        <v>95.831555677404751</v>
      </c>
      <c r="Q154" s="1260">
        <v>88.623489106542692</v>
      </c>
      <c r="R154" s="534"/>
      <c r="S154" s="534"/>
      <c r="T154" s="534"/>
      <c r="U154" s="534"/>
      <c r="V154" s="534"/>
      <c r="W154" s="534"/>
      <c r="X154" s="534"/>
      <c r="Y154" s="534"/>
      <c r="Z154" s="534"/>
      <c r="AA154" s="534"/>
      <c r="AB154" s="534"/>
      <c r="AC154" s="534"/>
      <c r="AD154" s="534"/>
      <c r="AE154" s="534"/>
      <c r="AF154" s="534"/>
      <c r="AG154" s="534"/>
      <c r="AH154" s="534"/>
      <c r="AI154" s="534"/>
      <c r="AJ154" s="534"/>
      <c r="AK154" s="534"/>
      <c r="AL154" s="534"/>
      <c r="AM154" s="534"/>
      <c r="AN154" s="534"/>
      <c r="AO154" s="534"/>
      <c r="AP154" s="534"/>
      <c r="AQ154" s="534"/>
      <c r="AR154" s="534"/>
      <c r="AS154" s="534"/>
      <c r="AT154" s="534"/>
      <c r="AU154" s="534"/>
      <c r="AV154" s="534"/>
      <c r="AW154" s="534"/>
      <c r="AX154" s="534"/>
      <c r="AY154" s="534"/>
      <c r="BA154" s="1710"/>
      <c r="BB154" s="159" t="s">
        <v>224</v>
      </c>
      <c r="BC154" s="323">
        <v>363.55148274398994</v>
      </c>
      <c r="BD154" s="293">
        <v>554.77337138347389</v>
      </c>
      <c r="BE154" s="293">
        <v>812.35555318388595</v>
      </c>
      <c r="BF154" s="293">
        <v>940.92470917584626</v>
      </c>
      <c r="BG154" s="324">
        <v>875.36794400718395</v>
      </c>
      <c r="BH154" s="334">
        <v>93.470056875826799</v>
      </c>
      <c r="BI154" s="293">
        <v>132.15509728870779</v>
      </c>
      <c r="BJ154" s="293">
        <v>144.73542628916837</v>
      </c>
      <c r="BK154" s="293">
        <v>165.05430644459156</v>
      </c>
      <c r="BL154" s="324">
        <v>159.64430123102031</v>
      </c>
      <c r="BM154" s="334">
        <v>265.51098813892258</v>
      </c>
      <c r="BN154" s="293">
        <v>420.63088975583497</v>
      </c>
      <c r="BO154" s="293">
        <v>682.30583679436256</v>
      </c>
      <c r="BP154" s="293">
        <v>766.00143556034743</v>
      </c>
      <c r="BQ154" s="324">
        <v>717.46472211559853</v>
      </c>
    </row>
    <row r="155" s="376" customFormat="true" ht="15" customHeight="true" x14ac:dyDescent="0.2">
      <c r="A155" s="1677"/>
      <c r="B155" s="1341" t="s">
        <v>225</v>
      </c>
      <c r="C155" s="1256">
        <v>1.074072511446337</v>
      </c>
      <c r="D155" s="1257">
        <v>0.54151156896870123</v>
      </c>
      <c r="E155" s="1257">
        <v>0.12752555611704292</v>
      </c>
      <c r="F155" s="1257">
        <v>0</v>
      </c>
      <c r="G155" s="1258">
        <v>0</v>
      </c>
      <c r="H155" s="1259">
        <v>0</v>
      </c>
      <c r="I155" s="1257">
        <v>0</v>
      </c>
      <c r="J155" s="1257">
        <v>0</v>
      </c>
      <c r="K155" s="1257">
        <v>0</v>
      </c>
      <c r="L155" s="1260">
        <v>0</v>
      </c>
      <c r="M155" s="1261">
        <v>1.3322048935714403</v>
      </c>
      <c r="N155" s="1257">
        <v>0.66572669489038094</v>
      </c>
      <c r="O155" s="1257">
        <v>0.1574598711933915</v>
      </c>
      <c r="P155" s="1257">
        <v>0</v>
      </c>
      <c r="Q155" s="1260">
        <v>0</v>
      </c>
      <c r="R155" s="534"/>
      <c r="S155" s="534"/>
      <c r="T155" s="534"/>
      <c r="U155" s="534"/>
      <c r="V155" s="534"/>
      <c r="W155" s="534"/>
      <c r="X155" s="534"/>
      <c r="Y155" s="534"/>
      <c r="Z155" s="534"/>
      <c r="AA155" s="534"/>
      <c r="AB155" s="534"/>
      <c r="AC155" s="534"/>
      <c r="AD155" s="534"/>
      <c r="AE155" s="534"/>
      <c r="AF155" s="534"/>
      <c r="AG155" s="534"/>
      <c r="AH155" s="534"/>
      <c r="AI155" s="534"/>
      <c r="AJ155" s="534"/>
      <c r="AK155" s="534"/>
      <c r="AL155" s="534"/>
      <c r="AM155" s="534"/>
      <c r="AN155" s="534"/>
      <c r="AO155" s="534"/>
      <c r="AP155" s="534"/>
      <c r="AQ155" s="534"/>
      <c r="AR155" s="534"/>
      <c r="AS155" s="534"/>
      <c r="AT155" s="534"/>
      <c r="AU155" s="534"/>
      <c r="AV155" s="534"/>
      <c r="AW155" s="534"/>
      <c r="AX155" s="534"/>
      <c r="AY155" s="534"/>
      <c r="BA155" s="1710"/>
      <c r="BB155" s="159" t="s">
        <v>225</v>
      </c>
      <c r="BC155" s="323">
        <v>10.670035506745309</v>
      </c>
      <c r="BD155" s="293">
        <v>5.3606109480028756</v>
      </c>
      <c r="BE155" s="293">
        <v>1.2656998071673455</v>
      </c>
      <c r="BF155" s="293">
        <v>0</v>
      </c>
      <c r="BG155" s="324">
        <v>0</v>
      </c>
      <c r="BH155" s="334">
        <v>0</v>
      </c>
      <c r="BI155" s="293">
        <v>0</v>
      </c>
      <c r="BJ155" s="293">
        <v>0</v>
      </c>
      <c r="BK155" s="293">
        <v>0</v>
      </c>
      <c r="BL155" s="324">
        <v>0</v>
      </c>
      <c r="BM155" s="334">
        <v>10.670035506745309</v>
      </c>
      <c r="BN155" s="293">
        <v>5.3606109480028756</v>
      </c>
      <c r="BO155" s="293">
        <v>1.2656998071673455</v>
      </c>
      <c r="BP155" s="293">
        <v>0</v>
      </c>
      <c r="BQ155" s="324">
        <v>0</v>
      </c>
    </row>
    <row r="156" s="376" customFormat="true" ht="15" customHeight="true" x14ac:dyDescent="0.2">
      <c r="A156" s="1677"/>
      <c r="B156" s="1341" t="s">
        <v>226</v>
      </c>
      <c r="C156" s="1256">
        <v>0</v>
      </c>
      <c r="D156" s="1257">
        <v>5.0796709927062374E-2</v>
      </c>
      <c r="E156" s="1257">
        <v>0.38257666835112869</v>
      </c>
      <c r="F156" s="1257">
        <v>0</v>
      </c>
      <c r="G156" s="1258">
        <v>0.57390982219786701</v>
      </c>
      <c r="H156" s="1259">
        <v>0</v>
      </c>
      <c r="I156" s="1257">
        <v>0.26536047165916016</v>
      </c>
      <c r="J156" s="1257">
        <v>0</v>
      </c>
      <c r="K156" s="1257">
        <v>0</v>
      </c>
      <c r="L156" s="1260">
        <v>0.76176972882928051</v>
      </c>
      <c r="M156" s="1261">
        <v>0</v>
      </c>
      <c r="N156" s="1257">
        <v>0</v>
      </c>
      <c r="O156" s="1257">
        <v>0.47237961358017455</v>
      </c>
      <c r="P156" s="1257">
        <v>0</v>
      </c>
      <c r="Q156" s="1260">
        <v>0.52420956476460234</v>
      </c>
      <c r="R156" s="534"/>
      <c r="S156" s="534"/>
      <c r="T156" s="534"/>
      <c r="U156" s="534"/>
      <c r="V156" s="534"/>
      <c r="W156" s="534"/>
      <c r="X156" s="534"/>
      <c r="Y156" s="534"/>
      <c r="Z156" s="534"/>
      <c r="AA156" s="534"/>
      <c r="AB156" s="534"/>
      <c r="AC156" s="534"/>
      <c r="AD156" s="534"/>
      <c r="AE156" s="534"/>
      <c r="AF156" s="534"/>
      <c r="AG156" s="534"/>
      <c r="AH156" s="534"/>
      <c r="AI156" s="534"/>
      <c r="AJ156" s="534"/>
      <c r="AK156" s="534"/>
      <c r="AL156" s="534"/>
      <c r="AM156" s="534"/>
      <c r="AN156" s="534"/>
      <c r="AO156" s="534"/>
      <c r="AP156" s="534"/>
      <c r="AQ156" s="534"/>
      <c r="AR156" s="534"/>
      <c r="AS156" s="534"/>
      <c r="AT156" s="534"/>
      <c r="AU156" s="534"/>
      <c r="AV156" s="534"/>
      <c r="AW156" s="534"/>
      <c r="AX156" s="534"/>
      <c r="AY156" s="534"/>
      <c r="BA156" s="1710"/>
      <c r="BB156" s="159" t="s">
        <v>226</v>
      </c>
      <c r="BC156" s="323">
        <v>0</v>
      </c>
      <c r="BD156" s="293">
        <v>0.50285426011512535</v>
      </c>
      <c r="BE156" s="293">
        <v>3.7970994215020366</v>
      </c>
      <c r="BF156" s="293">
        <v>0</v>
      </c>
      <c r="BG156" s="324">
        <v>5.6769516418303843</v>
      </c>
      <c r="BH156" s="334">
        <v>0</v>
      </c>
      <c r="BI156" s="293">
        <v>0.50285426011512535</v>
      </c>
      <c r="BJ156" s="293">
        <v>0</v>
      </c>
      <c r="BK156" s="293">
        <v>0</v>
      </c>
      <c r="BL156" s="324">
        <v>1.4331346413281072</v>
      </c>
      <c r="BM156" s="334">
        <v>0</v>
      </c>
      <c r="BN156" s="293">
        <v>0</v>
      </c>
      <c r="BO156" s="293">
        <v>3.7970994215020366</v>
      </c>
      <c r="BP156" s="293">
        <v>0</v>
      </c>
      <c r="BQ156" s="324">
        <v>4.2438170005022773</v>
      </c>
    </row>
    <row r="157" s="376" customFormat="true" ht="15" customHeight="true" x14ac:dyDescent="0.2">
      <c r="A157" s="1677"/>
      <c r="B157" s="1341" t="s">
        <v>227</v>
      </c>
      <c r="C157" s="1256">
        <v>4.2455166842382717</v>
      </c>
      <c r="D157" s="1257">
        <v>7.3367699280925374</v>
      </c>
      <c r="E157" s="1257">
        <v>3.5002213772990851</v>
      </c>
      <c r="F157" s="1257">
        <v>0.40511977855315567</v>
      </c>
      <c r="G157" s="1258">
        <v>0</v>
      </c>
      <c r="H157" s="1259">
        <v>1.2997035421705632</v>
      </c>
      <c r="I157" s="1257">
        <v>0.59871956418097994</v>
      </c>
      <c r="J157" s="1257">
        <v>0</v>
      </c>
      <c r="K157" s="1257">
        <v>1.0126482403963171</v>
      </c>
      <c r="L157" s="1260">
        <v>0</v>
      </c>
      <c r="M157" s="1261">
        <v>6.0667802734053504</v>
      </c>
      <c r="N157" s="1257">
        <v>8.5644506470434756</v>
      </c>
      <c r="O157" s="1257">
        <v>3.2968160531116348</v>
      </c>
      <c r="P157" s="1257">
        <v>0.50473086369676168</v>
      </c>
      <c r="Q157" s="1260">
        <v>0</v>
      </c>
      <c r="R157" s="534"/>
      <c r="S157" s="534"/>
      <c r="T157" s="534"/>
      <c r="U157" s="534"/>
      <c r="V157" s="534"/>
      <c r="W157" s="534"/>
      <c r="X157" s="534"/>
      <c r="Y157" s="534"/>
      <c r="Z157" s="534"/>
      <c r="AA157" s="534"/>
      <c r="AB157" s="534"/>
      <c r="AC157" s="534"/>
      <c r="AD157" s="534"/>
      <c r="AE157" s="534"/>
      <c r="AF157" s="534"/>
      <c r="AG157" s="534"/>
      <c r="AH157" s="534"/>
      <c r="AI157" s="534"/>
      <c r="AJ157" s="534"/>
      <c r="AK157" s="534"/>
      <c r="AL157" s="534"/>
      <c r="AM157" s="534"/>
      <c r="AN157" s="534"/>
      <c r="AO157" s="534"/>
      <c r="AP157" s="534"/>
      <c r="AQ157" s="534"/>
      <c r="AR157" s="534"/>
      <c r="AS157" s="534"/>
      <c r="AT157" s="534"/>
      <c r="AU157" s="534"/>
      <c r="AV157" s="534"/>
      <c r="AW157" s="534"/>
      <c r="AX157" s="534"/>
      <c r="AY157" s="534"/>
      <c r="BA157" s="1710"/>
      <c r="BB157" s="159" t="s">
        <v>227</v>
      </c>
      <c r="BC157" s="323">
        <v>42.175750037864418</v>
      </c>
      <c r="BD157" s="293">
        <v>72.629231679045319</v>
      </c>
      <c r="BE157" s="293">
        <v>34.739934936840498</v>
      </c>
      <c r="BF157" s="293">
        <v>4.0344181353459145</v>
      </c>
      <c r="BG157" s="324">
        <v>0</v>
      </c>
      <c r="BH157" s="334">
        <v>2.4449542376361455</v>
      </c>
      <c r="BI157" s="293">
        <v>1.1345649243847513</v>
      </c>
      <c r="BJ157" s="293">
        <v>0</v>
      </c>
      <c r="BK157" s="293">
        <v>1.9108461884374759</v>
      </c>
      <c r="BL157" s="324">
        <v>0</v>
      </c>
      <c r="BM157" s="334">
        <v>48.590694450399695</v>
      </c>
      <c r="BN157" s="293">
        <v>68.963267140325883</v>
      </c>
      <c r="BO157" s="293">
        <v>26.500589712566299</v>
      </c>
      <c r="BP157" s="293">
        <v>4.0344181353459145</v>
      </c>
      <c r="BQ157" s="324">
        <v>0</v>
      </c>
    </row>
    <row r="158" s="376" customFormat="true" ht="15" customHeight="true" x14ac:dyDescent="0.2">
      <c r="A158" s="1677"/>
      <c r="B158" s="1341" t="s">
        <v>228</v>
      </c>
      <c r="C158" s="1256">
        <v>48.316128962658055</v>
      </c>
      <c r="D158" s="1257">
        <v>31.51214527503658</v>
      </c>
      <c r="E158" s="1257">
        <v>7.6558407330673015</v>
      </c>
      <c r="F158" s="1257">
        <v>0.2691453200076328</v>
      </c>
      <c r="G158" s="1258">
        <v>0</v>
      </c>
      <c r="H158" s="1259">
        <v>22.545331126873101</v>
      </c>
      <c r="I158" s="1257">
        <v>12.817150342674349</v>
      </c>
      <c r="J158" s="1257">
        <v>3.5025176990603861</v>
      </c>
      <c r="K158" s="1257">
        <v>0</v>
      </c>
      <c r="L158" s="1260">
        <v>0</v>
      </c>
      <c r="M158" s="1261">
        <v>54.582806461967451</v>
      </c>
      <c r="N158" s="1257">
        <v>36.107899584362812</v>
      </c>
      <c r="O158" s="1257">
        <v>8.3009727240430244</v>
      </c>
      <c r="P158" s="1257">
        <v>0.33532292674663744</v>
      </c>
      <c r="Q158" s="1260">
        <v>0</v>
      </c>
      <c r="R158" s="534"/>
      <c r="S158" s="534"/>
      <c r="T158" s="534"/>
      <c r="U158" s="534"/>
      <c r="V158" s="534"/>
      <c r="W158" s="534"/>
      <c r="X158" s="534"/>
      <c r="Y158" s="534"/>
      <c r="Z158" s="534"/>
      <c r="AA158" s="534"/>
      <c r="AB158" s="534"/>
      <c r="AC158" s="534"/>
      <c r="AD158" s="534"/>
      <c r="AE158" s="534"/>
      <c r="AF158" s="534"/>
      <c r="AG158" s="534"/>
      <c r="AH158" s="534"/>
      <c r="AI158" s="534"/>
      <c r="AJ158" s="534"/>
      <c r="AK158" s="534"/>
      <c r="AL158" s="534"/>
      <c r="AM158" s="534"/>
      <c r="AN158" s="534"/>
      <c r="AO158" s="534"/>
      <c r="AP158" s="534"/>
      <c r="AQ158" s="534"/>
      <c r="AR158" s="534"/>
      <c r="AS158" s="534"/>
      <c r="AT158" s="534"/>
      <c r="AU158" s="534"/>
      <c r="AV158" s="534"/>
      <c r="AW158" s="534"/>
      <c r="AX158" s="534"/>
      <c r="AY158" s="534"/>
      <c r="BA158" s="1710"/>
      <c r="BB158" s="159" t="s">
        <v>228</v>
      </c>
      <c r="BC158" s="323">
        <v>479.98138494935699</v>
      </c>
      <c r="BD158" s="293">
        <v>311.94966208779522</v>
      </c>
      <c r="BE158" s="293">
        <v>75.984739330630461</v>
      </c>
      <c r="BF158" s="293">
        <v>2.6803054740014374</v>
      </c>
      <c r="BG158" s="324">
        <v>0</v>
      </c>
      <c r="BH158" s="334">
        <v>42.41144313995003</v>
      </c>
      <c r="BI158" s="293">
        <v>24.288314729212043</v>
      </c>
      <c r="BJ158" s="293">
        <v>6.5699388067159097</v>
      </c>
      <c r="BK158" s="293">
        <v>0</v>
      </c>
      <c r="BL158" s="324">
        <v>0</v>
      </c>
      <c r="BM158" s="334">
        <v>437.17035256166349</v>
      </c>
      <c r="BN158" s="293">
        <v>290.75054869655719</v>
      </c>
      <c r="BO158" s="293">
        <v>66.72518843368394</v>
      </c>
      <c r="BP158" s="293">
        <v>2.6803054740014374</v>
      </c>
      <c r="BQ158" s="324">
        <v>0</v>
      </c>
    </row>
    <row r="159" s="376" customFormat="true" ht="15" customHeight="true" x14ac:dyDescent="0.2">
      <c r="A159" s="1677"/>
      <c r="B159" s="1341" t="s">
        <v>229</v>
      </c>
      <c r="C159" s="1256">
        <v>0</v>
      </c>
      <c r="D159" s="1257">
        <v>0.27169590873603244</v>
      </c>
      <c r="E159" s="1257">
        <v>0</v>
      </c>
      <c r="F159" s="1257">
        <v>0</v>
      </c>
      <c r="G159" s="1258">
        <v>0</v>
      </c>
      <c r="H159" s="1259">
        <v>0</v>
      </c>
      <c r="I159" s="1257">
        <v>0</v>
      </c>
      <c r="J159" s="1257">
        <v>0</v>
      </c>
      <c r="K159" s="1257">
        <v>0</v>
      </c>
      <c r="L159" s="1260">
        <v>0</v>
      </c>
      <c r="M159" s="1261">
        <v>0</v>
      </c>
      <c r="N159" s="1257">
        <v>0.33401912295715303</v>
      </c>
      <c r="O159" s="1257">
        <v>0</v>
      </c>
      <c r="P159" s="1257">
        <v>0</v>
      </c>
      <c r="Q159" s="1260">
        <v>0</v>
      </c>
      <c r="R159" s="534"/>
      <c r="S159" s="534"/>
      <c r="T159" s="534"/>
      <c r="U159" s="534"/>
      <c r="V159" s="534"/>
      <c r="W159" s="534"/>
      <c r="X159" s="534"/>
      <c r="Y159" s="534"/>
      <c r="Z159" s="534"/>
      <c r="AA159" s="534"/>
      <c r="AB159" s="534"/>
      <c r="AC159" s="534"/>
      <c r="AD159" s="534"/>
      <c r="AE159" s="534"/>
      <c r="AF159" s="534"/>
      <c r="AG159" s="534"/>
      <c r="AH159" s="534"/>
      <c r="AI159" s="534"/>
      <c r="AJ159" s="534"/>
      <c r="AK159" s="534"/>
      <c r="AL159" s="534"/>
      <c r="AM159" s="534"/>
      <c r="AN159" s="534"/>
      <c r="AO159" s="534"/>
      <c r="AP159" s="534"/>
      <c r="AQ159" s="534"/>
      <c r="AR159" s="534"/>
      <c r="AS159" s="534"/>
      <c r="AT159" s="534"/>
      <c r="AU159" s="534"/>
      <c r="AV159" s="534"/>
      <c r="AW159" s="534"/>
      <c r="AX159" s="534"/>
      <c r="AY159" s="534"/>
      <c r="BA159" s="1710"/>
      <c r="BB159" s="159" t="s">
        <v>229</v>
      </c>
      <c r="BC159" s="323">
        <v>0</v>
      </c>
      <c r="BD159" s="293">
        <v>2.68961209023061</v>
      </c>
      <c r="BE159" s="293">
        <v>0</v>
      </c>
      <c r="BF159" s="293">
        <v>0</v>
      </c>
      <c r="BG159" s="324">
        <v>0</v>
      </c>
      <c r="BH159" s="334">
        <v>0</v>
      </c>
      <c r="BI159" s="293">
        <v>0</v>
      </c>
      <c r="BJ159" s="293">
        <v>0</v>
      </c>
      <c r="BK159" s="293">
        <v>0</v>
      </c>
      <c r="BL159" s="324">
        <v>0</v>
      </c>
      <c r="BM159" s="334">
        <v>0</v>
      </c>
      <c r="BN159" s="293">
        <v>2.68961209023061</v>
      </c>
      <c r="BO159" s="293">
        <v>0</v>
      </c>
      <c r="BP159" s="293">
        <v>0</v>
      </c>
      <c r="BQ159" s="324">
        <v>0</v>
      </c>
    </row>
    <row r="160" s="376" customFormat="true" ht="15" customHeight="true" x14ac:dyDescent="0.2">
      <c r="A160" s="1677"/>
      <c r="B160" s="1341" t="s">
        <v>230</v>
      </c>
      <c r="C160" s="1256">
        <v>0.82791792220300586</v>
      </c>
      <c r="D160" s="1257">
        <v>0.5147399939275652</v>
      </c>
      <c r="E160" s="1257">
        <v>0</v>
      </c>
      <c r="F160" s="1257">
        <v>0</v>
      </c>
      <c r="G160" s="1258">
        <v>0</v>
      </c>
      <c r="H160" s="1259">
        <v>2.9517150778768899</v>
      </c>
      <c r="I160" s="1257">
        <v>1.0083697923048083</v>
      </c>
      <c r="J160" s="1257">
        <v>1.6978272279448692</v>
      </c>
      <c r="K160" s="1257">
        <v>0</v>
      </c>
      <c r="L160" s="1260">
        <v>0</v>
      </c>
      <c r="M160" s="1261">
        <v>0.3336160725869653</v>
      </c>
      <c r="N160" s="1257">
        <v>0</v>
      </c>
      <c r="O160" s="1257">
        <v>0</v>
      </c>
      <c r="P160" s="1257">
        <v>0</v>
      </c>
      <c r="Q160" s="1260">
        <v>0</v>
      </c>
      <c r="R160" s="534"/>
      <c r="S160" s="534"/>
      <c r="T160" s="534"/>
      <c r="U160" s="534"/>
      <c r="V160" s="534"/>
      <c r="W160" s="534"/>
      <c r="X160" s="534"/>
      <c r="Y160" s="534"/>
      <c r="Z160" s="534"/>
      <c r="AA160" s="534"/>
      <c r="AB160" s="534"/>
      <c r="AC160" s="534"/>
      <c r="AD160" s="534"/>
      <c r="AE160" s="534"/>
      <c r="AF160" s="534"/>
      <c r="AG160" s="534"/>
      <c r="AH160" s="534"/>
      <c r="AI160" s="534"/>
      <c r="AJ160" s="534"/>
      <c r="AK160" s="534"/>
      <c r="AL160" s="534"/>
      <c r="AM160" s="534"/>
      <c r="AN160" s="534"/>
      <c r="AO160" s="534"/>
      <c r="AP160" s="534"/>
      <c r="AQ160" s="534"/>
      <c r="AR160" s="534"/>
      <c r="AS160" s="534"/>
      <c r="AT160" s="534"/>
      <c r="AU160" s="534"/>
      <c r="AV160" s="534"/>
      <c r="AW160" s="534"/>
      <c r="AX160" s="534"/>
      <c r="AY160" s="534"/>
      <c r="BA160" s="1710"/>
      <c r="BB160" s="159" t="s">
        <v>230</v>
      </c>
      <c r="BC160" s="323">
        <v>8.2246901698295964</v>
      </c>
      <c r="BD160" s="293">
        <v>5.0955898358332687</v>
      </c>
      <c r="BE160" s="293">
        <v>0</v>
      </c>
      <c r="BF160" s="293">
        <v>0</v>
      </c>
      <c r="BG160" s="324">
        <v>0</v>
      </c>
      <c r="BH160" s="334">
        <v>5.5526572435874222</v>
      </c>
      <c r="BI160" s="293">
        <v>1.9108461884374759</v>
      </c>
      <c r="BJ160" s="293">
        <v>3.1847436473957931</v>
      </c>
      <c r="BK160" s="293">
        <v>0</v>
      </c>
      <c r="BL160" s="324">
        <v>0</v>
      </c>
      <c r="BM160" s="334">
        <v>2.6720329262421743</v>
      </c>
      <c r="BN160" s="293">
        <v>0</v>
      </c>
      <c r="BO160" s="293">
        <v>0</v>
      </c>
      <c r="BP160" s="293">
        <v>0</v>
      </c>
      <c r="BQ160" s="324">
        <v>0</v>
      </c>
    </row>
    <row r="161" s="376" customFormat="true" ht="15" customHeight="true" x14ac:dyDescent="0.2">
      <c r="A161" s="1677"/>
      <c r="B161" s="1341" t="s">
        <v>231</v>
      </c>
      <c r="C161" s="1256">
        <v>7.0574751467350305</v>
      </c>
      <c r="D161" s="1257">
        <v>1.0061320128676297</v>
      </c>
      <c r="E161" s="1257">
        <v>0.69227036986935642</v>
      </c>
      <c r="F161" s="1257">
        <v>0</v>
      </c>
      <c r="G161" s="1258">
        <v>0</v>
      </c>
      <c r="H161" s="1259">
        <v>15.740593519072554</v>
      </c>
      <c r="I161" s="1257">
        <v>8.9477990099517868</v>
      </c>
      <c r="J161" s="1257">
        <v>1.512127374888399</v>
      </c>
      <c r="K161" s="1257">
        <v>0</v>
      </c>
      <c r="L161" s="1260">
        <v>0</v>
      </c>
      <c r="M161" s="1261">
        <v>4.0250738580695655</v>
      </c>
      <c r="N161" s="1257">
        <v>0.65821415406262485</v>
      </c>
      <c r="O161" s="1257">
        <v>0</v>
      </c>
      <c r="P161" s="1257">
        <v>0</v>
      </c>
      <c r="Q161" s="1260">
        <v>0</v>
      </c>
      <c r="R161" s="534"/>
      <c r="S161" s="534"/>
      <c r="T161" s="534"/>
      <c r="U161" s="534"/>
      <c r="V161" s="534"/>
      <c r="W161" s="534"/>
      <c r="X161" s="534"/>
      <c r="Y161" s="534"/>
      <c r="Z161" s="534"/>
      <c r="AA161" s="534"/>
      <c r="AB161" s="534"/>
      <c r="AC161" s="534"/>
      <c r="AD161" s="534"/>
      <c r="AE161" s="534"/>
      <c r="AF161" s="534"/>
      <c r="AG161" s="534"/>
      <c r="AH161" s="534"/>
      <c r="AI161" s="534"/>
      <c r="AJ161" s="534"/>
      <c r="AK161" s="534"/>
      <c r="AL161" s="534"/>
      <c r="AM161" s="534"/>
      <c r="AN161" s="534"/>
      <c r="AO161" s="534"/>
      <c r="AP161" s="534"/>
      <c r="AQ161" s="534"/>
      <c r="AR161" s="534"/>
      <c r="AS161" s="534"/>
      <c r="AT161" s="534"/>
      <c r="AU161" s="534"/>
      <c r="AV161" s="534"/>
      <c r="AW161" s="534"/>
      <c r="AX161" s="534"/>
      <c r="AY161" s="534"/>
      <c r="BA161" s="1710"/>
      <c r="BB161" s="159" t="s">
        <v>231</v>
      </c>
      <c r="BC161" s="323">
        <v>70.110266859201403</v>
      </c>
      <c r="BD161" s="293">
        <v>9.9600499645578626</v>
      </c>
      <c r="BE161" s="293">
        <v>6.8708304463077923</v>
      </c>
      <c r="BF161" s="293">
        <v>0</v>
      </c>
      <c r="BG161" s="324">
        <v>0</v>
      </c>
      <c r="BH161" s="334">
        <v>29.61062240631642</v>
      </c>
      <c r="BI161" s="293">
        <v>16.955949854458428</v>
      </c>
      <c r="BJ161" s="293">
        <v>2.8364123109618782</v>
      </c>
      <c r="BK161" s="293">
        <v>0</v>
      </c>
      <c r="BL161" s="324">
        <v>0</v>
      </c>
      <c r="BM161" s="334">
        <v>32.238044755817057</v>
      </c>
      <c r="BN161" s="293">
        <v>5.3001179425132587</v>
      </c>
      <c r="BO161" s="293">
        <v>0</v>
      </c>
      <c r="BP161" s="293">
        <v>0</v>
      </c>
      <c r="BQ161" s="324">
        <v>0</v>
      </c>
    </row>
    <row r="162" s="376" customFormat="true" ht="15" customHeight="true" x14ac:dyDescent="0.2">
      <c r="A162" s="1679"/>
      <c r="B162" s="1343" t="s">
        <v>46</v>
      </c>
      <c r="C162" s="1256">
        <v>0.18965265720121272</v>
      </c>
      <c r="D162" s="1257">
        <v>0.20375124759632793</v>
      </c>
      <c r="E162" s="1257">
        <v>0</v>
      </c>
      <c r="F162" s="1257">
        <v>0</v>
      </c>
      <c r="G162" s="1258">
        <v>0</v>
      </c>
      <c r="H162" s="1259">
        <v>0.25394478978637863</v>
      </c>
      <c r="I162" s="1257">
        <v>1.0643903363217422</v>
      </c>
      <c r="J162" s="1257">
        <v>0</v>
      </c>
      <c r="K162" s="1257">
        <v>0</v>
      </c>
      <c r="L162" s="1260">
        <v>0</v>
      </c>
      <c r="M162" s="1261">
        <v>0.17558740662471856</v>
      </c>
      <c r="N162" s="1257">
        <v>0</v>
      </c>
      <c r="O162" s="1257">
        <v>0</v>
      </c>
      <c r="P162" s="1257">
        <v>0</v>
      </c>
      <c r="Q162" s="1260">
        <v>0</v>
      </c>
      <c r="R162" s="534"/>
      <c r="S162" s="534"/>
      <c r="T162" s="534"/>
      <c r="U162" s="534"/>
      <c r="V162" s="534"/>
      <c r="W162" s="534"/>
      <c r="X162" s="534"/>
      <c r="Y162" s="534"/>
      <c r="Z162" s="534"/>
      <c r="AA162" s="534"/>
      <c r="AB162" s="534"/>
      <c r="AC162" s="534"/>
      <c r="AD162" s="534"/>
      <c r="AE162" s="534"/>
      <c r="AF162" s="534"/>
      <c r="AG162" s="534"/>
      <c r="AH162" s="534"/>
      <c r="AI162" s="534"/>
      <c r="AJ162" s="534"/>
      <c r="AK162" s="534"/>
      <c r="AL162" s="534"/>
      <c r="AM162" s="534"/>
      <c r="AN162" s="534"/>
      <c r="AO162" s="534"/>
      <c r="AP162" s="534"/>
      <c r="AQ162" s="534"/>
      <c r="AR162" s="534"/>
      <c r="AS162" s="534"/>
      <c r="AT162" s="534"/>
      <c r="AU162" s="534"/>
      <c r="AV162" s="534"/>
      <c r="AW162" s="534"/>
      <c r="AX162" s="534"/>
      <c r="AY162" s="534"/>
      <c r="BA162" s="1710"/>
      <c r="BB162" s="159" t="s">
        <v>46</v>
      </c>
      <c r="BC162" s="323">
        <v>1.8840446661841974</v>
      </c>
      <c r="BD162" s="293">
        <v>2.0170043100173358</v>
      </c>
      <c r="BE162" s="293">
        <v>0</v>
      </c>
      <c r="BF162" s="293">
        <v>0</v>
      </c>
      <c r="BG162" s="324">
        <v>0</v>
      </c>
      <c r="BH162" s="334">
        <v>0.47771154710936897</v>
      </c>
      <c r="BI162" s="293">
        <v>2.0170043100173358</v>
      </c>
      <c r="BJ162" s="293">
        <v>0</v>
      </c>
      <c r="BK162" s="293">
        <v>0</v>
      </c>
      <c r="BL162" s="324">
        <v>0</v>
      </c>
      <c r="BM162" s="334">
        <v>1.4063331190748285</v>
      </c>
      <c r="BN162" s="293">
        <v>0</v>
      </c>
      <c r="BO162" s="293">
        <v>0</v>
      </c>
      <c r="BP162" s="293">
        <v>0</v>
      </c>
      <c r="BQ162" s="324">
        <v>0</v>
      </c>
    </row>
    <row r="163" s="230" customFormat="true" ht="15" customHeight="true" x14ac:dyDescent="0.2">
      <c r="A163" s="1160"/>
      <c r="B163" s="1344"/>
      <c r="C163" s="779"/>
      <c r="D163" s="771"/>
      <c r="E163" s="771"/>
      <c r="F163" s="771"/>
      <c r="G163" s="772"/>
      <c r="H163" s="770"/>
      <c r="I163" s="771"/>
      <c r="J163" s="771"/>
      <c r="K163" s="771"/>
      <c r="L163" s="780"/>
      <c r="M163" s="779"/>
      <c r="N163" s="771"/>
      <c r="O163" s="771"/>
      <c r="P163" s="771"/>
      <c r="Q163" s="780"/>
      <c r="R163" s="534"/>
      <c r="S163" s="534"/>
      <c r="T163" s="534"/>
      <c r="U163" s="534"/>
      <c r="V163" s="534"/>
      <c r="W163" s="534"/>
      <c r="X163" s="534"/>
      <c r="Y163" s="534"/>
      <c r="Z163" s="534"/>
      <c r="AA163" s="534"/>
      <c r="AB163" s="534"/>
      <c r="AC163" s="534"/>
      <c r="AD163" s="534"/>
      <c r="AE163" s="534"/>
      <c r="AF163" s="534"/>
      <c r="AG163" s="534"/>
      <c r="AH163" s="534"/>
      <c r="AI163" s="534"/>
      <c r="AJ163" s="534"/>
      <c r="AK163" s="534"/>
      <c r="AL163" s="534"/>
      <c r="AM163" s="534"/>
      <c r="AN163" s="534"/>
      <c r="AO163" s="534"/>
      <c r="AP163" s="534"/>
      <c r="AQ163" s="534"/>
      <c r="AR163" s="534"/>
      <c r="AS163" s="534"/>
      <c r="AT163" s="534"/>
      <c r="AU163" s="534"/>
      <c r="AV163" s="534"/>
      <c r="AW163" s="534"/>
      <c r="AX163" s="534"/>
      <c r="AY163" s="534"/>
      <c r="BA163" s="1711"/>
      <c r="BB163" s="159" t="s">
        <v>160</v>
      </c>
      <c r="BC163" s="323">
        <v>993.4185441890819</v>
      </c>
      <c r="BD163" s="293">
        <v>989.93470411205806</v>
      </c>
      <c r="BE163" s="293">
        <v>992.506792917403</v>
      </c>
      <c r="BF163" s="293">
        <v>995.85810146185179</v>
      </c>
      <c r="BG163" s="324">
        <v>989.17136843724199</v>
      </c>
      <c r="BH163" s="334">
        <v>188.11630178009383</v>
      </c>
      <c r="BI163" s="293">
        <v>189.49855529387659</v>
      </c>
      <c r="BJ163" s="293">
        <v>187.57760477494276</v>
      </c>
      <c r="BK163" s="293">
        <v>188.69792216195762</v>
      </c>
      <c r="BL163" s="324">
        <v>188.1322645270518</v>
      </c>
      <c r="BM163" s="334">
        <v>800.93051438510736</v>
      </c>
      <c r="BN163" s="293">
        <v>805.22697814987839</v>
      </c>
      <c r="BO163" s="293">
        <v>803.82372827729466</v>
      </c>
      <c r="BP163" s="293">
        <v>799.3206727634871</v>
      </c>
      <c r="BQ163" s="324">
        <v>809.56496900394689</v>
      </c>
    </row>
    <row r="164" s="230" customFormat="true" ht="15" customHeight="true" x14ac:dyDescent="0.2">
      <c r="A164" s="614"/>
      <c r="B164" s="1345"/>
      <c r="C164" s="779"/>
      <c r="D164" s="771"/>
      <c r="E164" s="771"/>
      <c r="F164" s="771"/>
      <c r="G164" s="772"/>
      <c r="H164" s="770"/>
      <c r="I164" s="771"/>
      <c r="J164" s="771"/>
      <c r="K164" s="771"/>
      <c r="L164" s="780"/>
      <c r="M164" s="779"/>
      <c r="N164" s="771"/>
      <c r="O164" s="771"/>
      <c r="P164" s="771"/>
      <c r="Q164" s="780"/>
      <c r="R164" s="534"/>
      <c r="S164" s="534"/>
      <c r="T164" s="534"/>
      <c r="U164" s="534"/>
      <c r="V164" s="534"/>
      <c r="W164" s="534"/>
      <c r="X164" s="534"/>
      <c r="Y164" s="534"/>
      <c r="Z164" s="534"/>
      <c r="AA164" s="534"/>
      <c r="AB164" s="534"/>
      <c r="AC164" s="534"/>
      <c r="AD164" s="534"/>
      <c r="AE164" s="534"/>
      <c r="AF164" s="534"/>
      <c r="AG164" s="534"/>
      <c r="AH164" s="534"/>
      <c r="AI164" s="534"/>
      <c r="AJ164" s="534"/>
      <c r="AK164" s="534"/>
      <c r="AL164" s="534"/>
      <c r="AM164" s="534"/>
      <c r="AN164" s="534"/>
      <c r="AO164" s="534"/>
      <c r="AP164" s="534"/>
      <c r="AQ164" s="534"/>
      <c r="AR164" s="534"/>
      <c r="AS164" s="534"/>
      <c r="AT164" s="534"/>
      <c r="AU164" s="534"/>
      <c r="AV164" s="534"/>
      <c r="AW164" s="534"/>
      <c r="AX164" s="534"/>
      <c r="AY164" s="534"/>
      <c r="BA164" s="369"/>
      <c r="BB164" s="159"/>
      <c r="BC164" s="323"/>
      <c r="BD164" s="293"/>
      <c r="BE164" s="293"/>
      <c r="BF164" s="293"/>
      <c r="BG164" s="324"/>
      <c r="BH164" s="334"/>
      <c r="BI164" s="293"/>
      <c r="BJ164" s="293"/>
      <c r="BK164" s="293"/>
      <c r="BL164" s="324"/>
      <c r="BM164" s="334"/>
      <c r="BN164" s="293"/>
      <c r="BO164" s="293"/>
      <c r="BP164" s="293"/>
      <c r="BQ164" s="324"/>
    </row>
    <row r="165" s="230" customFormat="true" ht="15" customHeight="true" x14ac:dyDescent="0.2">
      <c r="A165" s="614"/>
      <c r="B165" s="1345"/>
      <c r="C165" s="779"/>
      <c r="D165" s="771"/>
      <c r="E165" s="771"/>
      <c r="F165" s="771"/>
      <c r="G165" s="772"/>
      <c r="H165" s="770"/>
      <c r="I165" s="771"/>
      <c r="J165" s="771"/>
      <c r="K165" s="771"/>
      <c r="L165" s="780"/>
      <c r="M165" s="779"/>
      <c r="N165" s="771"/>
      <c r="O165" s="771"/>
      <c r="P165" s="771"/>
      <c r="Q165" s="780"/>
      <c r="R165" s="534"/>
      <c r="S165" s="534"/>
      <c r="T165" s="534"/>
      <c r="U165" s="534"/>
      <c r="V165" s="534"/>
      <c r="W165" s="534"/>
      <c r="X165" s="534"/>
      <c r="Y165" s="534"/>
      <c r="Z165" s="534"/>
      <c r="AA165" s="534"/>
      <c r="AB165" s="534"/>
      <c r="AC165" s="534"/>
      <c r="AD165" s="534"/>
      <c r="AE165" s="534"/>
      <c r="AF165" s="534"/>
      <c r="AG165" s="534"/>
      <c r="AH165" s="534"/>
      <c r="AI165" s="534"/>
      <c r="AJ165" s="534"/>
      <c r="AK165" s="534"/>
      <c r="AL165" s="534"/>
      <c r="AM165" s="534"/>
      <c r="AN165" s="534"/>
      <c r="AO165" s="534"/>
      <c r="AP165" s="534"/>
      <c r="AQ165" s="534"/>
      <c r="AR165" s="534"/>
      <c r="AS165" s="534"/>
      <c r="AT165" s="534"/>
      <c r="AU165" s="534"/>
      <c r="AV165" s="534"/>
      <c r="AW165" s="534"/>
      <c r="AX165" s="534"/>
      <c r="AY165" s="534"/>
      <c r="BA165" s="369"/>
      <c r="BB165" s="159"/>
      <c r="BC165" s="323"/>
      <c r="BD165" s="293"/>
      <c r="BE165" s="293"/>
      <c r="BF165" s="293"/>
      <c r="BG165" s="324"/>
      <c r="BH165" s="334"/>
      <c r="BI165" s="293"/>
      <c r="BJ165" s="293"/>
      <c r="BK165" s="293"/>
      <c r="BL165" s="324"/>
      <c r="BM165" s="334"/>
      <c r="BN165" s="293"/>
      <c r="BO165" s="293"/>
      <c r="BP165" s="293"/>
      <c r="BQ165" s="324"/>
    </row>
    <row r="166" s="230" customFormat="true" ht="15" customHeight="true" x14ac:dyDescent="0.2">
      <c r="A166" s="614"/>
      <c r="B166" s="1345"/>
      <c r="C166" s="779"/>
      <c r="D166" s="771"/>
      <c r="E166" s="771"/>
      <c r="F166" s="771"/>
      <c r="G166" s="772"/>
      <c r="H166" s="770"/>
      <c r="I166" s="771"/>
      <c r="J166" s="771"/>
      <c r="K166" s="771"/>
      <c r="L166" s="780"/>
      <c r="M166" s="779"/>
      <c r="N166" s="771"/>
      <c r="O166" s="771"/>
      <c r="P166" s="771"/>
      <c r="Q166" s="780"/>
      <c r="R166" s="534"/>
      <c r="S166" s="534"/>
      <c r="T166" s="534"/>
      <c r="U166" s="534"/>
      <c r="V166" s="534"/>
      <c r="W166" s="534"/>
      <c r="X166" s="534"/>
      <c r="Y166" s="534"/>
      <c r="Z166" s="534"/>
      <c r="AA166" s="534"/>
      <c r="AB166" s="534"/>
      <c r="AC166" s="534"/>
      <c r="AD166" s="534"/>
      <c r="AE166" s="534"/>
      <c r="AF166" s="534"/>
      <c r="AG166" s="534"/>
      <c r="AH166" s="534"/>
      <c r="AI166" s="534"/>
      <c r="AJ166" s="534"/>
      <c r="AK166" s="534"/>
      <c r="AL166" s="534"/>
      <c r="AM166" s="534"/>
      <c r="AN166" s="534"/>
      <c r="AO166" s="534"/>
      <c r="AP166" s="534"/>
      <c r="AQ166" s="534"/>
      <c r="AR166" s="534"/>
      <c r="AS166" s="534"/>
      <c r="AT166" s="534"/>
      <c r="AU166" s="534"/>
      <c r="AV166" s="534"/>
      <c r="AW166" s="534"/>
      <c r="AX166" s="534"/>
      <c r="AY166" s="534"/>
      <c r="BA166" s="369"/>
      <c r="BB166" s="159"/>
      <c r="BC166" s="323"/>
      <c r="BD166" s="293"/>
      <c r="BE166" s="293"/>
      <c r="BF166" s="293"/>
      <c r="BG166" s="324"/>
      <c r="BH166" s="334"/>
      <c r="BI166" s="293"/>
      <c r="BJ166" s="293"/>
      <c r="BK166" s="293"/>
      <c r="BL166" s="324"/>
      <c r="BM166" s="334"/>
      <c r="BN166" s="293"/>
      <c r="BO166" s="293"/>
      <c r="BP166" s="293"/>
      <c r="BQ166" s="324"/>
    </row>
    <row r="167" s="230" customFormat="true" ht="15" customHeight="true" x14ac:dyDescent="0.2">
      <c r="A167" s="614"/>
      <c r="B167" s="1345"/>
      <c r="C167" s="779"/>
      <c r="D167" s="771"/>
      <c r="E167" s="771"/>
      <c r="F167" s="771"/>
      <c r="G167" s="772"/>
      <c r="H167" s="770"/>
      <c r="I167" s="771"/>
      <c r="J167" s="771"/>
      <c r="K167" s="771"/>
      <c r="L167" s="780"/>
      <c r="M167" s="779"/>
      <c r="N167" s="771"/>
      <c r="O167" s="771"/>
      <c r="P167" s="771"/>
      <c r="Q167" s="780"/>
      <c r="R167" s="534"/>
      <c r="S167" s="534"/>
      <c r="T167" s="534"/>
      <c r="U167" s="534"/>
      <c r="V167" s="534"/>
      <c r="W167" s="534"/>
      <c r="X167" s="534"/>
      <c r="Y167" s="534"/>
      <c r="Z167" s="534"/>
      <c r="AA167" s="534"/>
      <c r="AB167" s="534"/>
      <c r="AC167" s="534"/>
      <c r="AD167" s="534"/>
      <c r="AE167" s="534"/>
      <c r="AF167" s="534"/>
      <c r="AG167" s="534"/>
      <c r="AH167" s="534"/>
      <c r="AI167" s="534"/>
      <c r="AJ167" s="534"/>
      <c r="AK167" s="534"/>
      <c r="AL167" s="534"/>
      <c r="AM167" s="534"/>
      <c r="AN167" s="534"/>
      <c r="AO167" s="534"/>
      <c r="AP167" s="534"/>
      <c r="AQ167" s="534"/>
      <c r="AR167" s="534"/>
      <c r="AS167" s="534"/>
      <c r="AT167" s="534"/>
      <c r="AU167" s="534"/>
      <c r="AV167" s="534"/>
      <c r="AW167" s="534"/>
      <c r="AX167" s="534"/>
      <c r="AY167" s="534"/>
      <c r="BA167" s="369"/>
      <c r="BB167" s="159"/>
      <c r="BC167" s="323"/>
      <c r="BD167" s="293"/>
      <c r="BE167" s="293"/>
      <c r="BF167" s="293"/>
      <c r="BG167" s="324"/>
      <c r="BH167" s="334"/>
      <c r="BI167" s="293"/>
      <c r="BJ167" s="293"/>
      <c r="BK167" s="293"/>
      <c r="BL167" s="324"/>
      <c r="BM167" s="334"/>
      <c r="BN167" s="293"/>
      <c r="BO167" s="293"/>
      <c r="BP167" s="293"/>
      <c r="BQ167" s="324"/>
    </row>
    <row r="168" s="230" customFormat="true" ht="15" customHeight="true" x14ac:dyDescent="0.2">
      <c r="A168" s="614"/>
      <c r="B168" s="1345"/>
      <c r="C168" s="779"/>
      <c r="D168" s="771"/>
      <c r="E168" s="771"/>
      <c r="F168" s="771"/>
      <c r="G168" s="772"/>
      <c r="H168" s="770"/>
      <c r="I168" s="771"/>
      <c r="J168" s="771"/>
      <c r="K168" s="771"/>
      <c r="L168" s="780"/>
      <c r="M168" s="779"/>
      <c r="N168" s="771"/>
      <c r="O168" s="771"/>
      <c r="P168" s="771"/>
      <c r="Q168" s="780"/>
      <c r="R168" s="534"/>
      <c r="S168" s="534"/>
      <c r="T168" s="534"/>
      <c r="U168" s="534"/>
      <c r="V168" s="534"/>
      <c r="W168" s="534"/>
      <c r="X168" s="534"/>
      <c r="Y168" s="534"/>
      <c r="Z168" s="534"/>
      <c r="AA168" s="534"/>
      <c r="AB168" s="534"/>
      <c r="AC168" s="534"/>
      <c r="AD168" s="534"/>
      <c r="AE168" s="534"/>
      <c r="AF168" s="534"/>
      <c r="AG168" s="534"/>
      <c r="AH168" s="534"/>
      <c r="AI168" s="534"/>
      <c r="AJ168" s="534"/>
      <c r="AK168" s="534"/>
      <c r="AL168" s="534"/>
      <c r="AM168" s="534"/>
      <c r="AN168" s="534"/>
      <c r="AO168" s="534"/>
      <c r="AP168" s="534"/>
      <c r="AQ168" s="534"/>
      <c r="AR168" s="534"/>
      <c r="AS168" s="534"/>
      <c r="AT168" s="534"/>
      <c r="AU168" s="534"/>
      <c r="AV168" s="534"/>
      <c r="AW168" s="534"/>
      <c r="AX168" s="534"/>
      <c r="AY168" s="534"/>
      <c r="BA168" s="369"/>
      <c r="BB168" s="159"/>
      <c r="BC168" s="323"/>
      <c r="BD168" s="293"/>
      <c r="BE168" s="293"/>
      <c r="BF168" s="293"/>
      <c r="BG168" s="324"/>
      <c r="BH168" s="334"/>
      <c r="BI168" s="293"/>
      <c r="BJ168" s="293"/>
      <c r="BK168" s="293"/>
      <c r="BL168" s="324"/>
      <c r="BM168" s="334"/>
      <c r="BN168" s="293"/>
      <c r="BO168" s="293"/>
      <c r="BP168" s="293"/>
      <c r="BQ168" s="324"/>
    </row>
    <row r="169" s="376" customFormat="true" ht="15" customHeight="true" x14ac:dyDescent="0.2">
      <c r="A169" s="691"/>
      <c r="B169" s="717"/>
      <c r="C169" s="859"/>
      <c r="D169" s="860"/>
      <c r="E169" s="860"/>
      <c r="F169" s="860"/>
      <c r="G169" s="861"/>
      <c r="H169" s="862"/>
      <c r="I169" s="860"/>
      <c r="J169" s="860"/>
      <c r="K169" s="860"/>
      <c r="L169" s="863"/>
      <c r="M169" s="859"/>
      <c r="N169" s="860"/>
      <c r="O169" s="860"/>
      <c r="P169" s="860"/>
      <c r="Q169" s="863"/>
      <c r="R169" s="534"/>
      <c r="S169" s="534"/>
      <c r="T169" s="534"/>
      <c r="U169" s="534"/>
      <c r="V169" s="534"/>
      <c r="W169" s="534"/>
      <c r="X169" s="534"/>
      <c r="Y169" s="534"/>
      <c r="Z169" s="534"/>
      <c r="AA169" s="534"/>
      <c r="AB169" s="534"/>
      <c r="AC169" s="534"/>
      <c r="AD169" s="534"/>
      <c r="AE169" s="534"/>
      <c r="AF169" s="534"/>
      <c r="AG169" s="534"/>
      <c r="AH169" s="534"/>
      <c r="AI169" s="534"/>
      <c r="AJ169" s="534"/>
      <c r="AK169" s="534"/>
      <c r="AL169" s="534"/>
      <c r="AM169" s="534"/>
      <c r="AN169" s="534"/>
      <c r="AO169" s="534"/>
      <c r="AP169" s="534"/>
      <c r="AQ169" s="534"/>
      <c r="AR169" s="534"/>
      <c r="AS169" s="534"/>
      <c r="AT169" s="534"/>
      <c r="AU169" s="534"/>
      <c r="AV169" s="534"/>
      <c r="AW169" s="534"/>
      <c r="AX169" s="534"/>
      <c r="AY169" s="534"/>
      <c r="BA169" s="369"/>
      <c r="BB169" s="159"/>
      <c r="BC169" s="323"/>
      <c r="BD169" s="293"/>
      <c r="BE169" s="293"/>
      <c r="BF169" s="293"/>
      <c r="BG169" s="324"/>
      <c r="BH169" s="334"/>
      <c r="BI169" s="293"/>
      <c r="BJ169" s="293"/>
      <c r="BK169" s="293"/>
      <c r="BL169" s="324"/>
      <c r="BM169" s="334"/>
      <c r="BN169" s="293"/>
      <c r="BO169" s="293"/>
      <c r="BP169" s="293"/>
      <c r="BQ169" s="324"/>
    </row>
    <row r="170" s="376" customFormat="true" ht="15" customHeight="true" x14ac:dyDescent="0.2">
      <c r="A170" s="1149"/>
      <c r="B170" s="1346"/>
      <c r="C170" s="1111"/>
      <c r="D170" s="1112"/>
      <c r="E170" s="1112"/>
      <c r="F170" s="1112"/>
      <c r="G170" s="1143"/>
      <c r="H170" s="1138"/>
      <c r="I170" s="1112"/>
      <c r="J170" s="1112"/>
      <c r="K170" s="1112"/>
      <c r="L170" s="1119"/>
      <c r="M170" s="1128"/>
      <c r="N170" s="1112"/>
      <c r="O170" s="1112"/>
      <c r="P170" s="1112"/>
      <c r="Q170" s="1119"/>
      <c r="R170" s="534"/>
      <c r="S170" s="534"/>
      <c r="T170" s="534"/>
      <c r="U170" s="534"/>
      <c r="V170" s="534"/>
      <c r="W170" s="534"/>
      <c r="X170" s="534"/>
      <c r="Y170" s="534"/>
      <c r="Z170" s="534"/>
      <c r="AA170" s="534"/>
      <c r="AB170" s="534"/>
      <c r="AC170" s="534"/>
      <c r="AD170" s="534"/>
      <c r="AE170" s="534"/>
      <c r="AF170" s="534"/>
      <c r="AG170" s="534"/>
      <c r="AH170" s="534"/>
      <c r="AI170" s="534"/>
      <c r="AJ170" s="534"/>
      <c r="AK170" s="534"/>
      <c r="AL170" s="534"/>
      <c r="AM170" s="534"/>
      <c r="AN170" s="534"/>
      <c r="AO170" s="534"/>
      <c r="AP170" s="534"/>
      <c r="AQ170" s="534"/>
      <c r="AR170" s="534"/>
      <c r="AS170" s="534"/>
      <c r="AT170" s="534"/>
      <c r="AU170" s="534"/>
      <c r="AV170" s="534"/>
      <c r="AW170" s="534"/>
      <c r="AX170" s="534"/>
      <c r="AY170" s="534"/>
      <c r="BA170" s="369"/>
      <c r="BB170" s="159"/>
      <c r="BC170" s="323"/>
      <c r="BD170" s="293"/>
      <c r="BE170" s="293"/>
      <c r="BF170" s="293"/>
      <c r="BG170" s="324"/>
      <c r="BH170" s="334"/>
      <c r="BI170" s="293"/>
      <c r="BJ170" s="293"/>
      <c r="BK170" s="293"/>
      <c r="BL170" s="324"/>
      <c r="BM170" s="334"/>
      <c r="BN170" s="293"/>
      <c r="BO170" s="293"/>
      <c r="BP170" s="293"/>
      <c r="BQ170" s="324"/>
    </row>
    <row r="171" s="376" customFormat="true" ht="15" customHeight="true" x14ac:dyDescent="0.2">
      <c r="A171" s="1150"/>
      <c r="B171" s="1347"/>
      <c r="C171" s="1113"/>
      <c r="D171" s="1114"/>
      <c r="E171" s="1114"/>
      <c r="F171" s="1114"/>
      <c r="G171" s="1144"/>
      <c r="H171" s="1139"/>
      <c r="I171" s="1114"/>
      <c r="J171" s="1114"/>
      <c r="K171" s="1114"/>
      <c r="L171" s="1120"/>
      <c r="M171" s="1129"/>
      <c r="N171" s="1114"/>
      <c r="O171" s="1114"/>
      <c r="P171" s="1114"/>
      <c r="Q171" s="1120"/>
      <c r="R171" s="534"/>
      <c r="S171" s="534"/>
      <c r="T171" s="534"/>
      <c r="U171" s="534"/>
      <c r="V171" s="534"/>
      <c r="W171" s="534"/>
      <c r="X171" s="534"/>
      <c r="Y171" s="534"/>
      <c r="Z171" s="534"/>
      <c r="AA171" s="534"/>
      <c r="AB171" s="534"/>
      <c r="AC171" s="534"/>
      <c r="AD171" s="534"/>
      <c r="AE171" s="534"/>
      <c r="AF171" s="534"/>
      <c r="AG171" s="534"/>
      <c r="AH171" s="534"/>
      <c r="AI171" s="534"/>
      <c r="AJ171" s="534"/>
      <c r="AK171" s="534"/>
      <c r="AL171" s="534"/>
      <c r="AM171" s="534"/>
      <c r="AN171" s="534"/>
      <c r="AO171" s="534"/>
      <c r="AP171" s="534"/>
      <c r="AQ171" s="534"/>
      <c r="AR171" s="534"/>
      <c r="AS171" s="534"/>
      <c r="AT171" s="534"/>
      <c r="AU171" s="534"/>
      <c r="AV171" s="534"/>
      <c r="AW171" s="534"/>
      <c r="AX171" s="534"/>
      <c r="AY171" s="534"/>
      <c r="BA171" s="369"/>
      <c r="BB171" s="159"/>
      <c r="BC171" s="323"/>
      <c r="BD171" s="293"/>
      <c r="BE171" s="293"/>
      <c r="BF171" s="293"/>
      <c r="BG171" s="324"/>
      <c r="BH171" s="334"/>
      <c r="BI171" s="293"/>
      <c r="BJ171" s="293"/>
      <c r="BK171" s="293"/>
      <c r="BL171" s="324"/>
      <c r="BM171" s="334"/>
      <c r="BN171" s="293"/>
      <c r="BO171" s="293"/>
      <c r="BP171" s="293"/>
      <c r="BQ171" s="324"/>
    </row>
    <row r="172" s="376" customFormat="true" ht="15" customHeight="true" x14ac:dyDescent="0.2">
      <c r="A172" s="1151"/>
      <c r="B172" s="1348"/>
      <c r="C172" s="1262"/>
      <c r="D172" s="1263"/>
      <c r="E172" s="1263"/>
      <c r="F172" s="1263"/>
      <c r="G172" s="1264"/>
      <c r="H172" s="1265"/>
      <c r="I172" s="1263"/>
      <c r="J172" s="1263"/>
      <c r="K172" s="1263"/>
      <c r="L172" s="1266"/>
      <c r="M172" s="1267"/>
      <c r="N172" s="1263"/>
      <c r="O172" s="1263"/>
      <c r="P172" s="1263"/>
      <c r="Q172" s="1266"/>
      <c r="R172" s="534"/>
      <c r="S172" s="534"/>
      <c r="T172" s="534"/>
      <c r="U172" s="534"/>
      <c r="V172" s="534"/>
      <c r="W172" s="534"/>
      <c r="X172" s="534"/>
      <c r="Y172" s="534"/>
      <c r="Z172" s="534"/>
      <c r="AA172" s="534"/>
      <c r="AB172" s="534"/>
      <c r="AC172" s="534"/>
      <c r="AD172" s="534"/>
      <c r="AE172" s="534"/>
      <c r="AF172" s="534"/>
      <c r="AG172" s="534"/>
      <c r="AH172" s="534"/>
      <c r="AI172" s="534"/>
      <c r="AJ172" s="534"/>
      <c r="AK172" s="534"/>
      <c r="AL172" s="534"/>
      <c r="AM172" s="534"/>
      <c r="AN172" s="534"/>
      <c r="AO172" s="534"/>
      <c r="AP172" s="534"/>
      <c r="AQ172" s="534"/>
      <c r="AR172" s="534"/>
      <c r="AS172" s="534"/>
      <c r="AT172" s="534"/>
      <c r="AU172" s="534"/>
      <c r="AV172" s="534"/>
      <c r="AW172" s="534"/>
      <c r="AX172" s="534"/>
      <c r="AY172" s="534"/>
      <c r="BA172" s="369"/>
      <c r="BB172" s="159"/>
      <c r="BC172" s="323"/>
      <c r="BD172" s="293"/>
      <c r="BE172" s="293"/>
      <c r="BF172" s="293"/>
      <c r="BG172" s="324"/>
      <c r="BH172" s="334"/>
      <c r="BI172" s="293"/>
      <c r="BJ172" s="293"/>
      <c r="BK172" s="293"/>
      <c r="BL172" s="324"/>
      <c r="BM172" s="334"/>
      <c r="BN172" s="293"/>
      <c r="BO172" s="293"/>
      <c r="BP172" s="293"/>
      <c r="BQ172" s="324"/>
    </row>
    <row r="173" s="376" customFormat="true" ht="15" customHeight="true" x14ac:dyDescent="0.2">
      <c r="A173" s="1152"/>
      <c r="B173" s="1349"/>
      <c r="C173" s="1268"/>
      <c r="D173" s="1269"/>
      <c r="E173" s="1269"/>
      <c r="F173" s="1269"/>
      <c r="G173" s="1270"/>
      <c r="H173" s="1271"/>
      <c r="I173" s="1269"/>
      <c r="J173" s="1269"/>
      <c r="K173" s="1269"/>
      <c r="L173" s="1272"/>
      <c r="M173" s="1273"/>
      <c r="N173" s="1269"/>
      <c r="O173" s="1269"/>
      <c r="P173" s="1269"/>
      <c r="Q173" s="1272"/>
      <c r="R173" s="534"/>
      <c r="S173" s="534"/>
      <c r="T173" s="534"/>
      <c r="U173" s="534"/>
      <c r="V173" s="534"/>
      <c r="W173" s="534"/>
      <c r="X173" s="534"/>
      <c r="Y173" s="534"/>
      <c r="Z173" s="534"/>
      <c r="AA173" s="534"/>
      <c r="AB173" s="534"/>
      <c r="AC173" s="534"/>
      <c r="AD173" s="534"/>
      <c r="AE173" s="534"/>
      <c r="AF173" s="534"/>
      <c r="AG173" s="534"/>
      <c r="AH173" s="534"/>
      <c r="AI173" s="534"/>
      <c r="AJ173" s="534"/>
      <c r="AK173" s="534"/>
      <c r="AL173" s="534"/>
      <c r="AM173" s="534"/>
      <c r="AN173" s="534"/>
      <c r="AO173" s="534"/>
      <c r="AP173" s="534"/>
      <c r="AQ173" s="534"/>
      <c r="AR173" s="534"/>
      <c r="AS173" s="534"/>
      <c r="AT173" s="534"/>
      <c r="AU173" s="534"/>
      <c r="AV173" s="534"/>
      <c r="AW173" s="534"/>
      <c r="AX173" s="534"/>
      <c r="AY173" s="534"/>
      <c r="BA173" s="369"/>
      <c r="BB173" s="159"/>
      <c r="BC173" s="323"/>
      <c r="BD173" s="293"/>
      <c r="BE173" s="293"/>
      <c r="BF173" s="293"/>
      <c r="BG173" s="324"/>
      <c r="BH173" s="334"/>
      <c r="BI173" s="293"/>
      <c r="BJ173" s="293"/>
      <c r="BK173" s="293"/>
      <c r="BL173" s="324"/>
      <c r="BM173" s="334"/>
      <c r="BN173" s="293"/>
      <c r="BO173" s="293"/>
      <c r="BP173" s="293"/>
      <c r="BQ173" s="324"/>
    </row>
    <row r="174" s="376" customFormat="true" ht="15" customHeight="true" x14ac:dyDescent="0.2">
      <c r="A174" s="1152"/>
      <c r="B174" s="1349"/>
      <c r="C174" s="1268"/>
      <c r="D174" s="1269"/>
      <c r="E174" s="1269"/>
      <c r="F174" s="1269"/>
      <c r="G174" s="1270"/>
      <c r="H174" s="1271"/>
      <c r="I174" s="1269"/>
      <c r="J174" s="1269"/>
      <c r="K174" s="1269"/>
      <c r="L174" s="1272"/>
      <c r="M174" s="1273"/>
      <c r="N174" s="1269"/>
      <c r="O174" s="1269"/>
      <c r="P174" s="1269"/>
      <c r="Q174" s="1272"/>
      <c r="R174" s="534"/>
      <c r="S174" s="534"/>
      <c r="T174" s="534"/>
      <c r="U174" s="534"/>
      <c r="V174" s="534"/>
      <c r="W174" s="534"/>
      <c r="X174" s="534"/>
      <c r="Y174" s="534"/>
      <c r="Z174" s="534"/>
      <c r="AA174" s="534"/>
      <c r="AB174" s="534"/>
      <c r="AC174" s="534"/>
      <c r="AD174" s="534"/>
      <c r="AE174" s="534"/>
      <c r="AF174" s="534"/>
      <c r="AG174" s="534"/>
      <c r="AH174" s="534"/>
      <c r="AI174" s="534"/>
      <c r="AJ174" s="534"/>
      <c r="AK174" s="534"/>
      <c r="AL174" s="534"/>
      <c r="AM174" s="534"/>
      <c r="AN174" s="534"/>
      <c r="AO174" s="534"/>
      <c r="AP174" s="534"/>
      <c r="AQ174" s="534"/>
      <c r="AR174" s="534"/>
      <c r="AS174" s="534"/>
      <c r="AT174" s="534"/>
      <c r="AU174" s="534"/>
      <c r="AV174" s="534"/>
      <c r="AW174" s="534"/>
      <c r="AX174" s="534"/>
      <c r="AY174" s="534"/>
      <c r="BA174" s="369"/>
      <c r="BB174" s="159"/>
      <c r="BC174" s="323"/>
      <c r="BD174" s="293"/>
      <c r="BE174" s="293"/>
      <c r="BF174" s="293"/>
      <c r="BG174" s="324"/>
      <c r="BH174" s="334"/>
      <c r="BI174" s="293"/>
      <c r="BJ174" s="293"/>
      <c r="BK174" s="293"/>
      <c r="BL174" s="324"/>
      <c r="BM174" s="334"/>
      <c r="BN174" s="293"/>
      <c r="BO174" s="293"/>
      <c r="BP174" s="293"/>
      <c r="BQ174" s="324"/>
    </row>
    <row r="175" s="376" customFormat="true" ht="15" customHeight="true" x14ac:dyDescent="0.2">
      <c r="A175" s="1152"/>
      <c r="B175" s="1349"/>
      <c r="C175" s="1268"/>
      <c r="D175" s="1269"/>
      <c r="E175" s="1269"/>
      <c r="F175" s="1269"/>
      <c r="G175" s="1270"/>
      <c r="H175" s="1271"/>
      <c r="I175" s="1269"/>
      <c r="J175" s="1269"/>
      <c r="K175" s="1269"/>
      <c r="L175" s="1272"/>
      <c r="M175" s="1273"/>
      <c r="N175" s="1269"/>
      <c r="O175" s="1269"/>
      <c r="P175" s="1269"/>
      <c r="Q175" s="1272"/>
      <c r="R175" s="534"/>
      <c r="S175" s="534"/>
      <c r="T175" s="534"/>
      <c r="U175" s="534"/>
      <c r="V175" s="534"/>
      <c r="W175" s="534"/>
      <c r="X175" s="534"/>
      <c r="Y175" s="534"/>
      <c r="Z175" s="534"/>
      <c r="AA175" s="534"/>
      <c r="AB175" s="534"/>
      <c r="AC175" s="534"/>
      <c r="AD175" s="534"/>
      <c r="AE175" s="534"/>
      <c r="AF175" s="534"/>
      <c r="AG175" s="534"/>
      <c r="AH175" s="534"/>
      <c r="AI175" s="534"/>
      <c r="AJ175" s="534"/>
      <c r="AK175" s="534"/>
      <c r="AL175" s="534"/>
      <c r="AM175" s="534"/>
      <c r="AN175" s="534"/>
      <c r="AO175" s="534"/>
      <c r="AP175" s="534"/>
      <c r="AQ175" s="534"/>
      <c r="AR175" s="534"/>
      <c r="AS175" s="534"/>
      <c r="AT175" s="534"/>
      <c r="AU175" s="534"/>
      <c r="AV175" s="534"/>
      <c r="AW175" s="534"/>
      <c r="AX175" s="534"/>
      <c r="AY175" s="534"/>
      <c r="BA175" s="369"/>
      <c r="BB175" s="159"/>
      <c r="BC175" s="323"/>
      <c r="BD175" s="293"/>
      <c r="BE175" s="293"/>
      <c r="BF175" s="293"/>
      <c r="BG175" s="324"/>
      <c r="BH175" s="334"/>
      <c r="BI175" s="293"/>
      <c r="BJ175" s="293"/>
      <c r="BK175" s="293"/>
      <c r="BL175" s="324"/>
      <c r="BM175" s="334"/>
      <c r="BN175" s="293"/>
      <c r="BO175" s="293"/>
      <c r="BP175" s="293"/>
      <c r="BQ175" s="324"/>
    </row>
    <row r="176" s="376" customFormat="true" ht="15" customHeight="true" x14ac:dyDescent="0.2">
      <c r="A176" s="1152"/>
      <c r="B176" s="1349"/>
      <c r="C176" s="1268"/>
      <c r="D176" s="1269"/>
      <c r="E176" s="1269"/>
      <c r="F176" s="1269"/>
      <c r="G176" s="1270"/>
      <c r="H176" s="1271"/>
      <c r="I176" s="1269"/>
      <c r="J176" s="1269"/>
      <c r="K176" s="1269"/>
      <c r="L176" s="1272"/>
      <c r="M176" s="1273"/>
      <c r="N176" s="1269"/>
      <c r="O176" s="1269"/>
      <c r="P176" s="1269"/>
      <c r="Q176" s="1272"/>
      <c r="R176" s="534"/>
      <c r="S176" s="534"/>
      <c r="T176" s="534"/>
      <c r="U176" s="534"/>
      <c r="V176" s="534"/>
      <c r="W176" s="534"/>
      <c r="X176" s="534"/>
      <c r="Y176" s="534"/>
      <c r="Z176" s="534"/>
      <c r="AA176" s="534"/>
      <c r="AB176" s="534"/>
      <c r="AC176" s="534"/>
      <c r="AD176" s="534"/>
      <c r="AE176" s="534"/>
      <c r="AF176" s="534"/>
      <c r="AG176" s="534"/>
      <c r="AH176" s="534"/>
      <c r="AI176" s="534"/>
      <c r="AJ176" s="534"/>
      <c r="AK176" s="534"/>
      <c r="AL176" s="534"/>
      <c r="AM176" s="534"/>
      <c r="AN176" s="534"/>
      <c r="AO176" s="534"/>
      <c r="AP176" s="534"/>
      <c r="AQ176" s="534"/>
      <c r="AR176" s="534"/>
      <c r="AS176" s="534"/>
      <c r="AT176" s="534"/>
      <c r="AU176" s="534"/>
      <c r="AV176" s="534"/>
      <c r="AW176" s="534"/>
      <c r="AX176" s="534"/>
      <c r="AY176" s="534"/>
      <c r="BA176" s="369"/>
      <c r="BB176" s="159"/>
      <c r="BC176" s="323"/>
      <c r="BD176" s="293"/>
      <c r="BE176" s="293"/>
      <c r="BF176" s="293"/>
      <c r="BG176" s="324"/>
      <c r="BH176" s="334"/>
      <c r="BI176" s="293"/>
      <c r="BJ176" s="293"/>
      <c r="BK176" s="293"/>
      <c r="BL176" s="324"/>
      <c r="BM176" s="334"/>
      <c r="BN176" s="293"/>
      <c r="BO176" s="293"/>
      <c r="BP176" s="293"/>
      <c r="BQ176" s="324"/>
    </row>
    <row r="177" s="376" customFormat="true" ht="15" customHeight="true" x14ac:dyDescent="0.2">
      <c r="A177" s="1152"/>
      <c r="B177" s="1349"/>
      <c r="C177" s="1268"/>
      <c r="D177" s="1269"/>
      <c r="E177" s="1269"/>
      <c r="F177" s="1269"/>
      <c r="G177" s="1270"/>
      <c r="H177" s="1271"/>
      <c r="I177" s="1269"/>
      <c r="J177" s="1269"/>
      <c r="K177" s="1269"/>
      <c r="L177" s="1272"/>
      <c r="M177" s="1273"/>
      <c r="N177" s="1269"/>
      <c r="O177" s="1269"/>
      <c r="P177" s="1269"/>
      <c r="Q177" s="1272"/>
      <c r="R177" s="534"/>
      <c r="S177" s="534"/>
      <c r="T177" s="534"/>
      <c r="U177" s="534"/>
      <c r="V177" s="534"/>
      <c r="W177" s="534"/>
      <c r="X177" s="534"/>
      <c r="Y177" s="534"/>
      <c r="Z177" s="534"/>
      <c r="AA177" s="534"/>
      <c r="AB177" s="534"/>
      <c r="AC177" s="534"/>
      <c r="AD177" s="534"/>
      <c r="AE177" s="534"/>
      <c r="AF177" s="534"/>
      <c r="AG177" s="534"/>
      <c r="AH177" s="534"/>
      <c r="AI177" s="534"/>
      <c r="AJ177" s="534"/>
      <c r="AK177" s="534"/>
      <c r="AL177" s="534"/>
      <c r="AM177" s="534"/>
      <c r="AN177" s="534"/>
      <c r="AO177" s="534"/>
      <c r="AP177" s="534"/>
      <c r="AQ177" s="534"/>
      <c r="AR177" s="534"/>
      <c r="AS177" s="534"/>
      <c r="AT177" s="534"/>
      <c r="AU177" s="534"/>
      <c r="AV177" s="534"/>
      <c r="AW177" s="534"/>
      <c r="AX177" s="534"/>
      <c r="AY177" s="534"/>
      <c r="BA177" s="369"/>
      <c r="BB177" s="159"/>
      <c r="BC177" s="323"/>
      <c r="BD177" s="293"/>
      <c r="BE177" s="293"/>
      <c r="BF177" s="293"/>
      <c r="BG177" s="324"/>
      <c r="BH177" s="334"/>
      <c r="BI177" s="293"/>
      <c r="BJ177" s="293"/>
      <c r="BK177" s="293"/>
      <c r="BL177" s="324"/>
      <c r="BM177" s="334"/>
      <c r="BN177" s="293"/>
      <c r="BO177" s="293"/>
      <c r="BP177" s="293"/>
      <c r="BQ177" s="324"/>
    </row>
    <row r="178" s="376" customFormat="true" ht="15" customHeight="true" x14ac:dyDescent="0.2">
      <c r="A178" s="1152"/>
      <c r="B178" s="1349"/>
      <c r="C178" s="1268"/>
      <c r="D178" s="1269"/>
      <c r="E178" s="1269"/>
      <c r="F178" s="1269"/>
      <c r="G178" s="1270"/>
      <c r="H178" s="1271"/>
      <c r="I178" s="1269"/>
      <c r="J178" s="1269"/>
      <c r="K178" s="1269"/>
      <c r="L178" s="1272"/>
      <c r="M178" s="1273"/>
      <c r="N178" s="1269"/>
      <c r="O178" s="1269"/>
      <c r="P178" s="1269"/>
      <c r="Q178" s="1272"/>
      <c r="R178" s="534"/>
      <c r="S178" s="534"/>
      <c r="T178" s="534"/>
      <c r="U178" s="534"/>
      <c r="V178" s="534"/>
      <c r="W178" s="534"/>
      <c r="X178" s="534"/>
      <c r="Y178" s="534"/>
      <c r="Z178" s="534"/>
      <c r="AA178" s="534"/>
      <c r="AB178" s="534"/>
      <c r="AC178" s="534"/>
      <c r="AD178" s="534"/>
      <c r="AE178" s="534"/>
      <c r="AF178" s="534"/>
      <c r="AG178" s="534"/>
      <c r="AH178" s="534"/>
      <c r="AI178" s="534"/>
      <c r="AJ178" s="534"/>
      <c r="AK178" s="534"/>
      <c r="AL178" s="534"/>
      <c r="AM178" s="534"/>
      <c r="AN178" s="534"/>
      <c r="AO178" s="534"/>
      <c r="AP178" s="534"/>
      <c r="AQ178" s="534"/>
      <c r="AR178" s="534"/>
      <c r="AS178" s="534"/>
      <c r="AT178" s="534"/>
      <c r="AU178" s="534"/>
      <c r="AV178" s="534"/>
      <c r="AW178" s="534"/>
      <c r="AX178" s="534"/>
      <c r="AY178" s="534"/>
      <c r="BA178" s="369"/>
      <c r="BB178" s="159"/>
      <c r="BC178" s="323"/>
      <c r="BD178" s="293"/>
      <c r="BE178" s="293"/>
      <c r="BF178" s="293"/>
      <c r="BG178" s="324"/>
      <c r="BH178" s="334"/>
      <c r="BI178" s="293"/>
      <c r="BJ178" s="293"/>
      <c r="BK178" s="293"/>
      <c r="BL178" s="324"/>
      <c r="BM178" s="334"/>
      <c r="BN178" s="293"/>
      <c r="BO178" s="293"/>
      <c r="BP178" s="293"/>
      <c r="BQ178" s="324"/>
    </row>
    <row r="179" s="376" customFormat="true" ht="15" customHeight="true" x14ac:dyDescent="0.2">
      <c r="A179" s="1152"/>
      <c r="B179" s="1349"/>
      <c r="C179" s="1268"/>
      <c r="D179" s="1269"/>
      <c r="E179" s="1269"/>
      <c r="F179" s="1269"/>
      <c r="G179" s="1270"/>
      <c r="H179" s="1271"/>
      <c r="I179" s="1269"/>
      <c r="J179" s="1269"/>
      <c r="K179" s="1269"/>
      <c r="L179" s="1272"/>
      <c r="M179" s="1273"/>
      <c r="N179" s="1269"/>
      <c r="O179" s="1269"/>
      <c r="P179" s="1269"/>
      <c r="Q179" s="1272"/>
      <c r="R179" s="534"/>
      <c r="S179" s="534"/>
      <c r="T179" s="534"/>
      <c r="U179" s="534"/>
      <c r="V179" s="534"/>
      <c r="W179" s="534"/>
      <c r="X179" s="534"/>
      <c r="Y179" s="534"/>
      <c r="Z179" s="534"/>
      <c r="AA179" s="534"/>
      <c r="AB179" s="534"/>
      <c r="AC179" s="534"/>
      <c r="AD179" s="534"/>
      <c r="AE179" s="534"/>
      <c r="AF179" s="534"/>
      <c r="AG179" s="534"/>
      <c r="AH179" s="534"/>
      <c r="AI179" s="534"/>
      <c r="AJ179" s="534"/>
      <c r="AK179" s="534"/>
      <c r="AL179" s="534"/>
      <c r="AM179" s="534"/>
      <c r="AN179" s="534"/>
      <c r="AO179" s="534"/>
      <c r="AP179" s="534"/>
      <c r="AQ179" s="534"/>
      <c r="AR179" s="534"/>
      <c r="AS179" s="534"/>
      <c r="AT179" s="534"/>
      <c r="AU179" s="534"/>
      <c r="AV179" s="534"/>
      <c r="AW179" s="534"/>
      <c r="AX179" s="534"/>
      <c r="AY179" s="534"/>
      <c r="BA179" s="369"/>
      <c r="BB179" s="159"/>
      <c r="BC179" s="323"/>
      <c r="BD179" s="293"/>
      <c r="BE179" s="293"/>
      <c r="BF179" s="293"/>
      <c r="BG179" s="324"/>
      <c r="BH179" s="334"/>
      <c r="BI179" s="293"/>
      <c r="BJ179" s="293"/>
      <c r="BK179" s="293"/>
      <c r="BL179" s="324"/>
      <c r="BM179" s="334"/>
      <c r="BN179" s="293"/>
      <c r="BO179" s="293"/>
      <c r="BP179" s="293"/>
      <c r="BQ179" s="324"/>
    </row>
    <row r="180" s="376" customFormat="true" ht="15" customHeight="true" x14ac:dyDescent="0.2">
      <c r="A180" s="1152"/>
      <c r="B180" s="1349"/>
      <c r="C180" s="1268"/>
      <c r="D180" s="1269"/>
      <c r="E180" s="1269"/>
      <c r="F180" s="1269"/>
      <c r="G180" s="1270"/>
      <c r="H180" s="1271"/>
      <c r="I180" s="1269"/>
      <c r="J180" s="1269"/>
      <c r="K180" s="1269"/>
      <c r="L180" s="1272"/>
      <c r="M180" s="1273"/>
      <c r="N180" s="1269"/>
      <c r="O180" s="1269"/>
      <c r="P180" s="1269"/>
      <c r="Q180" s="1272"/>
      <c r="R180" s="534"/>
      <c r="S180" s="534"/>
      <c r="T180" s="534"/>
      <c r="U180" s="534"/>
      <c r="V180" s="534"/>
      <c r="W180" s="534"/>
      <c r="X180" s="534"/>
      <c r="Y180" s="534"/>
      <c r="Z180" s="534"/>
      <c r="AA180" s="534"/>
      <c r="AB180" s="534"/>
      <c r="AC180" s="534"/>
      <c r="AD180" s="534"/>
      <c r="AE180" s="534"/>
      <c r="AF180" s="534"/>
      <c r="AG180" s="534"/>
      <c r="AH180" s="534"/>
      <c r="AI180" s="534"/>
      <c r="AJ180" s="534"/>
      <c r="AK180" s="534"/>
      <c r="AL180" s="534"/>
      <c r="AM180" s="534"/>
      <c r="AN180" s="534"/>
      <c r="AO180" s="534"/>
      <c r="AP180" s="534"/>
      <c r="AQ180" s="534"/>
      <c r="AR180" s="534"/>
      <c r="AS180" s="534"/>
      <c r="AT180" s="534"/>
      <c r="AU180" s="534"/>
      <c r="AV180" s="534"/>
      <c r="AW180" s="534"/>
      <c r="AX180" s="534"/>
      <c r="AY180" s="534"/>
      <c r="BA180" s="369"/>
      <c r="BB180" s="159"/>
      <c r="BC180" s="323"/>
      <c r="BD180" s="293"/>
      <c r="BE180" s="293"/>
      <c r="BF180" s="293"/>
      <c r="BG180" s="324"/>
      <c r="BH180" s="334"/>
      <c r="BI180" s="293"/>
      <c r="BJ180" s="293"/>
      <c r="BK180" s="293"/>
      <c r="BL180" s="324"/>
      <c r="BM180" s="334"/>
      <c r="BN180" s="293"/>
      <c r="BO180" s="293"/>
      <c r="BP180" s="293"/>
      <c r="BQ180" s="324"/>
    </row>
    <row r="181" s="376" customFormat="true" ht="15" customHeight="true" x14ac:dyDescent="0.2">
      <c r="A181" s="1152"/>
      <c r="B181" s="1349"/>
      <c r="C181" s="1268"/>
      <c r="D181" s="1269"/>
      <c r="E181" s="1269"/>
      <c r="F181" s="1269"/>
      <c r="G181" s="1270"/>
      <c r="H181" s="1271"/>
      <c r="I181" s="1269"/>
      <c r="J181" s="1269"/>
      <c r="K181" s="1269"/>
      <c r="L181" s="1272"/>
      <c r="M181" s="1273"/>
      <c r="N181" s="1269"/>
      <c r="O181" s="1269"/>
      <c r="P181" s="1269"/>
      <c r="Q181" s="1272"/>
      <c r="R181" s="534"/>
      <c r="S181" s="534"/>
      <c r="T181" s="534"/>
      <c r="U181" s="534"/>
      <c r="V181" s="534"/>
      <c r="W181" s="534"/>
      <c r="X181" s="534"/>
      <c r="Y181" s="534"/>
      <c r="Z181" s="534"/>
      <c r="AA181" s="534"/>
      <c r="AB181" s="534"/>
      <c r="AC181" s="534"/>
      <c r="AD181" s="534"/>
      <c r="AE181" s="534"/>
      <c r="AF181" s="534"/>
      <c r="AG181" s="534"/>
      <c r="AH181" s="534"/>
      <c r="AI181" s="534"/>
      <c r="AJ181" s="534"/>
      <c r="AK181" s="534"/>
      <c r="AL181" s="534"/>
      <c r="AM181" s="534"/>
      <c r="AN181" s="534"/>
      <c r="AO181" s="534"/>
      <c r="AP181" s="534"/>
      <c r="AQ181" s="534"/>
      <c r="AR181" s="534"/>
      <c r="AS181" s="534"/>
      <c r="AT181" s="534"/>
      <c r="AU181" s="534"/>
      <c r="AV181" s="534"/>
      <c r="AW181" s="534"/>
      <c r="AX181" s="534"/>
      <c r="AY181" s="534"/>
      <c r="BA181" s="369"/>
      <c r="BB181" s="159"/>
      <c r="BC181" s="323"/>
      <c r="BD181" s="293"/>
      <c r="BE181" s="293"/>
      <c r="BF181" s="293"/>
      <c r="BG181" s="324"/>
      <c r="BH181" s="334"/>
      <c r="BI181" s="293"/>
      <c r="BJ181" s="293"/>
      <c r="BK181" s="293"/>
      <c r="BL181" s="324"/>
      <c r="BM181" s="334"/>
      <c r="BN181" s="293"/>
      <c r="BO181" s="293"/>
      <c r="BP181" s="293"/>
      <c r="BQ181" s="324"/>
    </row>
    <row r="182" s="376" customFormat="true" ht="15" customHeight="true" x14ac:dyDescent="0.2">
      <c r="A182" s="1152"/>
      <c r="B182" s="1349"/>
      <c r="C182" s="1268"/>
      <c r="D182" s="1269"/>
      <c r="E182" s="1269"/>
      <c r="F182" s="1269"/>
      <c r="G182" s="1270"/>
      <c r="H182" s="1271"/>
      <c r="I182" s="1269"/>
      <c r="J182" s="1269"/>
      <c r="K182" s="1269"/>
      <c r="L182" s="1272"/>
      <c r="M182" s="1273"/>
      <c r="N182" s="1269"/>
      <c r="O182" s="1269"/>
      <c r="P182" s="1269"/>
      <c r="Q182" s="1272"/>
      <c r="R182" s="534"/>
      <c r="S182" s="534"/>
      <c r="T182" s="534"/>
      <c r="U182" s="534"/>
      <c r="V182" s="534"/>
      <c r="W182" s="534"/>
      <c r="X182" s="534"/>
      <c r="Y182" s="534"/>
      <c r="Z182" s="534"/>
      <c r="AA182" s="534"/>
      <c r="AB182" s="534"/>
      <c r="AC182" s="534"/>
      <c r="AD182" s="534"/>
      <c r="AE182" s="534"/>
      <c r="AF182" s="534"/>
      <c r="AG182" s="534"/>
      <c r="AH182" s="534"/>
      <c r="AI182" s="534"/>
      <c r="AJ182" s="534"/>
      <c r="AK182" s="534"/>
      <c r="AL182" s="534"/>
      <c r="AM182" s="534"/>
      <c r="AN182" s="534"/>
      <c r="AO182" s="534"/>
      <c r="AP182" s="534"/>
      <c r="AQ182" s="534"/>
      <c r="AR182" s="534"/>
      <c r="AS182" s="534"/>
      <c r="AT182" s="534"/>
      <c r="AU182" s="534"/>
      <c r="AV182" s="534"/>
      <c r="AW182" s="534"/>
      <c r="AX182" s="534"/>
      <c r="AY182" s="534"/>
      <c r="BA182" s="369"/>
      <c r="BB182" s="159"/>
      <c r="BC182" s="323"/>
      <c r="BD182" s="293"/>
      <c r="BE182" s="293"/>
      <c r="BF182" s="293"/>
      <c r="BG182" s="324"/>
      <c r="BH182" s="334"/>
      <c r="BI182" s="293"/>
      <c r="BJ182" s="293"/>
      <c r="BK182" s="293"/>
      <c r="BL182" s="324"/>
      <c r="BM182" s="334"/>
      <c r="BN182" s="293"/>
      <c r="BO182" s="293"/>
      <c r="BP182" s="293"/>
      <c r="BQ182" s="324"/>
    </row>
    <row r="183" s="376" customFormat="true" ht="15" customHeight="true" x14ac:dyDescent="0.2">
      <c r="A183" s="1152"/>
      <c r="B183" s="1349"/>
      <c r="C183" s="1268"/>
      <c r="D183" s="1269"/>
      <c r="E183" s="1269"/>
      <c r="F183" s="1269"/>
      <c r="G183" s="1270"/>
      <c r="H183" s="1271"/>
      <c r="I183" s="1269"/>
      <c r="J183" s="1269"/>
      <c r="K183" s="1269"/>
      <c r="L183" s="1272"/>
      <c r="M183" s="1273"/>
      <c r="N183" s="1269"/>
      <c r="O183" s="1269"/>
      <c r="P183" s="1269"/>
      <c r="Q183" s="1272"/>
      <c r="R183" s="534"/>
      <c r="S183" s="534"/>
      <c r="T183" s="534"/>
      <c r="U183" s="534"/>
      <c r="V183" s="534"/>
      <c r="W183" s="534"/>
      <c r="X183" s="534"/>
      <c r="Y183" s="534"/>
      <c r="Z183" s="534"/>
      <c r="AA183" s="534"/>
      <c r="AB183" s="534"/>
      <c r="AC183" s="534"/>
      <c r="AD183" s="534"/>
      <c r="AE183" s="534"/>
      <c r="AF183" s="534"/>
      <c r="AG183" s="534"/>
      <c r="AH183" s="534"/>
      <c r="AI183" s="534"/>
      <c r="AJ183" s="534"/>
      <c r="AK183" s="534"/>
      <c r="AL183" s="534"/>
      <c r="AM183" s="534"/>
      <c r="AN183" s="534"/>
      <c r="AO183" s="534"/>
      <c r="AP183" s="534"/>
      <c r="AQ183" s="534"/>
      <c r="AR183" s="534"/>
      <c r="AS183" s="534"/>
      <c r="AT183" s="534"/>
      <c r="AU183" s="534"/>
      <c r="AV183" s="534"/>
      <c r="AW183" s="534"/>
      <c r="AX183" s="534"/>
      <c r="AY183" s="534"/>
      <c r="BA183" s="369"/>
      <c r="BB183" s="159"/>
      <c r="BC183" s="323"/>
      <c r="BD183" s="293"/>
      <c r="BE183" s="293"/>
      <c r="BF183" s="293"/>
      <c r="BG183" s="324"/>
      <c r="BH183" s="334"/>
      <c r="BI183" s="293"/>
      <c r="BJ183" s="293"/>
      <c r="BK183" s="293"/>
      <c r="BL183" s="324"/>
      <c r="BM183" s="334"/>
      <c r="BN183" s="293"/>
      <c r="BO183" s="293"/>
      <c r="BP183" s="293"/>
      <c r="BQ183" s="324"/>
    </row>
    <row r="184" s="376" customFormat="true" ht="15" customHeight="true" x14ac:dyDescent="0.2">
      <c r="A184" s="1152"/>
      <c r="B184" s="1349"/>
      <c r="C184" s="1268"/>
      <c r="D184" s="1269"/>
      <c r="E184" s="1269"/>
      <c r="F184" s="1269"/>
      <c r="G184" s="1270"/>
      <c r="H184" s="1271"/>
      <c r="I184" s="1269"/>
      <c r="J184" s="1269"/>
      <c r="K184" s="1269"/>
      <c r="L184" s="1272"/>
      <c r="M184" s="1273"/>
      <c r="N184" s="1269"/>
      <c r="O184" s="1269"/>
      <c r="P184" s="1269"/>
      <c r="Q184" s="1272"/>
      <c r="R184" s="534"/>
      <c r="S184" s="534"/>
      <c r="T184" s="534"/>
      <c r="U184" s="534"/>
      <c r="V184" s="534"/>
      <c r="W184" s="534"/>
      <c r="X184" s="534"/>
      <c r="Y184" s="534"/>
      <c r="Z184" s="534"/>
      <c r="AA184" s="534"/>
      <c r="AB184" s="534"/>
      <c r="AC184" s="534"/>
      <c r="AD184" s="534"/>
      <c r="AE184" s="534"/>
      <c r="AF184" s="534"/>
      <c r="AG184" s="534"/>
      <c r="AH184" s="534"/>
      <c r="AI184" s="534"/>
      <c r="AJ184" s="534"/>
      <c r="AK184" s="534"/>
      <c r="AL184" s="534"/>
      <c r="AM184" s="534"/>
      <c r="AN184" s="534"/>
      <c r="AO184" s="534"/>
      <c r="AP184" s="534"/>
      <c r="AQ184" s="534"/>
      <c r="AR184" s="534"/>
      <c r="AS184" s="534"/>
      <c r="AT184" s="534"/>
      <c r="AU184" s="534"/>
      <c r="AV184" s="534"/>
      <c r="AW184" s="534"/>
      <c r="AX184" s="534"/>
      <c r="AY184" s="534"/>
      <c r="BA184" s="369"/>
      <c r="BB184" s="159"/>
      <c r="BC184" s="323"/>
      <c r="BD184" s="293"/>
      <c r="BE184" s="293"/>
      <c r="BF184" s="293"/>
      <c r="BG184" s="324"/>
      <c r="BH184" s="334"/>
      <c r="BI184" s="293"/>
      <c r="BJ184" s="293"/>
      <c r="BK184" s="293"/>
      <c r="BL184" s="324"/>
      <c r="BM184" s="334"/>
      <c r="BN184" s="293"/>
      <c r="BO184" s="293"/>
      <c r="BP184" s="293"/>
      <c r="BQ184" s="324"/>
    </row>
    <row r="185" s="376" customFormat="true" ht="15" customHeight="true" x14ac:dyDescent="0.2">
      <c r="A185" s="1152"/>
      <c r="B185" s="1349"/>
      <c r="C185" s="1268"/>
      <c r="D185" s="1269"/>
      <c r="E185" s="1269"/>
      <c r="F185" s="1269"/>
      <c r="G185" s="1270"/>
      <c r="H185" s="1271"/>
      <c r="I185" s="1269"/>
      <c r="J185" s="1269"/>
      <c r="K185" s="1269"/>
      <c r="L185" s="1272"/>
      <c r="M185" s="1273"/>
      <c r="N185" s="1269"/>
      <c r="O185" s="1269"/>
      <c r="P185" s="1269"/>
      <c r="Q185" s="1272"/>
      <c r="R185" s="534"/>
      <c r="S185" s="534"/>
      <c r="T185" s="534"/>
      <c r="U185" s="534"/>
      <c r="V185" s="534"/>
      <c r="W185" s="534"/>
      <c r="X185" s="534"/>
      <c r="Y185" s="534"/>
      <c r="Z185" s="534"/>
      <c r="AA185" s="534"/>
      <c r="AB185" s="534"/>
      <c r="AC185" s="534"/>
      <c r="AD185" s="534"/>
      <c r="AE185" s="534"/>
      <c r="AF185" s="534"/>
      <c r="AG185" s="534"/>
      <c r="AH185" s="534"/>
      <c r="AI185" s="534"/>
      <c r="AJ185" s="534"/>
      <c r="AK185" s="534"/>
      <c r="AL185" s="534"/>
      <c r="AM185" s="534"/>
      <c r="AN185" s="534"/>
      <c r="AO185" s="534"/>
      <c r="AP185" s="534"/>
      <c r="AQ185" s="534"/>
      <c r="AR185" s="534"/>
      <c r="AS185" s="534"/>
      <c r="AT185" s="534"/>
      <c r="AU185" s="534"/>
      <c r="AV185" s="534"/>
      <c r="AW185" s="534"/>
      <c r="AX185" s="534"/>
      <c r="AY185" s="534"/>
      <c r="BA185" s="369"/>
      <c r="BB185" s="159"/>
      <c r="BC185" s="323"/>
      <c r="BD185" s="293"/>
      <c r="BE185" s="293"/>
      <c r="BF185" s="293"/>
      <c r="BG185" s="324"/>
      <c r="BH185" s="334"/>
      <c r="BI185" s="293"/>
      <c r="BJ185" s="293"/>
      <c r="BK185" s="293"/>
      <c r="BL185" s="324"/>
      <c r="BM185" s="334"/>
      <c r="BN185" s="293"/>
      <c r="BO185" s="293"/>
      <c r="BP185" s="293"/>
      <c r="BQ185" s="324"/>
    </row>
    <row r="186" s="376" customFormat="true" ht="15" customHeight="true" x14ac:dyDescent="0.2">
      <c r="A186" s="1152"/>
      <c r="B186" s="1349"/>
      <c r="C186" s="1268"/>
      <c r="D186" s="1269"/>
      <c r="E186" s="1269"/>
      <c r="F186" s="1269"/>
      <c r="G186" s="1270"/>
      <c r="H186" s="1271"/>
      <c r="I186" s="1269"/>
      <c r="J186" s="1269"/>
      <c r="K186" s="1269"/>
      <c r="L186" s="1272"/>
      <c r="M186" s="1273"/>
      <c r="N186" s="1269"/>
      <c r="O186" s="1269"/>
      <c r="P186" s="1269"/>
      <c r="Q186" s="1272"/>
      <c r="R186" s="534"/>
      <c r="S186" s="534"/>
      <c r="T186" s="534"/>
      <c r="U186" s="534"/>
      <c r="V186" s="534"/>
      <c r="W186" s="534"/>
      <c r="X186" s="534"/>
      <c r="Y186" s="534"/>
      <c r="Z186" s="534"/>
      <c r="AA186" s="534"/>
      <c r="AB186" s="534"/>
      <c r="AC186" s="534"/>
      <c r="AD186" s="534"/>
      <c r="AE186" s="534"/>
      <c r="AF186" s="534"/>
      <c r="AG186" s="534"/>
      <c r="AH186" s="534"/>
      <c r="AI186" s="534"/>
      <c r="AJ186" s="534"/>
      <c r="AK186" s="534"/>
      <c r="AL186" s="534"/>
      <c r="AM186" s="534"/>
      <c r="AN186" s="534"/>
      <c r="AO186" s="534"/>
      <c r="AP186" s="534"/>
      <c r="AQ186" s="534"/>
      <c r="AR186" s="534"/>
      <c r="AS186" s="534"/>
      <c r="AT186" s="534"/>
      <c r="AU186" s="534"/>
      <c r="AV186" s="534"/>
      <c r="AW186" s="534"/>
      <c r="AX186" s="534"/>
      <c r="AY186" s="534"/>
      <c r="BA186" s="369"/>
      <c r="BB186" s="159"/>
      <c r="BC186" s="323"/>
      <c r="BD186" s="293"/>
      <c r="BE186" s="293"/>
      <c r="BF186" s="293"/>
      <c r="BG186" s="324"/>
      <c r="BH186" s="334"/>
      <c r="BI186" s="293"/>
      <c r="BJ186" s="293"/>
      <c r="BK186" s="293"/>
      <c r="BL186" s="324"/>
      <c r="BM186" s="334"/>
      <c r="BN186" s="293"/>
      <c r="BO186" s="293"/>
      <c r="BP186" s="293"/>
      <c r="BQ186" s="324"/>
    </row>
    <row r="187" s="376" customFormat="true" ht="15" customHeight="true" x14ac:dyDescent="0.2">
      <c r="A187" s="1152"/>
      <c r="B187" s="1349"/>
      <c r="C187" s="1268"/>
      <c r="D187" s="1269"/>
      <c r="E187" s="1269"/>
      <c r="F187" s="1269"/>
      <c r="G187" s="1270"/>
      <c r="H187" s="1271"/>
      <c r="I187" s="1269"/>
      <c r="J187" s="1269"/>
      <c r="K187" s="1269"/>
      <c r="L187" s="1272"/>
      <c r="M187" s="1273"/>
      <c r="N187" s="1269"/>
      <c r="O187" s="1269"/>
      <c r="P187" s="1269"/>
      <c r="Q187" s="1272"/>
      <c r="R187" s="534"/>
      <c r="S187" s="534"/>
      <c r="T187" s="534"/>
      <c r="U187" s="534"/>
      <c r="V187" s="534"/>
      <c r="W187" s="534"/>
      <c r="X187" s="534"/>
      <c r="Y187" s="534"/>
      <c r="Z187" s="534"/>
      <c r="AA187" s="534"/>
      <c r="AB187" s="534"/>
      <c r="AC187" s="534"/>
      <c r="AD187" s="534"/>
      <c r="AE187" s="534"/>
      <c r="AF187" s="534"/>
      <c r="AG187" s="534"/>
      <c r="AH187" s="534"/>
      <c r="AI187" s="534"/>
      <c r="AJ187" s="534"/>
      <c r="AK187" s="534"/>
      <c r="AL187" s="534"/>
      <c r="AM187" s="534"/>
      <c r="AN187" s="534"/>
      <c r="AO187" s="534"/>
      <c r="AP187" s="534"/>
      <c r="AQ187" s="534"/>
      <c r="AR187" s="534"/>
      <c r="AS187" s="534"/>
      <c r="AT187" s="534"/>
      <c r="AU187" s="534"/>
      <c r="AV187" s="534"/>
      <c r="AW187" s="534"/>
      <c r="AX187" s="534"/>
      <c r="AY187" s="534"/>
      <c r="BA187" s="369"/>
      <c r="BB187" s="159"/>
      <c r="BC187" s="323"/>
      <c r="BD187" s="293"/>
      <c r="BE187" s="293"/>
      <c r="BF187" s="293"/>
      <c r="BG187" s="324"/>
      <c r="BH187" s="334"/>
      <c r="BI187" s="293"/>
      <c r="BJ187" s="293"/>
      <c r="BK187" s="293"/>
      <c r="BL187" s="324"/>
      <c r="BM187" s="334"/>
      <c r="BN187" s="293"/>
      <c r="BO187" s="293"/>
      <c r="BP187" s="293"/>
      <c r="BQ187" s="324"/>
    </row>
    <row r="188" s="376" customFormat="true" ht="15" customHeight="true" x14ac:dyDescent="0.2">
      <c r="A188" s="1153"/>
      <c r="B188" s="1350"/>
      <c r="C188" s="1274"/>
      <c r="D188" s="1275"/>
      <c r="E188" s="1275"/>
      <c r="F188" s="1275"/>
      <c r="G188" s="1276"/>
      <c r="H188" s="1277"/>
      <c r="I188" s="1275"/>
      <c r="J188" s="1275"/>
      <c r="K188" s="1275"/>
      <c r="L188" s="1278"/>
      <c r="M188" s="1279"/>
      <c r="N188" s="1275"/>
      <c r="O188" s="1275"/>
      <c r="P188" s="1275"/>
      <c r="Q188" s="1278"/>
      <c r="R188" s="534"/>
      <c r="S188" s="534"/>
      <c r="T188" s="534"/>
      <c r="U188" s="534"/>
      <c r="V188" s="534"/>
      <c r="W188" s="534"/>
      <c r="X188" s="534"/>
      <c r="Y188" s="534"/>
      <c r="Z188" s="534"/>
      <c r="AA188" s="534"/>
      <c r="AB188" s="534"/>
      <c r="AC188" s="534"/>
      <c r="AD188" s="534"/>
      <c r="AE188" s="534"/>
      <c r="AF188" s="534"/>
      <c r="AG188" s="534"/>
      <c r="AH188" s="534"/>
      <c r="AI188" s="534"/>
      <c r="AJ188" s="534"/>
      <c r="AK188" s="534"/>
      <c r="AL188" s="534"/>
      <c r="AM188" s="534"/>
      <c r="AN188" s="534"/>
      <c r="AO188" s="534"/>
      <c r="AP188" s="534"/>
      <c r="AQ188" s="534"/>
      <c r="AR188" s="534"/>
      <c r="AS188" s="534"/>
      <c r="AT188" s="534"/>
      <c r="AU188" s="534"/>
      <c r="AV188" s="534"/>
      <c r="AW188" s="534"/>
      <c r="AX188" s="534"/>
      <c r="AY188" s="534"/>
      <c r="BA188" s="369"/>
      <c r="BB188" s="159"/>
      <c r="BC188" s="323"/>
      <c r="BD188" s="293"/>
      <c r="BE188" s="293"/>
      <c r="BF188" s="293"/>
      <c r="BG188" s="324"/>
      <c r="BH188" s="334"/>
      <c r="BI188" s="293"/>
      <c r="BJ188" s="293"/>
      <c r="BK188" s="293"/>
      <c r="BL188" s="324"/>
      <c r="BM188" s="334"/>
      <c r="BN188" s="293"/>
      <c r="BO188" s="293"/>
      <c r="BP188" s="293"/>
      <c r="BQ188" s="324"/>
    </row>
    <row r="189" s="376" customFormat="true" ht="15" customHeight="true" x14ac:dyDescent="0.2">
      <c r="A189" s="697"/>
      <c r="B189" s="720"/>
      <c r="C189" s="841"/>
      <c r="D189" s="842"/>
      <c r="E189" s="842"/>
      <c r="F189" s="842"/>
      <c r="G189" s="843"/>
      <c r="H189" s="844"/>
      <c r="I189" s="842"/>
      <c r="J189" s="842"/>
      <c r="K189" s="842"/>
      <c r="L189" s="845"/>
      <c r="M189" s="846"/>
      <c r="N189" s="842"/>
      <c r="O189" s="842"/>
      <c r="P189" s="842"/>
      <c r="Q189" s="845"/>
      <c r="R189" s="534"/>
      <c r="S189" s="534"/>
      <c r="T189" s="534"/>
      <c r="U189" s="534"/>
      <c r="V189" s="534"/>
      <c r="W189" s="534"/>
      <c r="X189" s="534"/>
      <c r="Y189" s="534"/>
      <c r="Z189" s="534"/>
      <c r="AA189" s="534"/>
      <c r="AB189" s="534"/>
      <c r="AC189" s="534"/>
      <c r="AD189" s="534"/>
      <c r="AE189" s="534"/>
      <c r="AF189" s="534"/>
      <c r="AG189" s="534"/>
      <c r="AH189" s="534"/>
      <c r="AI189" s="534"/>
      <c r="AJ189" s="534"/>
      <c r="AK189" s="534"/>
      <c r="AL189" s="534"/>
      <c r="AM189" s="534"/>
      <c r="AN189" s="534"/>
      <c r="AO189" s="534"/>
      <c r="AP189" s="534"/>
      <c r="AQ189" s="534"/>
      <c r="AR189" s="534"/>
      <c r="AS189" s="534"/>
      <c r="AT189" s="534"/>
      <c r="AU189" s="534"/>
      <c r="AV189" s="534"/>
      <c r="AW189" s="534"/>
      <c r="AX189" s="534"/>
      <c r="AY189" s="534"/>
      <c r="BA189" s="369"/>
      <c r="BB189" s="159"/>
      <c r="BC189" s="323"/>
      <c r="BD189" s="293"/>
      <c r="BE189" s="293"/>
      <c r="BF189" s="293"/>
      <c r="BG189" s="324"/>
      <c r="BH189" s="334"/>
      <c r="BI189" s="293"/>
      <c r="BJ189" s="293"/>
      <c r="BK189" s="293"/>
      <c r="BL189" s="324"/>
      <c r="BM189" s="334"/>
      <c r="BN189" s="293"/>
      <c r="BO189" s="293"/>
      <c r="BP189" s="293"/>
      <c r="BQ189" s="324"/>
    </row>
    <row r="190" s="376" customFormat="true" ht="15" customHeight="true" x14ac:dyDescent="0.2">
      <c r="A190" s="697"/>
      <c r="B190" s="720"/>
      <c r="C190" s="841"/>
      <c r="D190" s="842"/>
      <c r="E190" s="842"/>
      <c r="F190" s="842"/>
      <c r="G190" s="843"/>
      <c r="H190" s="844"/>
      <c r="I190" s="842"/>
      <c r="J190" s="842"/>
      <c r="K190" s="842"/>
      <c r="L190" s="845"/>
      <c r="M190" s="846"/>
      <c r="N190" s="842"/>
      <c r="O190" s="842"/>
      <c r="P190" s="842"/>
      <c r="Q190" s="845"/>
      <c r="R190" s="534"/>
      <c r="S190" s="534"/>
      <c r="T190" s="534"/>
      <c r="U190" s="534"/>
      <c r="V190" s="534"/>
      <c r="W190" s="534"/>
      <c r="X190" s="534"/>
      <c r="Y190" s="534"/>
      <c r="Z190" s="534"/>
      <c r="AA190" s="534"/>
      <c r="AB190" s="534"/>
      <c r="AC190" s="534"/>
      <c r="AD190" s="534"/>
      <c r="AE190" s="534"/>
      <c r="AF190" s="534"/>
      <c r="AG190" s="534"/>
      <c r="AH190" s="534"/>
      <c r="AI190" s="534"/>
      <c r="AJ190" s="534"/>
      <c r="AK190" s="534"/>
      <c r="AL190" s="534"/>
      <c r="AM190" s="534"/>
      <c r="AN190" s="534"/>
      <c r="AO190" s="534"/>
      <c r="AP190" s="534"/>
      <c r="AQ190" s="534"/>
      <c r="AR190" s="534"/>
      <c r="AS190" s="534"/>
      <c r="AT190" s="534"/>
      <c r="AU190" s="534"/>
      <c r="AV190" s="534"/>
      <c r="AW190" s="534"/>
      <c r="AX190" s="534"/>
      <c r="AY190" s="534"/>
      <c r="BA190" s="369"/>
      <c r="BB190" s="159"/>
      <c r="BC190" s="323"/>
      <c r="BD190" s="293"/>
      <c r="BE190" s="293"/>
      <c r="BF190" s="293"/>
      <c r="BG190" s="324"/>
      <c r="BH190" s="334"/>
      <c r="BI190" s="293"/>
      <c r="BJ190" s="293"/>
      <c r="BK190" s="293"/>
      <c r="BL190" s="324"/>
      <c r="BM190" s="334"/>
      <c r="BN190" s="293"/>
      <c r="BO190" s="293"/>
      <c r="BP190" s="293"/>
      <c r="BQ190" s="324"/>
    </row>
    <row r="191" s="376" customFormat="true" ht="15" customHeight="true" x14ac:dyDescent="0.2">
      <c r="A191" s="697"/>
      <c r="B191" s="720"/>
      <c r="C191" s="841"/>
      <c r="D191" s="842"/>
      <c r="E191" s="842"/>
      <c r="F191" s="842"/>
      <c r="G191" s="843"/>
      <c r="H191" s="844"/>
      <c r="I191" s="842"/>
      <c r="J191" s="842"/>
      <c r="K191" s="842"/>
      <c r="L191" s="845"/>
      <c r="M191" s="846"/>
      <c r="N191" s="842"/>
      <c r="O191" s="842"/>
      <c r="P191" s="842"/>
      <c r="Q191" s="845"/>
      <c r="R191" s="534"/>
      <c r="S191" s="534"/>
      <c r="T191" s="534"/>
      <c r="U191" s="534"/>
      <c r="V191" s="534"/>
      <c r="W191" s="534"/>
      <c r="X191" s="534"/>
      <c r="Y191" s="534"/>
      <c r="Z191" s="534"/>
      <c r="AA191" s="534"/>
      <c r="AB191" s="534"/>
      <c r="AC191" s="534"/>
      <c r="AD191" s="534"/>
      <c r="AE191" s="534"/>
      <c r="AF191" s="534"/>
      <c r="AG191" s="534"/>
      <c r="AH191" s="534"/>
      <c r="AI191" s="534"/>
      <c r="AJ191" s="534"/>
      <c r="AK191" s="534"/>
      <c r="AL191" s="534"/>
      <c r="AM191" s="534"/>
      <c r="AN191" s="534"/>
      <c r="AO191" s="534"/>
      <c r="AP191" s="534"/>
      <c r="AQ191" s="534"/>
      <c r="AR191" s="534"/>
      <c r="AS191" s="534"/>
      <c r="AT191" s="534"/>
      <c r="AU191" s="534"/>
      <c r="AV191" s="534"/>
      <c r="AW191" s="534"/>
      <c r="AX191" s="534"/>
      <c r="AY191" s="534"/>
      <c r="BA191" s="369"/>
      <c r="BB191" s="159"/>
      <c r="BC191" s="323"/>
      <c r="BD191" s="293"/>
      <c r="BE191" s="293"/>
      <c r="BF191" s="293"/>
      <c r="BG191" s="324"/>
      <c r="BH191" s="334"/>
      <c r="BI191" s="293"/>
      <c r="BJ191" s="293"/>
      <c r="BK191" s="293"/>
      <c r="BL191" s="324"/>
      <c r="BM191" s="334"/>
      <c r="BN191" s="293"/>
      <c r="BO191" s="293"/>
      <c r="BP191" s="293"/>
      <c r="BQ191" s="324"/>
    </row>
    <row r="192" s="376" customFormat="true" ht="15" customHeight="true" x14ac:dyDescent="0.2">
      <c r="A192" s="697"/>
      <c r="B192" s="720"/>
      <c r="C192" s="841"/>
      <c r="D192" s="842"/>
      <c r="E192" s="842"/>
      <c r="F192" s="842"/>
      <c r="G192" s="843"/>
      <c r="H192" s="844"/>
      <c r="I192" s="842"/>
      <c r="J192" s="842"/>
      <c r="K192" s="842"/>
      <c r="L192" s="845"/>
      <c r="M192" s="846"/>
      <c r="N192" s="842"/>
      <c r="O192" s="842"/>
      <c r="P192" s="842"/>
      <c r="Q192" s="845"/>
      <c r="R192" s="534"/>
      <c r="S192" s="534"/>
      <c r="T192" s="534"/>
      <c r="U192" s="534"/>
      <c r="V192" s="534"/>
      <c r="W192" s="534"/>
      <c r="X192" s="534"/>
      <c r="Y192" s="534"/>
      <c r="Z192" s="534"/>
      <c r="AA192" s="534"/>
      <c r="AB192" s="534"/>
      <c r="AC192" s="534"/>
      <c r="AD192" s="534"/>
      <c r="AE192" s="534"/>
      <c r="AF192" s="534"/>
      <c r="AG192" s="534"/>
      <c r="AH192" s="534"/>
      <c r="AI192" s="534"/>
      <c r="AJ192" s="534"/>
      <c r="AK192" s="534"/>
      <c r="AL192" s="534"/>
      <c r="AM192" s="534"/>
      <c r="AN192" s="534"/>
      <c r="AO192" s="534"/>
      <c r="AP192" s="534"/>
      <c r="AQ192" s="534"/>
      <c r="AR192" s="534"/>
      <c r="AS192" s="534"/>
      <c r="AT192" s="534"/>
      <c r="AU192" s="534"/>
      <c r="AV192" s="534"/>
      <c r="AW192" s="534"/>
      <c r="AX192" s="534"/>
      <c r="AY192" s="534"/>
      <c r="BA192" s="369"/>
      <c r="BB192" s="159"/>
      <c r="BC192" s="323"/>
      <c r="BD192" s="293"/>
      <c r="BE192" s="293"/>
      <c r="BF192" s="293"/>
      <c r="BG192" s="324"/>
      <c r="BH192" s="334"/>
      <c r="BI192" s="293"/>
      <c r="BJ192" s="293"/>
      <c r="BK192" s="293"/>
      <c r="BL192" s="324"/>
      <c r="BM192" s="334"/>
      <c r="BN192" s="293"/>
      <c r="BO192" s="293"/>
      <c r="BP192" s="293"/>
      <c r="BQ192" s="324"/>
    </row>
    <row r="193" s="376" customFormat="true" ht="15" customHeight="true" x14ac:dyDescent="0.2">
      <c r="A193" s="1154"/>
      <c r="B193" s="1163"/>
      <c r="C193" s="847"/>
      <c r="D193" s="848"/>
      <c r="E193" s="848"/>
      <c r="F193" s="848"/>
      <c r="G193" s="849"/>
      <c r="H193" s="850"/>
      <c r="I193" s="848"/>
      <c r="J193" s="848"/>
      <c r="K193" s="848"/>
      <c r="L193" s="851"/>
      <c r="M193" s="852"/>
      <c r="N193" s="848"/>
      <c r="O193" s="848"/>
      <c r="P193" s="848"/>
      <c r="Q193" s="851"/>
      <c r="R193" s="534"/>
      <c r="S193" s="534"/>
      <c r="T193" s="534"/>
      <c r="U193" s="534"/>
      <c r="V193" s="534"/>
      <c r="W193" s="534"/>
      <c r="X193" s="534"/>
      <c r="Y193" s="534"/>
      <c r="Z193" s="534"/>
      <c r="AA193" s="534"/>
      <c r="AB193" s="534"/>
      <c r="AC193" s="534"/>
      <c r="AD193" s="534"/>
      <c r="AE193" s="534"/>
      <c r="AF193" s="534"/>
      <c r="AG193" s="534"/>
      <c r="AH193" s="534"/>
      <c r="AI193" s="534"/>
      <c r="AJ193" s="534"/>
      <c r="AK193" s="534"/>
      <c r="AL193" s="534"/>
      <c r="AM193" s="534"/>
      <c r="AN193" s="534"/>
      <c r="AO193" s="534"/>
      <c r="AP193" s="534"/>
      <c r="AQ193" s="534"/>
      <c r="AR193" s="534"/>
      <c r="AS193" s="534"/>
      <c r="AT193" s="534"/>
      <c r="AU193" s="534"/>
      <c r="AV193" s="534"/>
      <c r="AW193" s="534"/>
      <c r="AX193" s="534"/>
      <c r="AY193" s="534"/>
      <c r="BA193" s="369"/>
      <c r="BB193" s="159"/>
      <c r="BC193" s="323"/>
      <c r="BD193" s="293"/>
      <c r="BE193" s="293"/>
      <c r="BF193" s="293"/>
      <c r="BG193" s="324"/>
      <c r="BH193" s="334"/>
      <c r="BI193" s="293"/>
      <c r="BJ193" s="293"/>
      <c r="BK193" s="293"/>
      <c r="BL193" s="324"/>
      <c r="BM193" s="334"/>
      <c r="BN193" s="293"/>
      <c r="BO193" s="293"/>
      <c r="BP193" s="293"/>
      <c r="BQ193" s="324"/>
    </row>
    <row r="194" s="376" customFormat="true" ht="15" customHeight="true" x14ac:dyDescent="0.2">
      <c r="A194" s="613"/>
      <c r="B194" s="715"/>
      <c r="C194" s="779"/>
      <c r="D194" s="771"/>
      <c r="E194" s="771"/>
      <c r="F194" s="771"/>
      <c r="G194" s="772"/>
      <c r="H194" s="770"/>
      <c r="I194" s="771"/>
      <c r="J194" s="771"/>
      <c r="K194" s="771"/>
      <c r="L194" s="780"/>
      <c r="M194" s="779"/>
      <c r="N194" s="771"/>
      <c r="O194" s="771"/>
      <c r="P194" s="771"/>
      <c r="Q194" s="780"/>
      <c r="R194" s="534"/>
      <c r="S194" s="534"/>
      <c r="T194" s="534"/>
      <c r="U194" s="534"/>
      <c r="V194" s="534"/>
      <c r="W194" s="534"/>
      <c r="X194" s="534"/>
      <c r="Y194" s="534"/>
      <c r="Z194" s="534"/>
      <c r="AA194" s="534"/>
      <c r="AB194" s="534"/>
      <c r="AC194" s="534"/>
      <c r="AD194" s="534"/>
      <c r="AE194" s="534"/>
      <c r="AF194" s="534"/>
      <c r="AG194" s="534"/>
      <c r="AH194" s="534"/>
      <c r="AI194" s="534"/>
      <c r="AJ194" s="534"/>
      <c r="AK194" s="534"/>
      <c r="AL194" s="534"/>
      <c r="AM194" s="534"/>
      <c r="AN194" s="534"/>
      <c r="AO194" s="534"/>
      <c r="AP194" s="534"/>
      <c r="AQ194" s="534"/>
      <c r="AR194" s="534"/>
      <c r="AS194" s="534"/>
      <c r="AT194" s="534"/>
      <c r="AU194" s="534"/>
      <c r="AV194" s="534"/>
      <c r="AW194" s="534"/>
      <c r="AX194" s="534"/>
      <c r="AY194" s="534"/>
      <c r="BA194" s="369"/>
      <c r="BB194" s="159"/>
      <c r="BC194" s="323"/>
      <c r="BD194" s="293"/>
      <c r="BE194" s="293"/>
      <c r="BF194" s="293"/>
      <c r="BG194" s="324"/>
      <c r="BH194" s="334"/>
      <c r="BI194" s="293"/>
      <c r="BJ194" s="293"/>
      <c r="BK194" s="293"/>
      <c r="BL194" s="324"/>
      <c r="BM194" s="334"/>
      <c r="BN194" s="293"/>
      <c r="BO194" s="293"/>
      <c r="BP194" s="293"/>
      <c r="BQ194" s="324"/>
    </row>
    <row r="195" s="131" customFormat="true" ht="15" customHeight="true" x14ac:dyDescent="0.2">
      <c r="A195" s="613"/>
      <c r="B195" s="715"/>
      <c r="C195" s="779"/>
      <c r="D195" s="771"/>
      <c r="E195" s="771"/>
      <c r="F195" s="771"/>
      <c r="G195" s="772"/>
      <c r="H195" s="770"/>
      <c r="I195" s="771"/>
      <c r="J195" s="771"/>
      <c r="K195" s="771"/>
      <c r="L195" s="780"/>
      <c r="M195" s="779"/>
      <c r="N195" s="771"/>
      <c r="O195" s="771"/>
      <c r="P195" s="771"/>
      <c r="Q195" s="780"/>
      <c r="R195" s="534"/>
      <c r="S195" s="534"/>
      <c r="T195" s="534"/>
      <c r="U195" s="534"/>
      <c r="V195" s="534"/>
      <c r="W195" s="534"/>
      <c r="X195" s="534"/>
      <c r="Y195" s="534"/>
      <c r="Z195" s="534"/>
      <c r="AA195" s="534"/>
      <c r="AB195" s="534"/>
      <c r="AC195" s="534"/>
      <c r="AD195" s="534"/>
      <c r="AE195" s="534"/>
      <c r="AF195" s="534"/>
      <c r="AG195" s="534"/>
      <c r="AH195" s="534"/>
      <c r="AI195" s="534"/>
      <c r="AJ195" s="534"/>
      <c r="AK195" s="534"/>
      <c r="AL195" s="534"/>
      <c r="AM195" s="534"/>
      <c r="AN195" s="534"/>
      <c r="AO195" s="534"/>
      <c r="AP195" s="534"/>
      <c r="AQ195" s="534"/>
      <c r="AR195" s="534"/>
      <c r="AS195" s="534"/>
      <c r="AT195" s="534"/>
      <c r="AU195" s="534"/>
      <c r="AV195" s="534"/>
      <c r="AW195" s="534"/>
      <c r="AX195" s="534"/>
      <c r="AY195" s="534"/>
      <c r="BA195" s="369"/>
      <c r="BB195" s="159"/>
      <c r="BC195" s="323"/>
      <c r="BD195" s="293"/>
      <c r="BE195" s="293"/>
      <c r="BF195" s="293"/>
      <c r="BG195" s="324"/>
      <c r="BH195" s="334"/>
      <c r="BI195" s="293"/>
      <c r="BJ195" s="293"/>
      <c r="BK195" s="293"/>
      <c r="BL195" s="324"/>
      <c r="BM195" s="334"/>
      <c r="BN195" s="293"/>
      <c r="BO195" s="293"/>
      <c r="BP195" s="293"/>
      <c r="BQ195" s="324"/>
    </row>
    <row r="196" s="131" customFormat="true" ht="15" customHeight="true" x14ac:dyDescent="0.2">
      <c r="A196" s="613"/>
      <c r="B196" s="715"/>
      <c r="C196" s="779"/>
      <c r="D196" s="771"/>
      <c r="E196" s="771"/>
      <c r="F196" s="771"/>
      <c r="G196" s="772"/>
      <c r="H196" s="770"/>
      <c r="I196" s="771"/>
      <c r="J196" s="771"/>
      <c r="K196" s="771"/>
      <c r="L196" s="780"/>
      <c r="M196" s="779"/>
      <c r="N196" s="771"/>
      <c r="O196" s="771"/>
      <c r="P196" s="771"/>
      <c r="Q196" s="780"/>
      <c r="R196" s="534"/>
      <c r="S196" s="534"/>
      <c r="T196" s="534"/>
      <c r="U196" s="534"/>
      <c r="V196" s="534"/>
      <c r="W196" s="534"/>
      <c r="X196" s="534"/>
      <c r="Y196" s="534"/>
      <c r="Z196" s="534"/>
      <c r="AA196" s="534"/>
      <c r="AB196" s="534"/>
      <c r="AC196" s="534"/>
      <c r="AD196" s="534"/>
      <c r="AE196" s="534"/>
      <c r="AF196" s="534"/>
      <c r="AG196" s="534"/>
      <c r="AH196" s="534"/>
      <c r="AI196" s="534"/>
      <c r="AJ196" s="534"/>
      <c r="AK196" s="534"/>
      <c r="AL196" s="534"/>
      <c r="AM196" s="534"/>
      <c r="AN196" s="534"/>
      <c r="AO196" s="534"/>
      <c r="AP196" s="534"/>
      <c r="AQ196" s="534"/>
      <c r="AR196" s="534"/>
      <c r="AS196" s="534"/>
      <c r="AT196" s="534"/>
      <c r="AU196" s="534"/>
      <c r="AV196" s="534"/>
      <c r="AW196" s="534"/>
      <c r="AX196" s="534"/>
      <c r="AY196" s="534"/>
      <c r="BA196" s="369"/>
      <c r="BB196" s="159"/>
      <c r="BC196" s="323"/>
      <c r="BD196" s="293"/>
      <c r="BE196" s="293"/>
      <c r="BF196" s="293"/>
      <c r="BG196" s="324"/>
      <c r="BH196" s="334"/>
      <c r="BI196" s="293"/>
      <c r="BJ196" s="293"/>
      <c r="BK196" s="293"/>
      <c r="BL196" s="324"/>
      <c r="BM196" s="334"/>
      <c r="BN196" s="293"/>
      <c r="BO196" s="293"/>
      <c r="BP196" s="293"/>
      <c r="BQ196" s="324"/>
    </row>
    <row r="197" s="131" customFormat="true" ht="15" customHeight="true" x14ac:dyDescent="0.2">
      <c r="A197" s="613"/>
      <c r="B197" s="715"/>
      <c r="C197" s="779"/>
      <c r="D197" s="771"/>
      <c r="E197" s="771"/>
      <c r="F197" s="771"/>
      <c r="G197" s="772"/>
      <c r="H197" s="770"/>
      <c r="I197" s="771"/>
      <c r="J197" s="771"/>
      <c r="K197" s="771"/>
      <c r="L197" s="780"/>
      <c r="M197" s="779"/>
      <c r="N197" s="771"/>
      <c r="O197" s="771"/>
      <c r="P197" s="771"/>
      <c r="Q197" s="780"/>
      <c r="R197" s="534"/>
      <c r="S197" s="534"/>
      <c r="T197" s="534"/>
      <c r="U197" s="534"/>
      <c r="V197" s="534"/>
      <c r="W197" s="534"/>
      <c r="X197" s="534"/>
      <c r="Y197" s="534"/>
      <c r="Z197" s="534"/>
      <c r="AA197" s="534"/>
      <c r="AB197" s="534"/>
      <c r="AC197" s="534"/>
      <c r="AD197" s="534"/>
      <c r="AE197" s="534"/>
      <c r="AF197" s="534"/>
      <c r="AG197" s="534"/>
      <c r="AH197" s="534"/>
      <c r="AI197" s="534"/>
      <c r="AJ197" s="534"/>
      <c r="AK197" s="534"/>
      <c r="AL197" s="534"/>
      <c r="AM197" s="534"/>
      <c r="AN197" s="534"/>
      <c r="AO197" s="534"/>
      <c r="AP197" s="534"/>
      <c r="AQ197" s="534"/>
      <c r="AR197" s="534"/>
      <c r="AS197" s="534"/>
      <c r="AT197" s="534"/>
      <c r="AU197" s="534"/>
      <c r="AV197" s="534"/>
      <c r="AW197" s="534"/>
      <c r="AX197" s="534"/>
      <c r="AY197" s="534"/>
      <c r="BA197" s="369"/>
      <c r="BB197" s="159"/>
      <c r="BC197" s="323"/>
      <c r="BD197" s="293"/>
      <c r="BE197" s="293"/>
      <c r="BF197" s="293"/>
      <c r="BG197" s="324"/>
      <c r="BH197" s="334"/>
      <c r="BI197" s="293"/>
      <c r="BJ197" s="293"/>
      <c r="BK197" s="293"/>
      <c r="BL197" s="324"/>
      <c r="BM197" s="334"/>
      <c r="BN197" s="293"/>
      <c r="BO197" s="293"/>
      <c r="BP197" s="293"/>
      <c r="BQ197" s="324"/>
    </row>
    <row r="198" s="131" customFormat="true" ht="15" customHeight="true" x14ac:dyDescent="0.2">
      <c r="A198" s="613"/>
      <c r="B198" s="715"/>
      <c r="C198" s="779"/>
      <c r="D198" s="771"/>
      <c r="E198" s="771"/>
      <c r="F198" s="771"/>
      <c r="G198" s="772"/>
      <c r="H198" s="770"/>
      <c r="I198" s="771"/>
      <c r="J198" s="771"/>
      <c r="K198" s="771"/>
      <c r="L198" s="780"/>
      <c r="M198" s="779"/>
      <c r="N198" s="771"/>
      <c r="O198" s="771"/>
      <c r="P198" s="771"/>
      <c r="Q198" s="780"/>
      <c r="R198" s="534"/>
      <c r="S198" s="534"/>
      <c r="T198" s="534"/>
      <c r="U198" s="534"/>
      <c r="V198" s="534"/>
      <c r="W198" s="534"/>
      <c r="X198" s="534"/>
      <c r="Y198" s="534"/>
      <c r="Z198" s="534"/>
      <c r="AA198" s="534"/>
      <c r="AB198" s="534"/>
      <c r="AC198" s="534"/>
      <c r="AD198" s="534"/>
      <c r="AE198" s="534"/>
      <c r="AF198" s="534"/>
      <c r="AG198" s="534"/>
      <c r="AH198" s="534"/>
      <c r="AI198" s="534"/>
      <c r="AJ198" s="534"/>
      <c r="AK198" s="534"/>
      <c r="AL198" s="534"/>
      <c r="AM198" s="534"/>
      <c r="AN198" s="534"/>
      <c r="AO198" s="534"/>
      <c r="AP198" s="534"/>
      <c r="AQ198" s="534"/>
      <c r="AR198" s="534"/>
      <c r="AS198" s="534"/>
      <c r="AT198" s="534"/>
      <c r="AU198" s="534"/>
      <c r="AV198" s="534"/>
      <c r="AW198" s="534"/>
      <c r="AX198" s="534"/>
      <c r="AY198" s="534"/>
      <c r="BA198" s="369"/>
      <c r="BB198" s="159"/>
      <c r="BC198" s="323"/>
      <c r="BD198" s="293"/>
      <c r="BE198" s="293"/>
      <c r="BF198" s="293"/>
      <c r="BG198" s="324"/>
      <c r="BH198" s="334"/>
      <c r="BI198" s="293"/>
      <c r="BJ198" s="293"/>
      <c r="BK198" s="293"/>
      <c r="BL198" s="324"/>
      <c r="BM198" s="334"/>
      <c r="BN198" s="293"/>
      <c r="BO198" s="293"/>
      <c r="BP198" s="293"/>
      <c r="BQ198" s="324"/>
    </row>
    <row r="199" s="131" customFormat="true" ht="15" customHeight="true" x14ac:dyDescent="0.2">
      <c r="A199" s="613"/>
      <c r="B199" s="715"/>
      <c r="C199" s="779"/>
      <c r="D199" s="771"/>
      <c r="E199" s="771"/>
      <c r="F199" s="771"/>
      <c r="G199" s="772"/>
      <c r="H199" s="770"/>
      <c r="I199" s="771"/>
      <c r="J199" s="771"/>
      <c r="K199" s="771"/>
      <c r="L199" s="780"/>
      <c r="M199" s="779"/>
      <c r="N199" s="771"/>
      <c r="O199" s="771"/>
      <c r="P199" s="771"/>
      <c r="Q199" s="780"/>
      <c r="R199" s="534"/>
      <c r="S199" s="534"/>
      <c r="T199" s="534"/>
      <c r="U199" s="534"/>
      <c r="V199" s="534"/>
      <c r="W199" s="534"/>
      <c r="X199" s="534"/>
      <c r="Y199" s="534"/>
      <c r="Z199" s="534"/>
      <c r="AA199" s="534"/>
      <c r="AB199" s="534"/>
      <c r="AC199" s="534"/>
      <c r="AD199" s="534"/>
      <c r="AE199" s="534"/>
      <c r="AF199" s="534"/>
      <c r="AG199" s="534"/>
      <c r="AH199" s="534"/>
      <c r="AI199" s="534"/>
      <c r="AJ199" s="534"/>
      <c r="AK199" s="534"/>
      <c r="AL199" s="534"/>
      <c r="AM199" s="534"/>
      <c r="AN199" s="534"/>
      <c r="AO199" s="534"/>
      <c r="AP199" s="534"/>
      <c r="AQ199" s="534"/>
      <c r="AR199" s="534"/>
      <c r="AS199" s="534"/>
      <c r="AT199" s="534"/>
      <c r="AU199" s="534"/>
      <c r="AV199" s="534"/>
      <c r="AW199" s="534"/>
      <c r="AX199" s="534"/>
      <c r="AY199" s="534"/>
      <c r="BA199" s="369"/>
      <c r="BB199" s="159"/>
      <c r="BC199" s="323"/>
      <c r="BD199" s="293"/>
      <c r="BE199" s="293"/>
      <c r="BF199" s="293"/>
      <c r="BG199" s="324"/>
      <c r="BH199" s="334"/>
      <c r="BI199" s="293"/>
      <c r="BJ199" s="293"/>
      <c r="BK199" s="293"/>
      <c r="BL199" s="324"/>
      <c r="BM199" s="334"/>
      <c r="BN199" s="293"/>
      <c r="BO199" s="293"/>
      <c r="BP199" s="293"/>
      <c r="BQ199" s="324"/>
    </row>
    <row r="200" s="131" customFormat="true" ht="15" customHeight="true" x14ac:dyDescent="0.2">
      <c r="A200" s="613"/>
      <c r="B200" s="715"/>
      <c r="C200" s="779"/>
      <c r="D200" s="771"/>
      <c r="E200" s="771"/>
      <c r="F200" s="771"/>
      <c r="G200" s="772"/>
      <c r="H200" s="770"/>
      <c r="I200" s="771"/>
      <c r="J200" s="771"/>
      <c r="K200" s="771"/>
      <c r="L200" s="780"/>
      <c r="M200" s="779"/>
      <c r="N200" s="771"/>
      <c r="O200" s="771"/>
      <c r="P200" s="771"/>
      <c r="Q200" s="780"/>
      <c r="R200" s="534"/>
      <c r="S200" s="534"/>
      <c r="T200" s="534"/>
      <c r="U200" s="534"/>
      <c r="V200" s="534"/>
      <c r="W200" s="534"/>
      <c r="X200" s="534"/>
      <c r="Y200" s="534"/>
      <c r="Z200" s="534"/>
      <c r="AA200" s="534"/>
      <c r="AB200" s="534"/>
      <c r="AC200" s="534"/>
      <c r="AD200" s="534"/>
      <c r="AE200" s="534"/>
      <c r="AF200" s="534"/>
      <c r="AG200" s="534"/>
      <c r="AH200" s="534"/>
      <c r="AI200" s="534"/>
      <c r="AJ200" s="534"/>
      <c r="AK200" s="534"/>
      <c r="AL200" s="534"/>
      <c r="AM200" s="534"/>
      <c r="AN200" s="534"/>
      <c r="AO200" s="534"/>
      <c r="AP200" s="534"/>
      <c r="AQ200" s="534"/>
      <c r="AR200" s="534"/>
      <c r="AS200" s="534"/>
      <c r="AT200" s="534"/>
      <c r="AU200" s="534"/>
      <c r="AV200" s="534"/>
      <c r="AW200" s="534"/>
      <c r="AX200" s="534"/>
      <c r="AY200" s="534"/>
      <c r="BA200" s="369"/>
      <c r="BB200" s="159"/>
      <c r="BC200" s="323"/>
      <c r="BD200" s="293"/>
      <c r="BE200" s="293"/>
      <c r="BF200" s="293"/>
      <c r="BG200" s="324"/>
      <c r="BH200" s="334"/>
      <c r="BI200" s="293"/>
      <c r="BJ200" s="293"/>
      <c r="BK200" s="293"/>
      <c r="BL200" s="324"/>
      <c r="BM200" s="334"/>
      <c r="BN200" s="293"/>
      <c r="BO200" s="293"/>
      <c r="BP200" s="293"/>
      <c r="BQ200" s="324"/>
    </row>
    <row r="201" s="131" customFormat="true" ht="15" customHeight="true" x14ac:dyDescent="0.2">
      <c r="A201" s="613"/>
      <c r="B201" s="715"/>
      <c r="C201" s="779"/>
      <c r="D201" s="771"/>
      <c r="E201" s="771"/>
      <c r="F201" s="771"/>
      <c r="G201" s="772"/>
      <c r="H201" s="770"/>
      <c r="I201" s="771"/>
      <c r="J201" s="771"/>
      <c r="K201" s="771"/>
      <c r="L201" s="780"/>
      <c r="M201" s="779"/>
      <c r="N201" s="771"/>
      <c r="O201" s="771"/>
      <c r="P201" s="771"/>
      <c r="Q201" s="780"/>
      <c r="R201" s="534"/>
      <c r="S201" s="534"/>
      <c r="T201" s="534"/>
      <c r="U201" s="534"/>
      <c r="V201" s="534"/>
      <c r="W201" s="534"/>
      <c r="X201" s="534"/>
      <c r="Y201" s="534"/>
      <c r="Z201" s="534"/>
      <c r="AA201" s="534"/>
      <c r="AB201" s="534"/>
      <c r="AC201" s="534"/>
      <c r="AD201" s="534"/>
      <c r="AE201" s="534"/>
      <c r="AF201" s="534"/>
      <c r="AG201" s="534"/>
      <c r="AH201" s="534"/>
      <c r="AI201" s="534"/>
      <c r="AJ201" s="534"/>
      <c r="AK201" s="534"/>
      <c r="AL201" s="534"/>
      <c r="AM201" s="534"/>
      <c r="AN201" s="534"/>
      <c r="AO201" s="534"/>
      <c r="AP201" s="534"/>
      <c r="AQ201" s="534"/>
      <c r="AR201" s="534"/>
      <c r="AS201" s="534"/>
      <c r="AT201" s="534"/>
      <c r="AU201" s="534"/>
      <c r="AV201" s="534"/>
      <c r="AW201" s="534"/>
      <c r="AX201" s="534"/>
      <c r="AY201" s="534"/>
      <c r="BA201" s="369"/>
      <c r="BB201" s="159"/>
      <c r="BC201" s="323"/>
      <c r="BD201" s="293"/>
      <c r="BE201" s="293"/>
      <c r="BF201" s="293"/>
      <c r="BG201" s="324"/>
      <c r="BH201" s="334"/>
      <c r="BI201" s="293"/>
      <c r="BJ201" s="293"/>
      <c r="BK201" s="293"/>
      <c r="BL201" s="324"/>
      <c r="BM201" s="334"/>
      <c r="BN201" s="293"/>
      <c r="BO201" s="293"/>
      <c r="BP201" s="293"/>
      <c r="BQ201" s="324"/>
    </row>
    <row r="202" s="131" customFormat="true" ht="15" customHeight="true" x14ac:dyDescent="0.2">
      <c r="A202" s="613"/>
      <c r="B202" s="715"/>
      <c r="C202" s="779"/>
      <c r="D202" s="771"/>
      <c r="E202" s="771"/>
      <c r="F202" s="771"/>
      <c r="G202" s="772"/>
      <c r="H202" s="770"/>
      <c r="I202" s="771"/>
      <c r="J202" s="771"/>
      <c r="K202" s="771"/>
      <c r="L202" s="780"/>
      <c r="M202" s="779"/>
      <c r="N202" s="771"/>
      <c r="O202" s="771"/>
      <c r="P202" s="771"/>
      <c r="Q202" s="780"/>
      <c r="R202" s="534"/>
      <c r="S202" s="534"/>
      <c r="T202" s="534"/>
      <c r="U202" s="534"/>
      <c r="V202" s="534"/>
      <c r="W202" s="534"/>
      <c r="X202" s="534"/>
      <c r="Y202" s="534"/>
      <c r="Z202" s="534"/>
      <c r="AA202" s="534"/>
      <c r="AB202" s="534"/>
      <c r="AC202" s="534"/>
      <c r="AD202" s="534"/>
      <c r="AE202" s="534"/>
      <c r="AF202" s="534"/>
      <c r="AG202" s="534"/>
      <c r="AH202" s="534"/>
      <c r="AI202" s="534"/>
      <c r="AJ202" s="534"/>
      <c r="AK202" s="534"/>
      <c r="AL202" s="534"/>
      <c r="AM202" s="534"/>
      <c r="AN202" s="534"/>
      <c r="AO202" s="534"/>
      <c r="AP202" s="534"/>
      <c r="AQ202" s="534"/>
      <c r="AR202" s="534"/>
      <c r="AS202" s="534"/>
      <c r="AT202" s="534"/>
      <c r="AU202" s="534"/>
      <c r="AV202" s="534"/>
      <c r="AW202" s="534"/>
      <c r="AX202" s="534"/>
      <c r="AY202" s="534"/>
      <c r="BA202" s="369"/>
      <c r="BB202" s="159"/>
      <c r="BC202" s="323"/>
      <c r="BD202" s="293"/>
      <c r="BE202" s="293"/>
      <c r="BF202" s="293"/>
      <c r="BG202" s="324"/>
      <c r="BH202" s="334"/>
      <c r="BI202" s="293"/>
      <c r="BJ202" s="293"/>
      <c r="BK202" s="293"/>
      <c r="BL202" s="324"/>
      <c r="BM202" s="334"/>
      <c r="BN202" s="293"/>
      <c r="BO202" s="293"/>
      <c r="BP202" s="293"/>
      <c r="BQ202" s="324"/>
    </row>
    <row r="203" s="547" customFormat="true" ht="15" customHeight="true" x14ac:dyDescent="0.2">
      <c r="A203" s="1152"/>
      <c r="B203" s="1349"/>
      <c r="C203" s="1256"/>
      <c r="D203" s="1257"/>
      <c r="E203" s="1257"/>
      <c r="F203" s="1257"/>
      <c r="G203" s="1258"/>
      <c r="H203" s="1259"/>
      <c r="I203" s="1257"/>
      <c r="J203" s="1257"/>
      <c r="K203" s="1257"/>
      <c r="L203" s="1260"/>
      <c r="M203" s="1261"/>
      <c r="N203" s="1257"/>
      <c r="O203" s="1257"/>
      <c r="P203" s="1257"/>
      <c r="Q203" s="1260"/>
      <c r="R203" s="534"/>
      <c r="S203" s="534"/>
      <c r="T203" s="534"/>
      <c r="U203" s="534"/>
      <c r="V203" s="534"/>
      <c r="W203" s="534"/>
      <c r="X203" s="534"/>
      <c r="Y203" s="534"/>
      <c r="Z203" s="534"/>
      <c r="AA203" s="534"/>
      <c r="AB203" s="534"/>
      <c r="AC203" s="534"/>
      <c r="AD203" s="534"/>
      <c r="AE203" s="534"/>
      <c r="AF203" s="534"/>
      <c r="AG203" s="534"/>
      <c r="AH203" s="534"/>
      <c r="AI203" s="534"/>
      <c r="AJ203" s="534"/>
      <c r="AK203" s="534"/>
      <c r="AL203" s="534"/>
      <c r="AM203" s="534"/>
      <c r="AN203" s="534"/>
      <c r="AO203" s="534"/>
      <c r="AP203" s="534"/>
      <c r="AQ203" s="534"/>
      <c r="AR203" s="534"/>
      <c r="AS203" s="534"/>
      <c r="AT203" s="534"/>
      <c r="AU203" s="534"/>
      <c r="AV203" s="534"/>
      <c r="AW203" s="534"/>
      <c r="AX203" s="534"/>
      <c r="AY203" s="534"/>
      <c r="BA203" s="369"/>
      <c r="BB203" s="159"/>
      <c r="BC203" s="323"/>
      <c r="BD203" s="293"/>
      <c r="BE203" s="293"/>
      <c r="BF203" s="293"/>
      <c r="BG203" s="324"/>
      <c r="BH203" s="334"/>
      <c r="BI203" s="293"/>
      <c r="BJ203" s="293"/>
      <c r="BK203" s="293"/>
      <c r="BL203" s="324"/>
      <c r="BM203" s="334"/>
      <c r="BN203" s="293"/>
      <c r="BO203" s="293"/>
      <c r="BP203" s="293"/>
      <c r="BQ203" s="324"/>
    </row>
    <row r="204" s="547" customFormat="true" ht="15" customHeight="true" x14ac:dyDescent="0.2">
      <c r="A204" s="1152"/>
      <c r="B204" s="1349"/>
      <c r="C204" s="1256"/>
      <c r="D204" s="1257"/>
      <c r="E204" s="1257"/>
      <c r="F204" s="1257"/>
      <c r="G204" s="1258"/>
      <c r="H204" s="1259"/>
      <c r="I204" s="1257"/>
      <c r="J204" s="1257"/>
      <c r="K204" s="1257"/>
      <c r="L204" s="1260"/>
      <c r="M204" s="1261"/>
      <c r="N204" s="1257"/>
      <c r="O204" s="1257"/>
      <c r="P204" s="1257"/>
      <c r="Q204" s="1260"/>
      <c r="R204" s="534"/>
      <c r="S204" s="534"/>
      <c r="T204" s="534"/>
      <c r="U204" s="534"/>
      <c r="V204" s="534"/>
      <c r="W204" s="534"/>
      <c r="X204" s="534"/>
      <c r="Y204" s="534"/>
      <c r="Z204" s="534"/>
      <c r="AA204" s="534"/>
      <c r="AB204" s="534"/>
      <c r="AC204" s="534"/>
      <c r="AD204" s="534"/>
      <c r="AE204" s="534"/>
      <c r="AF204" s="534"/>
      <c r="AG204" s="534"/>
      <c r="AH204" s="534"/>
      <c r="AI204" s="534"/>
      <c r="AJ204" s="534"/>
      <c r="AK204" s="534"/>
      <c r="AL204" s="534"/>
      <c r="AM204" s="534"/>
      <c r="AN204" s="534"/>
      <c r="AO204" s="534"/>
      <c r="AP204" s="534"/>
      <c r="AQ204" s="534"/>
      <c r="AR204" s="534"/>
      <c r="AS204" s="534"/>
      <c r="AT204" s="534"/>
      <c r="AU204" s="534"/>
      <c r="AV204" s="534"/>
      <c r="AW204" s="534"/>
      <c r="AX204" s="534"/>
      <c r="AY204" s="534"/>
      <c r="BA204" s="369"/>
      <c r="BB204" s="159"/>
      <c r="BC204" s="323"/>
      <c r="BD204" s="293"/>
      <c r="BE204" s="293"/>
      <c r="BF204" s="293"/>
      <c r="BG204" s="324"/>
      <c r="BH204" s="334"/>
      <c r="BI204" s="293"/>
      <c r="BJ204" s="293"/>
      <c r="BK204" s="293"/>
      <c r="BL204" s="324"/>
      <c r="BM204" s="334"/>
      <c r="BN204" s="293"/>
      <c r="BO204" s="293"/>
      <c r="BP204" s="293"/>
      <c r="BQ204" s="324"/>
    </row>
    <row r="205" s="547" customFormat="true" ht="15" customHeight="true" x14ac:dyDescent="0.2">
      <c r="A205" s="1161"/>
      <c r="B205" s="1351"/>
      <c r="C205" s="1280"/>
      <c r="D205" s="1281"/>
      <c r="E205" s="1281"/>
      <c r="F205" s="1281"/>
      <c r="G205" s="1282"/>
      <c r="H205" s="1283"/>
      <c r="I205" s="1281"/>
      <c r="J205" s="1281"/>
      <c r="K205" s="1281"/>
      <c r="L205" s="1284"/>
      <c r="M205" s="1285"/>
      <c r="N205" s="1281"/>
      <c r="O205" s="1281"/>
      <c r="P205" s="1281"/>
      <c r="Q205" s="1284"/>
      <c r="R205" s="534"/>
      <c r="S205" s="534"/>
      <c r="T205" s="534"/>
      <c r="U205" s="534"/>
      <c r="V205" s="534"/>
      <c r="W205" s="534"/>
      <c r="X205" s="534"/>
      <c r="Y205" s="534"/>
      <c r="Z205" s="534"/>
      <c r="AA205" s="534"/>
      <c r="AB205" s="534"/>
      <c r="AC205" s="534"/>
      <c r="AD205" s="534"/>
      <c r="AE205" s="534"/>
      <c r="AF205" s="534"/>
      <c r="AG205" s="534"/>
      <c r="AH205" s="534"/>
      <c r="AI205" s="534"/>
      <c r="AJ205" s="534"/>
      <c r="AK205" s="534"/>
      <c r="AL205" s="534"/>
      <c r="AM205" s="534"/>
      <c r="AN205" s="534"/>
      <c r="AO205" s="534"/>
      <c r="AP205" s="534"/>
      <c r="AQ205" s="534"/>
      <c r="AR205" s="534"/>
      <c r="AS205" s="534"/>
      <c r="AT205" s="534"/>
      <c r="AU205" s="534"/>
      <c r="AV205" s="534"/>
      <c r="AW205" s="534"/>
      <c r="AX205" s="534"/>
      <c r="AY205" s="534"/>
      <c r="BA205" s="369"/>
      <c r="BB205" s="159"/>
      <c r="BC205" s="341"/>
      <c r="BD205" s="339"/>
      <c r="BE205" s="339"/>
      <c r="BF205" s="339"/>
      <c r="BG205" s="340"/>
      <c r="BH205" s="338"/>
      <c r="BI205" s="339"/>
      <c r="BJ205" s="339"/>
      <c r="BK205" s="339"/>
      <c r="BL205" s="340"/>
      <c r="BM205" s="338"/>
      <c r="BN205" s="339"/>
      <c r="BO205" s="339"/>
      <c r="BP205" s="339"/>
      <c r="BQ205" s="340"/>
    </row>
    <row r="206" s="547" customFormat="true" ht="250.15" customHeight="true" x14ac:dyDescent="0.2">
      <c r="B206" s="557"/>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1481" t="str">
        <f>A1026</f>
        <v>Saint Lucia</v>
      </c>
      <c r="B208" s="1482"/>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t="str">
        <f>A1034</f>
        <v>2012</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370" t="s">
        <v>111</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96</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371" t="s">
        <v>97</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133</v>
      </c>
      <c r="B215" s="213" t="str">
        <f>A1025</f>
        <v>MICS12</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552"/>
      <c r="B216" s="550"/>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552"/>
      <c r="B217" s="551"/>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552"/>
      <c r="B218" s="550"/>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553"/>
      <c r="B219" s="554"/>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376" customFormat="true" ht="15" customHeight="true" x14ac:dyDescent="0.2">
      <c r="A220" s="114" t="s">
        <v>86</v>
      </c>
      <c r="B220" s="198"/>
      <c r="C220" s="1483" t="s">
        <v>114</v>
      </c>
      <c r="D220" s="1484"/>
      <c r="E220" s="1484"/>
      <c r="F220" s="1484"/>
      <c r="G220" s="1485"/>
      <c r="H220" s="1644" t="s">
        <v>38</v>
      </c>
      <c r="I220" s="1645"/>
      <c r="J220" s="1645"/>
      <c r="K220" s="1645"/>
      <c r="L220" s="1646"/>
      <c r="M220" s="1647" t="s">
        <v>37</v>
      </c>
      <c r="N220" s="1648"/>
      <c r="O220" s="1648"/>
      <c r="P220" s="1648"/>
      <c r="Q220" s="1649"/>
      <c r="R220" s="534"/>
      <c r="S220" s="534"/>
      <c r="T220" s="534"/>
      <c r="U220" s="534"/>
      <c r="V220" s="534"/>
      <c r="W220" s="534"/>
      <c r="X220" s="534"/>
      <c r="Y220" s="534"/>
      <c r="Z220" s="534"/>
      <c r="AA220" s="534"/>
      <c r="AB220" s="534"/>
      <c r="AC220" s="534"/>
      <c r="AD220" s="534"/>
      <c r="AE220" s="534"/>
      <c r="AF220" s="534"/>
      <c r="AG220" s="534"/>
      <c r="AH220" s="534"/>
      <c r="AI220" s="534"/>
      <c r="AJ220" s="534"/>
      <c r="AK220" s="534"/>
      <c r="AL220" s="534"/>
      <c r="AM220" s="534"/>
      <c r="AN220" s="534"/>
      <c r="AO220" s="534"/>
      <c r="AP220" s="534"/>
      <c r="AQ220" s="534"/>
      <c r="AR220" s="534"/>
      <c r="AS220" s="534"/>
      <c r="AT220" s="534"/>
      <c r="AU220" s="534"/>
      <c r="AV220" s="534"/>
      <c r="AW220" s="534"/>
      <c r="AX220" s="534"/>
      <c r="AY220" s="534"/>
      <c r="BA220" s="209" t="s">
        <v>128</v>
      </c>
      <c r="BB220" s="114" t="s">
        <v>86</v>
      </c>
      <c r="BC220" s="1603" t="s">
        <v>114</v>
      </c>
      <c r="BD220" s="1604"/>
      <c r="BE220" s="1604"/>
      <c r="BF220" s="1604"/>
      <c r="BG220" s="1605"/>
      <c r="BH220" s="1606" t="s">
        <v>38</v>
      </c>
      <c r="BI220" s="1604"/>
      <c r="BJ220" s="1604"/>
      <c r="BK220" s="1604"/>
      <c r="BL220" s="1605"/>
      <c r="BM220" s="1606" t="s">
        <v>37</v>
      </c>
      <c r="BN220" s="1604"/>
      <c r="BO220" s="1604"/>
      <c r="BP220" s="1604"/>
      <c r="BQ220" s="1605"/>
    </row>
    <row r="221" s="376" customFormat="true" ht="12.75" x14ac:dyDescent="0.2">
      <c r="A221" s="182" t="s">
        <v>87</v>
      </c>
      <c r="B221" s="238"/>
      <c r="C221" s="276" t="s">
        <v>0</v>
      </c>
      <c r="D221" s="277" t="s">
        <v>1</v>
      </c>
      <c r="E221" s="277" t="s">
        <v>2</v>
      </c>
      <c r="F221" s="277" t="s">
        <v>3</v>
      </c>
      <c r="G221" s="278" t="s">
        <v>4</v>
      </c>
      <c r="H221" s="1140" t="s">
        <v>0</v>
      </c>
      <c r="I221" s="1109" t="s">
        <v>1</v>
      </c>
      <c r="J221" s="1109" t="s">
        <v>2</v>
      </c>
      <c r="K221" s="1109" t="s">
        <v>3</v>
      </c>
      <c r="L221" s="1110" t="s">
        <v>4</v>
      </c>
      <c r="M221" s="1130" t="s">
        <v>0</v>
      </c>
      <c r="N221" s="1109" t="s">
        <v>1</v>
      </c>
      <c r="O221" s="1109" t="s">
        <v>2</v>
      </c>
      <c r="P221" s="1109" t="s">
        <v>3</v>
      </c>
      <c r="Q221" s="1110" t="s">
        <v>4</v>
      </c>
      <c r="R221" s="534"/>
      <c r="S221" s="534"/>
      <c r="T221" s="534"/>
      <c r="U221" s="534"/>
      <c r="V221" s="534"/>
      <c r="W221" s="534"/>
      <c r="X221" s="534"/>
      <c r="Y221" s="534"/>
      <c r="Z221" s="534"/>
      <c r="AA221" s="534"/>
      <c r="AB221" s="534"/>
      <c r="AC221" s="534"/>
      <c r="AD221" s="534"/>
      <c r="AE221" s="534"/>
      <c r="AF221" s="534"/>
      <c r="AG221" s="534"/>
      <c r="AH221" s="534"/>
      <c r="AI221" s="534"/>
      <c r="AJ221" s="534"/>
      <c r="AK221" s="534"/>
      <c r="AL221" s="534"/>
      <c r="AM221" s="534"/>
      <c r="AN221" s="534"/>
      <c r="AO221" s="534"/>
      <c r="AP221" s="534"/>
      <c r="AQ221" s="534"/>
      <c r="AR221" s="534"/>
      <c r="AS221" s="534"/>
      <c r="AT221" s="534"/>
      <c r="AU221" s="534"/>
      <c r="AV221" s="534"/>
      <c r="AW221" s="534"/>
      <c r="AX221" s="534"/>
      <c r="AY221" s="534"/>
      <c r="BA221" s="194" t="s">
        <v>117</v>
      </c>
      <c r="BB221" s="193"/>
      <c r="BC221" s="325" t="s">
        <v>0</v>
      </c>
      <c r="BD221" s="171" t="s">
        <v>1</v>
      </c>
      <c r="BE221" s="171" t="s">
        <v>2</v>
      </c>
      <c r="BF221" s="171" t="s">
        <v>3</v>
      </c>
      <c r="BG221" s="326" t="s">
        <v>4</v>
      </c>
      <c r="BH221" s="335" t="s">
        <v>0</v>
      </c>
      <c r="BI221" s="171" t="s">
        <v>1</v>
      </c>
      <c r="BJ221" s="171" t="s">
        <v>2</v>
      </c>
      <c r="BK221" s="171" t="s">
        <v>3</v>
      </c>
      <c r="BL221" s="326" t="s">
        <v>4</v>
      </c>
      <c r="BM221" s="335" t="s">
        <v>0</v>
      </c>
      <c r="BN221" s="171" t="s">
        <v>1</v>
      </c>
      <c r="BO221" s="171" t="s">
        <v>2</v>
      </c>
      <c r="BP221" s="171" t="s">
        <v>3</v>
      </c>
      <c r="BQ221" s="326" t="s">
        <v>4</v>
      </c>
    </row>
    <row r="222" s="376" customFormat="true" ht="15" customHeight="true" x14ac:dyDescent="0.2">
      <c r="A222" s="1657" t="s">
        <v>36</v>
      </c>
      <c r="B222" s="1352" t="s">
        <v>15</v>
      </c>
      <c r="C222" s="1286">
        <v>69.68906407180117</v>
      </c>
      <c r="D222" s="1287">
        <v>85.20066099366403</v>
      </c>
      <c r="E222" s="1287">
        <v>90.754167823200532</v>
      </c>
      <c r="F222" s="1287">
        <v>95.119565143757754</v>
      </c>
      <c r="G222" s="1288">
        <v>95.69936992837799</v>
      </c>
      <c r="H222" s="1289">
        <v>66.778105622320055</v>
      </c>
      <c r="I222" s="1287">
        <v>88.284016506201056</v>
      </c>
      <c r="J222" s="1287">
        <v>88.835415293280732</v>
      </c>
      <c r="K222" s="1287">
        <v>98.374545140238837</v>
      </c>
      <c r="L222" s="1290">
        <v>96.510124337500315</v>
      </c>
      <c r="M222" s="1291">
        <v>70.538578533693823</v>
      </c>
      <c r="N222" s="1287">
        <v>84.583114215989013</v>
      </c>
      <c r="O222" s="1287">
        <v>90.881410765461482</v>
      </c>
      <c r="P222" s="1287">
        <v>94.434304438102274</v>
      </c>
      <c r="Q222" s="1290">
        <v>95.409063635960763</v>
      </c>
      <c r="R222" s="534"/>
      <c r="S222" s="534"/>
      <c r="T222" s="534"/>
      <c r="U222" s="534"/>
      <c r="V222" s="534"/>
      <c r="W222" s="534"/>
      <c r="X222" s="534"/>
      <c r="Y222" s="534"/>
      <c r="Z222" s="534"/>
      <c r="AA222" s="534"/>
      <c r="AB222" s="534"/>
      <c r="AC222" s="534"/>
      <c r="AD222" s="534"/>
      <c r="AE222" s="534"/>
      <c r="AF222" s="534"/>
      <c r="AG222" s="534"/>
      <c r="AH222" s="534"/>
      <c r="AI222" s="534"/>
      <c r="AJ222" s="534"/>
      <c r="AK222" s="534"/>
      <c r="AL222" s="534"/>
      <c r="AM222" s="534"/>
      <c r="AN222" s="534"/>
      <c r="AO222" s="534"/>
      <c r="AP222" s="534"/>
      <c r="AQ222" s="534"/>
      <c r="AR222" s="534"/>
      <c r="AS222" s="534"/>
      <c r="AT222" s="534"/>
      <c r="AU222" s="534"/>
      <c r="AV222" s="534"/>
      <c r="AW222" s="534"/>
      <c r="AX222" s="534"/>
      <c r="AY222" s="534"/>
      <c r="BA222" s="1607" t="s">
        <v>36</v>
      </c>
      <c r="BB222" s="160" t="s">
        <v>15</v>
      </c>
      <c r="BC222" s="350">
        <v>677.33563318131473</v>
      </c>
      <c r="BD222" s="354">
        <v>817.17567809890454</v>
      </c>
      <c r="BE222" s="354">
        <v>840.06129198050382</v>
      </c>
      <c r="BF222" s="354">
        <v>935.43461675997935</v>
      </c>
      <c r="BG222" s="358">
        <v>887.47958596738761</v>
      </c>
      <c r="BH222" s="362">
        <v>119.60013695700708</v>
      </c>
      <c r="BI222" s="354">
        <v>159.88622178625846</v>
      </c>
      <c r="BJ222" s="354">
        <v>156.7856363865624</v>
      </c>
      <c r="BK222" s="354">
        <v>178.28878967813725</v>
      </c>
      <c r="BL222" s="358">
        <v>178.0848728266017</v>
      </c>
      <c r="BM222" s="362">
        <v>557.521354952097</v>
      </c>
      <c r="BN222" s="354">
        <v>658.94654446619472</v>
      </c>
      <c r="BO222" s="354">
        <v>685.15912715097272</v>
      </c>
      <c r="BP222" s="354">
        <v>747.30496059017639</v>
      </c>
      <c r="BQ222" s="358">
        <v>715.90916119408223</v>
      </c>
    </row>
    <row r="223" s="376" customFormat="true" ht="15" customHeight="true" x14ac:dyDescent="0.2">
      <c r="A223" s="1658"/>
      <c r="B223" s="1353" t="s">
        <v>16</v>
      </c>
      <c r="C223" s="1292">
        <v>15.631942978206547</v>
      </c>
      <c r="D223" s="1293">
        <v>11.064551592355405</v>
      </c>
      <c r="E223" s="1293">
        <v>5.4361424477327649</v>
      </c>
      <c r="F223" s="1293">
        <v>3.1558410652814026</v>
      </c>
      <c r="G223" s="1294">
        <v>2.3168659443196207</v>
      </c>
      <c r="H223" s="1295">
        <v>17.998257071504611</v>
      </c>
      <c r="I223" s="1293">
        <v>8.9902887199153358</v>
      </c>
      <c r="J223" s="1293">
        <v>8.7285239686104497</v>
      </c>
      <c r="K223" s="1293">
        <v>0</v>
      </c>
      <c r="L223" s="1296">
        <v>1.2944389963395584</v>
      </c>
      <c r="M223" s="1297">
        <v>15.023521702004297</v>
      </c>
      <c r="N223" s="1293">
        <v>11.409375318183953</v>
      </c>
      <c r="O223" s="1293">
        <v>4.8846030177295585</v>
      </c>
      <c r="P223" s="1293">
        <v>3.9218468034474361</v>
      </c>
      <c r="Q223" s="1296">
        <v>2.545076703771036</v>
      </c>
      <c r="R223" s="534"/>
      <c r="S223" s="534"/>
      <c r="T223" s="534"/>
      <c r="U223" s="534"/>
      <c r="V223" s="534"/>
      <c r="W223" s="534"/>
      <c r="X223" s="534"/>
      <c r="Y223" s="534"/>
      <c r="Z223" s="534"/>
      <c r="AA223" s="534"/>
      <c r="AB223" s="534"/>
      <c r="AC223" s="534"/>
      <c r="AD223" s="534"/>
      <c r="AE223" s="534"/>
      <c r="AF223" s="534"/>
      <c r="AG223" s="534"/>
      <c r="AH223" s="534"/>
      <c r="AI223" s="534"/>
      <c r="AJ223" s="534"/>
      <c r="AK223" s="534"/>
      <c r="AL223" s="534"/>
      <c r="AM223" s="534"/>
      <c r="AN223" s="534"/>
      <c r="AO223" s="534"/>
      <c r="AP223" s="534"/>
      <c r="AQ223" s="534"/>
      <c r="AR223" s="534"/>
      <c r="AS223" s="534"/>
      <c r="AT223" s="534"/>
      <c r="AU223" s="534"/>
      <c r="AV223" s="534"/>
      <c r="AW223" s="534"/>
      <c r="AX223" s="534"/>
      <c r="AY223" s="534"/>
      <c r="BA223" s="1608"/>
      <c r="BB223" s="161" t="s">
        <v>16</v>
      </c>
      <c r="BC223" s="351">
        <v>151.93304912358656</v>
      </c>
      <c r="BD223" s="355">
        <v>106.12221014360122</v>
      </c>
      <c r="BE223" s="355">
        <v>50.319373286843238</v>
      </c>
      <c r="BF223" s="355">
        <v>31.035496987347667</v>
      </c>
      <c r="BG223" s="359">
        <v>21.48573423780709</v>
      </c>
      <c r="BH223" s="363">
        <v>32.235026595601497</v>
      </c>
      <c r="BI223" s="355">
        <v>16.281806753705148</v>
      </c>
      <c r="BJ223" s="355">
        <v>15.404973124918374</v>
      </c>
      <c r="BK223" s="355">
        <v>0</v>
      </c>
      <c r="BL223" s="359">
        <v>2.3885577355468453</v>
      </c>
      <c r="BM223" s="363">
        <v>118.74259943376626</v>
      </c>
      <c r="BN223" s="355">
        <v>88.884980295677309</v>
      </c>
      <c r="BO223" s="355">
        <v>36.825246350362349</v>
      </c>
      <c r="BP223" s="355">
        <v>31.035496987347667</v>
      </c>
      <c r="BQ223" s="359">
        <v>19.097176502260243</v>
      </c>
    </row>
    <row r="224" s="376" customFormat="true" ht="15" customHeight="true" x14ac:dyDescent="0.2">
      <c r="A224" s="1659"/>
      <c r="B224" s="1354" t="s">
        <v>20</v>
      </c>
      <c r="C224" s="1292">
        <v>14.678992949992239</v>
      </c>
      <c r="D224" s="1293">
        <v>3.7347874139805755</v>
      </c>
      <c r="E224" s="1293">
        <v>3.8096897290666796</v>
      </c>
      <c r="F224" s="1293">
        <v>1.7245937909608302</v>
      </c>
      <c r="G224" s="1294">
        <v>1.9837641273023872</v>
      </c>
      <c r="H224" s="1295">
        <v>15.223637306175233</v>
      </c>
      <c r="I224" s="1293">
        <v>2.7256947738836024</v>
      </c>
      <c r="J224" s="1293">
        <v>2.4360607381088051</v>
      </c>
      <c r="K224" s="1293">
        <v>1.6254548597611644</v>
      </c>
      <c r="L224" s="1296">
        <v>2.1954366661601195</v>
      </c>
      <c r="M224" s="1297">
        <v>14.437899764301834</v>
      </c>
      <c r="N224" s="1293">
        <v>4.0075104658270435</v>
      </c>
      <c r="O224" s="1293">
        <v>4.2339862168089528</v>
      </c>
      <c r="P224" s="1293">
        <v>1.6438487584502961</v>
      </c>
      <c r="Q224" s="1296">
        <v>2.0458596602681891</v>
      </c>
      <c r="R224" s="534"/>
      <c r="S224" s="534"/>
      <c r="T224" s="534"/>
      <c r="U224" s="534"/>
      <c r="V224" s="534"/>
      <c r="W224" s="534"/>
      <c r="X224" s="534"/>
      <c r="Y224" s="534"/>
      <c r="Z224" s="534"/>
      <c r="AA224" s="534"/>
      <c r="AB224" s="534"/>
      <c r="AC224" s="534"/>
      <c r="AD224" s="534"/>
      <c r="AE224" s="534"/>
      <c r="AF224" s="534"/>
      <c r="AG224" s="534"/>
      <c r="AH224" s="534"/>
      <c r="AI224" s="534"/>
      <c r="AJ224" s="534"/>
      <c r="AK224" s="534"/>
      <c r="AL224" s="534"/>
      <c r="AM224" s="534"/>
      <c r="AN224" s="534"/>
      <c r="AO224" s="534"/>
      <c r="AP224" s="534"/>
      <c r="AQ224" s="534"/>
      <c r="AR224" s="534"/>
      <c r="AS224" s="534"/>
      <c r="AT224" s="534"/>
      <c r="AU224" s="534"/>
      <c r="AV224" s="534"/>
      <c r="AW224" s="534"/>
      <c r="AX224" s="534"/>
      <c r="AY224" s="534"/>
      <c r="BA224" s="1608"/>
      <c r="BB224" s="161" t="s">
        <v>20</v>
      </c>
      <c r="BC224" s="351">
        <v>142.67095012214696</v>
      </c>
      <c r="BD224" s="355">
        <v>35.821053522129269</v>
      </c>
      <c r="BE224" s="355">
        <v>35.264197255153078</v>
      </c>
      <c r="BF224" s="355">
        <v>16.960177745513523</v>
      </c>
      <c r="BG224" s="359">
        <v>18.39667458284088</v>
      </c>
      <c r="BH224" s="363">
        <v>27.265659752315422</v>
      </c>
      <c r="BI224" s="355">
        <v>4.9363526534634801</v>
      </c>
      <c r="BJ224" s="355">
        <v>4.2994039239843209</v>
      </c>
      <c r="BK224" s="355">
        <v>2.9458878738411087</v>
      </c>
      <c r="BL224" s="359">
        <v>4.0511196330524779</v>
      </c>
      <c r="BM224" s="363">
        <v>114.11397290081744</v>
      </c>
      <c r="BN224" s="355">
        <v>31.220595243461187</v>
      </c>
      <c r="BO224" s="355">
        <v>31.920216425387494</v>
      </c>
      <c r="BP224" s="355">
        <v>13.008581351442164</v>
      </c>
      <c r="BQ224" s="359">
        <v>15.351263470018651</v>
      </c>
    </row>
    <row r="225" s="376" customFormat="true" ht="15" customHeight="true" x14ac:dyDescent="0.2">
      <c r="A225" s="1660" t="s">
        <v>232</v>
      </c>
      <c r="B225" s="1355" t="s">
        <v>233</v>
      </c>
      <c r="C225" s="1292">
        <v>83.476263570439485</v>
      </c>
      <c r="D225" s="1293">
        <v>93.268564523220363</v>
      </c>
      <c r="E225" s="1293">
        <v>89.71028426416477</v>
      </c>
      <c r="F225" s="1293">
        <v>97.048978396481871</v>
      </c>
      <c r="G225" s="1294">
        <v>91.891592216345501</v>
      </c>
      <c r="H225" s="1295">
        <v>80.713453388054873</v>
      </c>
      <c r="I225" s="1293">
        <v>92.965367607557809</v>
      </c>
      <c r="J225" s="1293">
        <v>91.796997684279319</v>
      </c>
      <c r="K225" s="1293">
        <v>94.483705827514981</v>
      </c>
      <c r="L225" s="1296">
        <v>95.929016224751834</v>
      </c>
      <c r="M225" s="1297">
        <v>84.434784571174248</v>
      </c>
      <c r="N225" s="1293">
        <v>92.872139788475522</v>
      </c>
      <c r="O225" s="1293">
        <v>89.818743600496532</v>
      </c>
      <c r="P225" s="1293">
        <v>97.375244266681108</v>
      </c>
      <c r="Q225" s="1296">
        <v>90.790284391957073</v>
      </c>
      <c r="R225" s="534"/>
      <c r="S225" s="534"/>
      <c r="T225" s="534"/>
      <c r="U225" s="534"/>
      <c r="V225" s="534"/>
      <c r="W225" s="534"/>
      <c r="X225" s="534"/>
      <c r="Y225" s="534"/>
      <c r="Z225" s="534"/>
      <c r="AA225" s="534"/>
      <c r="AB225" s="534"/>
      <c r="AC225" s="534"/>
      <c r="AD225" s="534"/>
      <c r="AE225" s="534"/>
      <c r="AF225" s="534"/>
      <c r="AG225" s="534"/>
      <c r="AH225" s="534"/>
      <c r="AI225" s="534"/>
      <c r="AJ225" s="534"/>
      <c r="AK225" s="534"/>
      <c r="AL225" s="534"/>
      <c r="AM225" s="534"/>
      <c r="AN225" s="534"/>
      <c r="AO225" s="534"/>
      <c r="AP225" s="534"/>
      <c r="AQ225" s="534"/>
      <c r="AR225" s="534"/>
      <c r="AS225" s="534"/>
      <c r="AT225" s="534"/>
      <c r="AU225" s="534"/>
      <c r="AV225" s="534"/>
      <c r="AW225" s="534"/>
      <c r="AX225" s="534"/>
      <c r="AY225" s="534"/>
      <c r="BA225" s="1608" t="s">
        <v>70</v>
      </c>
      <c r="BB225" s="161" t="s">
        <v>71</v>
      </c>
      <c r="BC225" s="1030" t="s">
        <v>35</v>
      </c>
      <c r="BD225" s="1050" t="s">
        <v>35</v>
      </c>
      <c r="BE225" s="1050" t="s">
        <v>35</v>
      </c>
      <c r="BF225" s="1050" t="s">
        <v>35</v>
      </c>
      <c r="BG225" s="1071" t="s">
        <v>35</v>
      </c>
      <c r="BH225" s="1092" t="s">
        <v>35</v>
      </c>
      <c r="BI225" s="1050" t="s">
        <v>35</v>
      </c>
      <c r="BJ225" s="1050" t="s">
        <v>35</v>
      </c>
      <c r="BK225" s="1050" t="s">
        <v>35</v>
      </c>
      <c r="BL225" s="1071" t="s">
        <v>35</v>
      </c>
      <c r="BM225" s="1092" t="s">
        <v>35</v>
      </c>
      <c r="BN225" s="1050" t="s">
        <v>35</v>
      </c>
      <c r="BO225" s="1050" t="s">
        <v>35</v>
      </c>
      <c r="BP225" s="1050" t="s">
        <v>35</v>
      </c>
      <c r="BQ225" s="1071" t="s">
        <v>35</v>
      </c>
    </row>
    <row r="226" s="376" customFormat="true" ht="15" customHeight="true" x14ac:dyDescent="0.2">
      <c r="A226" s="1658"/>
      <c r="B226" s="1353" t="s">
        <v>234</v>
      </c>
      <c r="C226" s="1292">
        <v>8.6679307727006183</v>
      </c>
      <c r="D226" s="1293">
        <v>1.2208995167171972</v>
      </c>
      <c r="E226" s="1293">
        <v>0.73263550318546633</v>
      </c>
      <c r="F226" s="1293">
        <v>0.48227834213349197</v>
      </c>
      <c r="G226" s="1294">
        <v>0</v>
      </c>
      <c r="H226" s="1295">
        <v>10.592921009444504</v>
      </c>
      <c r="I226" s="1293">
        <v>0.25209244807620207</v>
      </c>
      <c r="J226" s="1293">
        <v>1.5280445051503824</v>
      </c>
      <c r="K226" s="1293">
        <v>0</v>
      </c>
      <c r="L226" s="1296">
        <v>0.53457524830124947</v>
      </c>
      <c r="M226" s="1297">
        <v>8.2631163691941065</v>
      </c>
      <c r="N226" s="1293">
        <v>1.3229777026930372</v>
      </c>
      <c r="O226" s="1293">
        <v>0.66688886623083454</v>
      </c>
      <c r="P226" s="1293">
        <v>0.47504081289106975</v>
      </c>
      <c r="Q226" s="1296">
        <v>0</v>
      </c>
      <c r="R226" s="534"/>
      <c r="S226" s="534"/>
      <c r="T226" s="534"/>
      <c r="U226" s="534"/>
      <c r="V226" s="534"/>
      <c r="W226" s="534"/>
      <c r="X226" s="534"/>
      <c r="Y226" s="534"/>
      <c r="Z226" s="534"/>
      <c r="AA226" s="534"/>
      <c r="AB226" s="534"/>
      <c r="AC226" s="534"/>
      <c r="AD226" s="534"/>
      <c r="AE226" s="534"/>
      <c r="AF226" s="534"/>
      <c r="AG226" s="534"/>
      <c r="AH226" s="534"/>
      <c r="AI226" s="534"/>
      <c r="AJ226" s="534"/>
      <c r="AK226" s="534"/>
      <c r="AL226" s="534"/>
      <c r="AM226" s="534"/>
      <c r="AN226" s="534"/>
      <c r="AO226" s="534"/>
      <c r="AP226" s="534"/>
      <c r="AQ226" s="534"/>
      <c r="AR226" s="534"/>
      <c r="AS226" s="534"/>
      <c r="AT226" s="534"/>
      <c r="AU226" s="534"/>
      <c r="AV226" s="534"/>
      <c r="AW226" s="534"/>
      <c r="AX226" s="534"/>
      <c r="AY226" s="534"/>
      <c r="BA226" s="1608"/>
      <c r="BB226" s="161" t="s">
        <v>72</v>
      </c>
      <c r="BC226" s="1030" t="s">
        <v>35</v>
      </c>
      <c r="BD226" s="1050" t="s">
        <v>35</v>
      </c>
      <c r="BE226" s="1050" t="s">
        <v>35</v>
      </c>
      <c r="BF226" s="1050" t="s">
        <v>35</v>
      </c>
      <c r="BG226" s="1071" t="s">
        <v>35</v>
      </c>
      <c r="BH226" s="1092" t="s">
        <v>35</v>
      </c>
      <c r="BI226" s="1050" t="s">
        <v>35</v>
      </c>
      <c r="BJ226" s="1050" t="s">
        <v>35</v>
      </c>
      <c r="BK226" s="1050" t="s">
        <v>35</v>
      </c>
      <c r="BL226" s="1071" t="s">
        <v>35</v>
      </c>
      <c r="BM226" s="1092" t="s">
        <v>35</v>
      </c>
      <c r="BN226" s="1050" t="s">
        <v>35</v>
      </c>
      <c r="BO226" s="1050" t="s">
        <v>35</v>
      </c>
      <c r="BP226" s="1050" t="s">
        <v>35</v>
      </c>
      <c r="BQ226" s="1071" t="s">
        <v>35</v>
      </c>
    </row>
    <row r="227" s="376" customFormat="true" ht="15" customHeight="true" x14ac:dyDescent="0.2">
      <c r="A227" s="1658"/>
      <c r="B227" s="1353" t="s">
        <v>235</v>
      </c>
      <c r="C227" s="1292">
        <v>2.1621210805528488</v>
      </c>
      <c r="D227" s="1293">
        <v>3.1129085806789738</v>
      </c>
      <c r="E227" s="1293">
        <v>6.7366723202333461</v>
      </c>
      <c r="F227" s="1293">
        <v>1.2479498786793122</v>
      </c>
      <c r="G227" s="1294">
        <v>6.2486011647159501</v>
      </c>
      <c r="H227" s="1295">
        <v>4.7925025050240464</v>
      </c>
      <c r="I227" s="1293">
        <v>4.4296770956547862</v>
      </c>
      <c r="J227" s="1293">
        <v>5.9109355579951224</v>
      </c>
      <c r="K227" s="1293">
        <v>3.9551281352073504</v>
      </c>
      <c r="L227" s="1296">
        <v>1.9176478531846726</v>
      </c>
      <c r="M227" s="1297">
        <v>1.3175408988540971</v>
      </c>
      <c r="N227" s="1293">
        <v>3.2506186273944389</v>
      </c>
      <c r="O227" s="1293">
        <v>6.2102096012462251</v>
      </c>
      <c r="P227" s="1293">
        <v>0.99730109656243404</v>
      </c>
      <c r="Q227" s="1296">
        <v>7.3134794740972895</v>
      </c>
      <c r="R227" s="534"/>
      <c r="S227" s="534"/>
      <c r="T227" s="534"/>
      <c r="U227" s="534"/>
      <c r="V227" s="534"/>
      <c r="W227" s="534"/>
      <c r="X227" s="534"/>
      <c r="Y227" s="534"/>
      <c r="Z227" s="534"/>
      <c r="AA227" s="534"/>
      <c r="AB227" s="534"/>
      <c r="AC227" s="534"/>
      <c r="AD227" s="534"/>
      <c r="AE227" s="534"/>
      <c r="AF227" s="534"/>
      <c r="AG227" s="534"/>
      <c r="AH227" s="534"/>
      <c r="AI227" s="534"/>
      <c r="AJ227" s="534"/>
      <c r="AK227" s="534"/>
      <c r="AL227" s="534"/>
      <c r="AM227" s="534"/>
      <c r="AN227" s="534"/>
      <c r="AO227" s="534"/>
      <c r="AP227" s="534"/>
      <c r="AQ227" s="534"/>
      <c r="AR227" s="534"/>
      <c r="AS227" s="534"/>
      <c r="AT227" s="534"/>
      <c r="AU227" s="534"/>
      <c r="AV227" s="534"/>
      <c r="AW227" s="534"/>
      <c r="AX227" s="534"/>
      <c r="AY227" s="534"/>
      <c r="BA227" s="1608" t="s">
        <v>94</v>
      </c>
      <c r="BB227" s="161" t="s">
        <v>61</v>
      </c>
      <c r="BC227" s="1030" t="s">
        <v>35</v>
      </c>
      <c r="BD227" s="1050" t="s">
        <v>35</v>
      </c>
      <c r="BE227" s="1050" t="s">
        <v>35</v>
      </c>
      <c r="BF227" s="1050" t="s">
        <v>35</v>
      </c>
      <c r="BG227" s="1071" t="s">
        <v>35</v>
      </c>
      <c r="BH227" s="1092" t="s">
        <v>35</v>
      </c>
      <c r="BI227" s="1050" t="s">
        <v>35</v>
      </c>
      <c r="BJ227" s="1050" t="s">
        <v>35</v>
      </c>
      <c r="BK227" s="1050" t="s">
        <v>35</v>
      </c>
      <c r="BL227" s="1071" t="s">
        <v>35</v>
      </c>
      <c r="BM227" s="1092" t="s">
        <v>35</v>
      </c>
      <c r="BN227" s="1050" t="s">
        <v>35</v>
      </c>
      <c r="BO227" s="1050" t="s">
        <v>35</v>
      </c>
      <c r="BP227" s="1050" t="s">
        <v>35</v>
      </c>
      <c r="BQ227" s="1071" t="s">
        <v>35</v>
      </c>
    </row>
    <row r="228" s="376" customFormat="true" ht="15" customHeight="true" x14ac:dyDescent="0.2">
      <c r="A228" s="1661"/>
      <c r="B228" s="1356" t="s">
        <v>236</v>
      </c>
      <c r="C228" s="1298">
        <v>5.6936845763069739</v>
      </c>
      <c r="D228" s="1299">
        <v>2.3976273793834593</v>
      </c>
      <c r="E228" s="1299">
        <v>2.8204079124164037</v>
      </c>
      <c r="F228" s="1299">
        <v>1.2207933827053319</v>
      </c>
      <c r="G228" s="1300">
        <v>1.8598066189385525</v>
      </c>
      <c r="H228" s="1301">
        <v>3.901123097476499</v>
      </c>
      <c r="I228" s="1299">
        <v>2.35286284871122</v>
      </c>
      <c r="J228" s="1299">
        <v>0.76402225257519119</v>
      </c>
      <c r="K228" s="1299">
        <v>1.5611660372776555</v>
      </c>
      <c r="L228" s="1302">
        <v>1.6187606737622213</v>
      </c>
      <c r="M228" s="1303">
        <v>5.9845581607774889</v>
      </c>
      <c r="N228" s="1299">
        <v>2.554263881437052</v>
      </c>
      <c r="O228" s="1299">
        <v>3.3041579320264058</v>
      </c>
      <c r="P228" s="1299">
        <v>1.1524138238653732</v>
      </c>
      <c r="Q228" s="1302">
        <v>1.8962361339456386</v>
      </c>
      <c r="R228" s="534"/>
      <c r="S228" s="534"/>
      <c r="T228" s="534"/>
      <c r="U228" s="534"/>
      <c r="V228" s="534"/>
      <c r="W228" s="534"/>
      <c r="X228" s="534"/>
      <c r="Y228" s="534"/>
      <c r="Z228" s="534"/>
      <c r="AA228" s="534"/>
      <c r="AB228" s="534"/>
      <c r="AC228" s="534"/>
      <c r="AD228" s="534"/>
      <c r="AE228" s="534"/>
      <c r="AF228" s="534"/>
      <c r="AG228" s="534"/>
      <c r="AH228" s="534"/>
      <c r="AI228" s="534"/>
      <c r="AJ228" s="534"/>
      <c r="AK228" s="534"/>
      <c r="AL228" s="534"/>
      <c r="AM228" s="534"/>
      <c r="AN228" s="534"/>
      <c r="AO228" s="534"/>
      <c r="AP228" s="534"/>
      <c r="AQ228" s="534"/>
      <c r="AR228" s="534"/>
      <c r="AS228" s="534"/>
      <c r="AT228" s="534"/>
      <c r="AU228" s="534"/>
      <c r="AV228" s="534"/>
      <c r="AW228" s="534"/>
      <c r="AX228" s="534"/>
      <c r="AY228" s="534"/>
      <c r="BA228" s="1608"/>
      <c r="BB228" s="161" t="s">
        <v>91</v>
      </c>
      <c r="BC228" s="1030" t="s">
        <v>35</v>
      </c>
      <c r="BD228" s="1050" t="s">
        <v>35</v>
      </c>
      <c r="BE228" s="1050" t="s">
        <v>35</v>
      </c>
      <c r="BF228" s="1050" t="s">
        <v>35</v>
      </c>
      <c r="BG228" s="1071" t="s">
        <v>35</v>
      </c>
      <c r="BH228" s="1092" t="s">
        <v>35</v>
      </c>
      <c r="BI228" s="1050" t="s">
        <v>35</v>
      </c>
      <c r="BJ228" s="1050" t="s">
        <v>35</v>
      </c>
      <c r="BK228" s="1050" t="s">
        <v>35</v>
      </c>
      <c r="BL228" s="1071" t="s">
        <v>35</v>
      </c>
      <c r="BM228" s="1092" t="s">
        <v>35</v>
      </c>
      <c r="BN228" s="1050" t="s">
        <v>35</v>
      </c>
      <c r="BO228" s="1050" t="s">
        <v>35</v>
      </c>
      <c r="BP228" s="1050" t="s">
        <v>35</v>
      </c>
      <c r="BQ228" s="1071" t="s">
        <v>35</v>
      </c>
    </row>
    <row r="229" s="376" customFormat="true" ht="15" customHeight="true" x14ac:dyDescent="0.2">
      <c r="A229" s="710"/>
      <c r="B229" s="1164"/>
      <c r="C229" s="1304"/>
      <c r="D229" s="1305"/>
      <c r="E229" s="1305"/>
      <c r="F229" s="1305"/>
      <c r="G229" s="1306"/>
      <c r="H229" s="1307"/>
      <c r="I229" s="1305"/>
      <c r="J229" s="1305"/>
      <c r="K229" s="1305"/>
      <c r="L229" s="1308"/>
      <c r="M229" s="1309"/>
      <c r="N229" s="1305"/>
      <c r="O229" s="1305"/>
      <c r="P229" s="1305"/>
      <c r="Q229" s="1308"/>
      <c r="R229" s="534"/>
      <c r="S229" s="534"/>
      <c r="T229" s="534"/>
      <c r="U229" s="534"/>
      <c r="V229" s="534"/>
      <c r="W229" s="534"/>
      <c r="X229" s="534"/>
      <c r="Y229" s="534"/>
      <c r="Z229" s="534"/>
      <c r="AA229" s="534"/>
      <c r="AB229" s="534"/>
      <c r="AC229" s="534"/>
      <c r="AD229" s="534"/>
      <c r="AE229" s="534"/>
      <c r="AF229" s="534"/>
      <c r="AG229" s="534"/>
      <c r="AH229" s="534"/>
      <c r="AI229" s="534"/>
      <c r="AJ229" s="534"/>
      <c r="AK229" s="534"/>
      <c r="AL229" s="534"/>
      <c r="AM229" s="534"/>
      <c r="AN229" s="534"/>
      <c r="AO229" s="534"/>
      <c r="AP229" s="534"/>
      <c r="AQ229" s="534"/>
      <c r="AR229" s="534"/>
      <c r="AS229" s="534"/>
      <c r="AT229" s="534"/>
      <c r="AU229" s="534"/>
      <c r="AV229" s="534"/>
      <c r="AW229" s="534"/>
      <c r="AX229" s="534"/>
      <c r="AY229" s="534"/>
      <c r="BA229" s="1608"/>
      <c r="BB229" s="161" t="s">
        <v>92</v>
      </c>
      <c r="BC229" s="1030" t="s">
        <v>35</v>
      </c>
      <c r="BD229" s="1050" t="s">
        <v>35</v>
      </c>
      <c r="BE229" s="1050" t="s">
        <v>35</v>
      </c>
      <c r="BF229" s="1050" t="s">
        <v>35</v>
      </c>
      <c r="BG229" s="1071" t="s">
        <v>35</v>
      </c>
      <c r="BH229" s="1092" t="s">
        <v>35</v>
      </c>
      <c r="BI229" s="1050" t="s">
        <v>35</v>
      </c>
      <c r="BJ229" s="1050" t="s">
        <v>35</v>
      </c>
      <c r="BK229" s="1050" t="s">
        <v>35</v>
      </c>
      <c r="BL229" s="1071" t="s">
        <v>35</v>
      </c>
      <c r="BM229" s="1092" t="s">
        <v>35</v>
      </c>
      <c r="BN229" s="1050" t="s">
        <v>35</v>
      </c>
      <c r="BO229" s="1050" t="s">
        <v>35</v>
      </c>
      <c r="BP229" s="1050" t="s">
        <v>35</v>
      </c>
      <c r="BQ229" s="1071" t="s">
        <v>35</v>
      </c>
    </row>
    <row r="230" s="376" customFormat="true" ht="15" customHeight="true" x14ac:dyDescent="0.2">
      <c r="A230" s="1155"/>
      <c r="B230" s="1357"/>
      <c r="C230" s="1115"/>
      <c r="D230" s="1116"/>
      <c r="E230" s="1116"/>
      <c r="F230" s="1116"/>
      <c r="G230" s="1145"/>
      <c r="H230" s="1141"/>
      <c r="I230" s="1116"/>
      <c r="J230" s="1116"/>
      <c r="K230" s="1116"/>
      <c r="L230" s="1121"/>
      <c r="M230" s="1131"/>
      <c r="N230" s="1116"/>
      <c r="O230" s="1116"/>
      <c r="P230" s="1116"/>
      <c r="Q230" s="1121"/>
      <c r="R230" s="534"/>
      <c r="S230" s="534"/>
      <c r="T230" s="534"/>
      <c r="U230" s="534"/>
      <c r="V230" s="534"/>
      <c r="W230" s="534"/>
      <c r="X230" s="534"/>
      <c r="Y230" s="534"/>
      <c r="Z230" s="534"/>
      <c r="AA230" s="534"/>
      <c r="AB230" s="534"/>
      <c r="AC230" s="534"/>
      <c r="AD230" s="534"/>
      <c r="AE230" s="534"/>
      <c r="AF230" s="534"/>
      <c r="AG230" s="534"/>
      <c r="AH230" s="534"/>
      <c r="AI230" s="534"/>
      <c r="AJ230" s="534"/>
      <c r="AK230" s="534"/>
      <c r="AL230" s="534"/>
      <c r="AM230" s="534"/>
      <c r="AN230" s="534"/>
      <c r="AO230" s="534"/>
      <c r="AP230" s="534"/>
      <c r="AQ230" s="534"/>
      <c r="AR230" s="534"/>
      <c r="AS230" s="534"/>
      <c r="AT230" s="534"/>
      <c r="AU230" s="534"/>
      <c r="AV230" s="534"/>
      <c r="AW230" s="534"/>
      <c r="AX230" s="534"/>
      <c r="AY230" s="534"/>
      <c r="BA230" s="1608"/>
      <c r="BB230" s="161" t="s">
        <v>93</v>
      </c>
      <c r="BC230" s="1030" t="s">
        <v>35</v>
      </c>
      <c r="BD230" s="1050" t="s">
        <v>35</v>
      </c>
      <c r="BE230" s="1050" t="s">
        <v>35</v>
      </c>
      <c r="BF230" s="1050" t="s">
        <v>35</v>
      </c>
      <c r="BG230" s="1071" t="s">
        <v>35</v>
      </c>
      <c r="BH230" s="1092" t="s">
        <v>35</v>
      </c>
      <c r="BI230" s="1050" t="s">
        <v>35</v>
      </c>
      <c r="BJ230" s="1050" t="s">
        <v>35</v>
      </c>
      <c r="BK230" s="1050" t="s">
        <v>35</v>
      </c>
      <c r="BL230" s="1071" t="s">
        <v>35</v>
      </c>
      <c r="BM230" s="1092" t="s">
        <v>35</v>
      </c>
      <c r="BN230" s="1050" t="s">
        <v>35</v>
      </c>
      <c r="BO230" s="1050" t="s">
        <v>35</v>
      </c>
      <c r="BP230" s="1050" t="s">
        <v>35</v>
      </c>
      <c r="BQ230" s="1071" t="s">
        <v>35</v>
      </c>
    </row>
    <row r="231" s="376" customFormat="true" ht="15" customHeight="true" x14ac:dyDescent="0.2">
      <c r="A231" s="1156"/>
      <c r="B231" s="1358"/>
      <c r="C231" s="1117"/>
      <c r="D231" s="1118"/>
      <c r="E231" s="1118"/>
      <c r="F231" s="1118"/>
      <c r="G231" s="1146"/>
      <c r="H231" s="1142"/>
      <c r="I231" s="1118"/>
      <c r="J231" s="1118"/>
      <c r="K231" s="1118"/>
      <c r="L231" s="1122"/>
      <c r="M231" s="1132"/>
      <c r="N231" s="1118"/>
      <c r="O231" s="1118"/>
      <c r="P231" s="1118"/>
      <c r="Q231" s="1122"/>
      <c r="R231" s="534"/>
      <c r="S231" s="534"/>
      <c r="T231" s="534"/>
      <c r="U231" s="534"/>
      <c r="V231" s="534"/>
      <c r="W231" s="534"/>
      <c r="X231" s="534"/>
      <c r="Y231" s="534"/>
      <c r="Z231" s="534"/>
      <c r="AA231" s="534"/>
      <c r="AB231" s="534"/>
      <c r="AC231" s="534"/>
      <c r="AD231" s="534"/>
      <c r="AE231" s="534"/>
      <c r="AF231" s="534"/>
      <c r="AG231" s="534"/>
      <c r="AH231" s="534"/>
      <c r="AI231" s="534"/>
      <c r="AJ231" s="534"/>
      <c r="AK231" s="534"/>
      <c r="AL231" s="534"/>
      <c r="AM231" s="534"/>
      <c r="AN231" s="534"/>
      <c r="AO231" s="534"/>
      <c r="AP231" s="534"/>
      <c r="AQ231" s="534"/>
      <c r="AR231" s="534"/>
      <c r="AS231" s="534"/>
      <c r="AT231" s="534"/>
      <c r="AU231" s="534"/>
      <c r="AV231" s="534"/>
      <c r="AW231" s="534"/>
      <c r="AX231" s="534"/>
      <c r="AY231" s="534"/>
      <c r="BA231" s="1712" t="s">
        <v>232</v>
      </c>
      <c r="BB231" s="161" t="s">
        <v>233</v>
      </c>
      <c r="BC231" s="327">
        <v>829.26868230490095</v>
      </c>
      <c r="BD231" s="294">
        <v>923.29788824250545</v>
      </c>
      <c r="BE231" s="294">
        <v>890.38066526734735</v>
      </c>
      <c r="BF231" s="294">
        <v>966.47011374732699</v>
      </c>
      <c r="BG231" s="328">
        <v>908.96532020519487</v>
      </c>
      <c r="BH231" s="336">
        <v>151.83516355260866</v>
      </c>
      <c r="BI231" s="294">
        <v>176.16802853996359</v>
      </c>
      <c r="BJ231" s="294">
        <v>172.1906095114808</v>
      </c>
      <c r="BK231" s="294">
        <v>178.28878967813725</v>
      </c>
      <c r="BL231" s="328">
        <v>180.47343056214856</v>
      </c>
      <c r="BM231" s="336">
        <v>676.26395438586314</v>
      </c>
      <c r="BN231" s="294">
        <v>747.83152476187229</v>
      </c>
      <c r="BO231" s="294">
        <v>721.9843735013352</v>
      </c>
      <c r="BP231" s="294">
        <v>778.34045757752426</v>
      </c>
      <c r="BQ231" s="328">
        <v>735.00633769634248</v>
      </c>
    </row>
    <row r="232" s="376" customFormat="true" ht="15" customHeight="true" x14ac:dyDescent="0.2">
      <c r="A232" s="1157"/>
      <c r="B232" s="1359"/>
      <c r="C232" s="1310"/>
      <c r="D232" s="1311"/>
      <c r="E232" s="1311"/>
      <c r="F232" s="1311"/>
      <c r="G232" s="1312"/>
      <c r="H232" s="1313"/>
      <c r="I232" s="1311"/>
      <c r="J232" s="1311"/>
      <c r="K232" s="1311"/>
      <c r="L232" s="1314"/>
      <c r="M232" s="1315"/>
      <c r="N232" s="1311"/>
      <c r="O232" s="1311"/>
      <c r="P232" s="1311"/>
      <c r="Q232" s="1314"/>
      <c r="R232" s="534"/>
      <c r="S232" s="534"/>
      <c r="T232" s="534"/>
      <c r="U232" s="534"/>
      <c r="V232" s="534"/>
      <c r="W232" s="534"/>
      <c r="X232" s="534"/>
      <c r="Y232" s="534"/>
      <c r="Z232" s="534"/>
      <c r="AA232" s="534"/>
      <c r="AB232" s="534"/>
      <c r="AC232" s="534"/>
      <c r="AD232" s="534"/>
      <c r="AE232" s="534"/>
      <c r="AF232" s="534"/>
      <c r="AG232" s="534"/>
      <c r="AH232" s="534"/>
      <c r="AI232" s="534"/>
      <c r="AJ232" s="534"/>
      <c r="AK232" s="534"/>
      <c r="AL232" s="534"/>
      <c r="AM232" s="534"/>
      <c r="AN232" s="534"/>
      <c r="AO232" s="534"/>
      <c r="AP232" s="534"/>
      <c r="AQ232" s="534"/>
      <c r="AR232" s="534"/>
      <c r="AS232" s="534"/>
      <c r="AT232" s="534"/>
      <c r="AU232" s="534"/>
      <c r="AV232" s="534"/>
      <c r="AW232" s="534"/>
      <c r="AX232" s="534"/>
      <c r="AY232" s="534"/>
      <c r="BA232" s="1712"/>
      <c r="BB232" s="161" t="s">
        <v>234</v>
      </c>
      <c r="BC232" s="327">
        <v>86.108831693479928</v>
      </c>
      <c r="BD232" s="294">
        <v>12.086108018319933</v>
      </c>
      <c r="BE232" s="294">
        <v>7.2714571364403504</v>
      </c>
      <c r="BF232" s="294">
        <v>4.8028079417322873</v>
      </c>
      <c r="BG232" s="328">
        <v>0</v>
      </c>
      <c r="BH232" s="336">
        <v>19.927011253453585</v>
      </c>
      <c r="BI232" s="294">
        <v>0.47771154710936897</v>
      </c>
      <c r="BJ232" s="294">
        <v>2.8662692826562139</v>
      </c>
      <c r="BK232" s="294">
        <v>0</v>
      </c>
      <c r="BL232" s="328">
        <v>1.0057085202302505</v>
      </c>
      <c r="BM232" s="336">
        <v>66.181820440026371</v>
      </c>
      <c r="BN232" s="294">
        <v>10.652973376991826</v>
      </c>
      <c r="BO232" s="294">
        <v>5.3606109480028747</v>
      </c>
      <c r="BP232" s="294">
        <v>3.7970994215020366</v>
      </c>
      <c r="BQ232" s="328">
        <v>0</v>
      </c>
    </row>
    <row r="233" s="376" customFormat="true" ht="15" customHeight="true" x14ac:dyDescent="0.2">
      <c r="A233" s="1158"/>
      <c r="B233" s="1360"/>
      <c r="C233" s="1316"/>
      <c r="D233" s="1317"/>
      <c r="E233" s="1317"/>
      <c r="F233" s="1317"/>
      <c r="G233" s="1318"/>
      <c r="H233" s="1319"/>
      <c r="I233" s="1317"/>
      <c r="J233" s="1317"/>
      <c r="K233" s="1317"/>
      <c r="L233" s="1320"/>
      <c r="M233" s="1321"/>
      <c r="N233" s="1317"/>
      <c r="O233" s="1317"/>
      <c r="P233" s="1317"/>
      <c r="Q233" s="1320"/>
      <c r="R233" s="534"/>
      <c r="S233" s="534"/>
      <c r="T233" s="534"/>
      <c r="U233" s="534"/>
      <c r="V233" s="534"/>
      <c r="W233" s="534"/>
      <c r="X233" s="534"/>
      <c r="Y233" s="534"/>
      <c r="Z233" s="534"/>
      <c r="AA233" s="534"/>
      <c r="AB233" s="534"/>
      <c r="AC233" s="534"/>
      <c r="AD233" s="534"/>
      <c r="AE233" s="534"/>
      <c r="AF233" s="534"/>
      <c r="AG233" s="534"/>
      <c r="AH233" s="534"/>
      <c r="AI233" s="534"/>
      <c r="AJ233" s="534"/>
      <c r="AK233" s="534"/>
      <c r="AL233" s="534"/>
      <c r="AM233" s="534"/>
      <c r="AN233" s="534"/>
      <c r="AO233" s="534"/>
      <c r="AP233" s="534"/>
      <c r="AQ233" s="534"/>
      <c r="AR233" s="534"/>
      <c r="AS233" s="534"/>
      <c r="AT233" s="534"/>
      <c r="AU233" s="534"/>
      <c r="AV233" s="534"/>
      <c r="AW233" s="534"/>
      <c r="AX233" s="534"/>
      <c r="AY233" s="534"/>
      <c r="BA233" s="1712"/>
      <c r="BB233" s="161" t="s">
        <v>235</v>
      </c>
      <c r="BC233" s="327">
        <v>21.478911762033356</v>
      </c>
      <c r="BD233" s="294">
        <v>30.815762347423266</v>
      </c>
      <c r="BE233" s="294">
        <v>66.861930394902387</v>
      </c>
      <c r="BF233" s="294">
        <v>12.427809969011282</v>
      </c>
      <c r="BG233" s="328">
        <v>61.809373649206208</v>
      </c>
      <c r="BH233" s="336">
        <v>9.0154784751695907</v>
      </c>
      <c r="BI233" s="294">
        <v>8.3941741004495718</v>
      </c>
      <c r="BJ233" s="294">
        <v>11.087591339477649</v>
      </c>
      <c r="BK233" s="294">
        <v>7.4632446099792515</v>
      </c>
      <c r="BL233" s="328">
        <v>3.6077143318507181</v>
      </c>
      <c r="BM233" s="336">
        <v>10.552587098426287</v>
      </c>
      <c r="BN233" s="294">
        <v>26.174858144545293</v>
      </c>
      <c r="BO233" s="294">
        <v>49.91913835057192</v>
      </c>
      <c r="BP233" s="294">
        <v>7.9716338345204809</v>
      </c>
      <c r="BQ233" s="328">
        <v>59.207367837585736</v>
      </c>
    </row>
    <row r="234" s="376" customFormat="true" ht="15" customHeight="true" x14ac:dyDescent="0.2">
      <c r="A234" s="1158"/>
      <c r="B234" s="1360"/>
      <c r="C234" s="1316"/>
      <c r="D234" s="1317"/>
      <c r="E234" s="1317"/>
      <c r="F234" s="1317"/>
      <c r="G234" s="1318"/>
      <c r="H234" s="1319"/>
      <c r="I234" s="1317"/>
      <c r="J234" s="1317"/>
      <c r="K234" s="1317"/>
      <c r="L234" s="1320"/>
      <c r="M234" s="1321"/>
      <c r="N234" s="1317"/>
      <c r="O234" s="1317"/>
      <c r="P234" s="1317"/>
      <c r="Q234" s="1320"/>
      <c r="R234" s="534"/>
      <c r="S234" s="534"/>
      <c r="T234" s="534"/>
      <c r="U234" s="534"/>
      <c r="V234" s="534"/>
      <c r="W234" s="534"/>
      <c r="X234" s="534"/>
      <c r="Y234" s="534"/>
      <c r="Z234" s="534"/>
      <c r="AA234" s="534"/>
      <c r="AB234" s="534"/>
      <c r="AC234" s="534"/>
      <c r="AD234" s="534"/>
      <c r="AE234" s="534"/>
      <c r="AF234" s="534"/>
      <c r="AG234" s="534"/>
      <c r="AH234" s="534"/>
      <c r="AI234" s="534"/>
      <c r="AJ234" s="534"/>
      <c r="AK234" s="534"/>
      <c r="AL234" s="534"/>
      <c r="AM234" s="534"/>
      <c r="AN234" s="534"/>
      <c r="AO234" s="534"/>
      <c r="AP234" s="534"/>
      <c r="AQ234" s="534"/>
      <c r="AR234" s="534"/>
      <c r="AS234" s="534"/>
      <c r="AT234" s="534"/>
      <c r="AU234" s="534"/>
      <c r="AV234" s="534"/>
      <c r="AW234" s="534"/>
      <c r="AX234" s="534"/>
      <c r="AY234" s="534"/>
      <c r="BA234" s="1712"/>
      <c r="BB234" s="161" t="s">
        <v>236</v>
      </c>
      <c r="BC234" s="327">
        <v>56.562118428667034</v>
      </c>
      <c r="BD234" s="294">
        <v>23.734945503809342</v>
      </c>
      <c r="BE234" s="294">
        <v>27.992740118712724</v>
      </c>
      <c r="BF234" s="294">
        <v>12.157369803781236</v>
      </c>
      <c r="BG234" s="328">
        <v>18.39667458284088</v>
      </c>
      <c r="BH234" s="336">
        <v>7.3386484988618355</v>
      </c>
      <c r="BI234" s="294">
        <v>4.4586411063541114</v>
      </c>
      <c r="BJ234" s="294">
        <v>1.433134641328107</v>
      </c>
      <c r="BK234" s="294">
        <v>2.9458878738411087</v>
      </c>
      <c r="BL234" s="328">
        <v>3.0454111128222281</v>
      </c>
      <c r="BM234" s="336">
        <v>47.932152460791059</v>
      </c>
      <c r="BN234" s="294">
        <v>20.567621866469366</v>
      </c>
      <c r="BO234" s="294">
        <v>26.559605477384618</v>
      </c>
      <c r="BP234" s="294">
        <v>9.2114819299401276</v>
      </c>
      <c r="BQ234" s="328">
        <v>15.351263470018651</v>
      </c>
    </row>
    <row r="235" s="376" customFormat="true" ht="15" customHeight="true" x14ac:dyDescent="0.2">
      <c r="A235" s="1158"/>
      <c r="B235" s="1360"/>
      <c r="C235" s="1316"/>
      <c r="D235" s="1317"/>
      <c r="E235" s="1317"/>
      <c r="F235" s="1317"/>
      <c r="G235" s="1318"/>
      <c r="H235" s="1319"/>
      <c r="I235" s="1317"/>
      <c r="J235" s="1317"/>
      <c r="K235" s="1317"/>
      <c r="L235" s="1320"/>
      <c r="M235" s="1321"/>
      <c r="N235" s="1317"/>
      <c r="O235" s="1317"/>
      <c r="P235" s="1317"/>
      <c r="Q235" s="1320"/>
      <c r="R235" s="534"/>
      <c r="S235" s="534"/>
      <c r="T235" s="534"/>
      <c r="U235" s="534"/>
      <c r="V235" s="534"/>
      <c r="W235" s="534"/>
      <c r="X235" s="534"/>
      <c r="Y235" s="534"/>
      <c r="Z235" s="534"/>
      <c r="AA235" s="534"/>
      <c r="AB235" s="534"/>
      <c r="AC235" s="534"/>
      <c r="AD235" s="534"/>
      <c r="AE235" s="534"/>
      <c r="AF235" s="534"/>
      <c r="AG235" s="534"/>
      <c r="AH235" s="534"/>
      <c r="AI235" s="534"/>
      <c r="AJ235" s="534"/>
      <c r="AK235" s="534"/>
      <c r="AL235" s="534"/>
      <c r="AM235" s="534"/>
      <c r="AN235" s="534"/>
      <c r="AO235" s="534"/>
      <c r="AP235" s="534"/>
      <c r="AQ235" s="534"/>
      <c r="AR235" s="534"/>
      <c r="AS235" s="534"/>
      <c r="AT235" s="534"/>
      <c r="AU235" s="534"/>
      <c r="AV235" s="534"/>
      <c r="AW235" s="534"/>
      <c r="AX235" s="534"/>
      <c r="AY235" s="534"/>
      <c r="BA235" s="1713"/>
      <c r="BB235" s="161" t="s">
        <v>160</v>
      </c>
      <c r="BC235" s="327">
        <v>993.4185441890819</v>
      </c>
      <c r="BD235" s="294">
        <v>989.93470411205806</v>
      </c>
      <c r="BE235" s="294">
        <v>992.506792917403</v>
      </c>
      <c r="BF235" s="294">
        <v>995.85810146185179</v>
      </c>
      <c r="BG235" s="328">
        <v>989.17136843724199</v>
      </c>
      <c r="BH235" s="336">
        <v>188.11630178009383</v>
      </c>
      <c r="BI235" s="294">
        <v>189.49855529387659</v>
      </c>
      <c r="BJ235" s="294">
        <v>187.57760477494276</v>
      </c>
      <c r="BK235" s="294">
        <v>188.69792216195762</v>
      </c>
      <c r="BL235" s="328">
        <v>188.1322645270518</v>
      </c>
      <c r="BM235" s="336">
        <v>800.93051438510736</v>
      </c>
      <c r="BN235" s="294">
        <v>805.22697814987839</v>
      </c>
      <c r="BO235" s="294">
        <v>803.82372827729466</v>
      </c>
      <c r="BP235" s="294">
        <v>799.3206727634871</v>
      </c>
      <c r="BQ235" s="328">
        <v>809.56496900394689</v>
      </c>
    </row>
    <row r="236" s="376" customFormat="true" ht="15" customHeight="true" x14ac:dyDescent="0.2">
      <c r="A236" s="1158"/>
      <c r="B236" s="1360"/>
      <c r="C236" s="1316"/>
      <c r="D236" s="1317"/>
      <c r="E236" s="1317"/>
      <c r="F236" s="1317"/>
      <c r="G236" s="1318"/>
      <c r="H236" s="1319"/>
      <c r="I236" s="1317"/>
      <c r="J236" s="1317"/>
      <c r="K236" s="1317"/>
      <c r="L236" s="1320"/>
      <c r="M236" s="1321"/>
      <c r="N236" s="1317"/>
      <c r="O236" s="1317"/>
      <c r="P236" s="1317"/>
      <c r="Q236" s="1320"/>
      <c r="R236" s="534"/>
      <c r="S236" s="534"/>
      <c r="T236" s="534"/>
      <c r="U236" s="534"/>
      <c r="V236" s="534"/>
      <c r="W236" s="534"/>
      <c r="X236" s="534"/>
      <c r="Y236" s="534"/>
      <c r="Z236" s="534"/>
      <c r="AA236" s="534"/>
      <c r="AB236" s="534"/>
      <c r="AC236" s="534"/>
      <c r="AD236" s="534"/>
      <c r="AE236" s="534"/>
      <c r="AF236" s="534"/>
      <c r="AG236" s="534"/>
      <c r="AH236" s="534"/>
      <c r="AI236" s="534"/>
      <c r="AJ236" s="534"/>
      <c r="AK236" s="534"/>
      <c r="AL236" s="534"/>
      <c r="AM236" s="534"/>
      <c r="AN236" s="534"/>
      <c r="AO236" s="534"/>
      <c r="AP236" s="534"/>
      <c r="AQ236" s="534"/>
      <c r="AR236" s="534"/>
      <c r="AS236" s="534"/>
      <c r="AT236" s="534"/>
      <c r="AU236" s="534"/>
      <c r="AV236" s="534"/>
      <c r="AW236" s="534"/>
      <c r="AX236" s="534"/>
      <c r="AY236" s="534"/>
      <c r="BA236" s="372"/>
      <c r="BB236" s="161"/>
      <c r="BC236" s="327"/>
      <c r="BD236" s="294"/>
      <c r="BE236" s="294"/>
      <c r="BF236" s="294"/>
      <c r="BG236" s="328"/>
      <c r="BH236" s="336"/>
      <c r="BI236" s="294"/>
      <c r="BJ236" s="294"/>
      <c r="BK236" s="294"/>
      <c r="BL236" s="328"/>
      <c r="BM236" s="336"/>
      <c r="BN236" s="294"/>
      <c r="BO236" s="294"/>
      <c r="BP236" s="294"/>
      <c r="BQ236" s="328"/>
    </row>
    <row r="237" s="376" customFormat="true" ht="15" customHeight="true" x14ac:dyDescent="0.2">
      <c r="A237" s="1158"/>
      <c r="B237" s="1360"/>
      <c r="C237" s="1316"/>
      <c r="D237" s="1317"/>
      <c r="E237" s="1317"/>
      <c r="F237" s="1317"/>
      <c r="G237" s="1318"/>
      <c r="H237" s="1319"/>
      <c r="I237" s="1317"/>
      <c r="J237" s="1317"/>
      <c r="K237" s="1317"/>
      <c r="L237" s="1320"/>
      <c r="M237" s="1321"/>
      <c r="N237" s="1317"/>
      <c r="O237" s="1317"/>
      <c r="P237" s="1317"/>
      <c r="Q237" s="1320"/>
      <c r="R237" s="534"/>
      <c r="S237" s="534"/>
      <c r="T237" s="534"/>
      <c r="U237" s="534"/>
      <c r="V237" s="534"/>
      <c r="W237" s="534"/>
      <c r="X237" s="534"/>
      <c r="Y237" s="534"/>
      <c r="Z237" s="534"/>
      <c r="AA237" s="534"/>
      <c r="AB237" s="534"/>
      <c r="AC237" s="534"/>
      <c r="AD237" s="534"/>
      <c r="AE237" s="534"/>
      <c r="AF237" s="534"/>
      <c r="AG237" s="534"/>
      <c r="AH237" s="534"/>
      <c r="AI237" s="534"/>
      <c r="AJ237" s="534"/>
      <c r="AK237" s="534"/>
      <c r="AL237" s="534"/>
      <c r="AM237" s="534"/>
      <c r="AN237" s="534"/>
      <c r="AO237" s="534"/>
      <c r="AP237" s="534"/>
      <c r="AQ237" s="534"/>
      <c r="AR237" s="534"/>
      <c r="AS237" s="534"/>
      <c r="AT237" s="534"/>
      <c r="AU237" s="534"/>
      <c r="AV237" s="534"/>
      <c r="AW237" s="534"/>
      <c r="AX237" s="534"/>
      <c r="AY237" s="534"/>
      <c r="BA237" s="372"/>
      <c r="BB237" s="161"/>
      <c r="BC237" s="327"/>
      <c r="BD237" s="294"/>
      <c r="BE237" s="294"/>
      <c r="BF237" s="294"/>
      <c r="BG237" s="328"/>
      <c r="BH237" s="336"/>
      <c r="BI237" s="294"/>
      <c r="BJ237" s="294"/>
      <c r="BK237" s="294"/>
      <c r="BL237" s="328"/>
      <c r="BM237" s="336"/>
      <c r="BN237" s="294"/>
      <c r="BO237" s="294"/>
      <c r="BP237" s="294"/>
      <c r="BQ237" s="328"/>
    </row>
    <row r="238" s="376" customFormat="true" ht="15" customHeight="true" x14ac:dyDescent="0.2">
      <c r="A238" s="1158"/>
      <c r="B238" s="1360"/>
      <c r="C238" s="1316"/>
      <c r="D238" s="1317"/>
      <c r="E238" s="1317"/>
      <c r="F238" s="1317"/>
      <c r="G238" s="1318"/>
      <c r="H238" s="1319"/>
      <c r="I238" s="1317"/>
      <c r="J238" s="1317"/>
      <c r="K238" s="1317"/>
      <c r="L238" s="1320"/>
      <c r="M238" s="1321"/>
      <c r="N238" s="1317"/>
      <c r="O238" s="1317"/>
      <c r="P238" s="1317"/>
      <c r="Q238" s="1320"/>
      <c r="R238" s="534"/>
      <c r="S238" s="534"/>
      <c r="T238" s="534"/>
      <c r="U238" s="534"/>
      <c r="V238" s="534"/>
      <c r="W238" s="534"/>
      <c r="X238" s="534"/>
      <c r="Y238" s="534"/>
      <c r="Z238" s="534"/>
      <c r="AA238" s="534"/>
      <c r="AB238" s="534"/>
      <c r="AC238" s="534"/>
      <c r="AD238" s="534"/>
      <c r="AE238" s="534"/>
      <c r="AF238" s="534"/>
      <c r="AG238" s="534"/>
      <c r="AH238" s="534"/>
      <c r="AI238" s="534"/>
      <c r="AJ238" s="534"/>
      <c r="AK238" s="534"/>
      <c r="AL238" s="534"/>
      <c r="AM238" s="534"/>
      <c r="AN238" s="534"/>
      <c r="AO238" s="534"/>
      <c r="AP238" s="534"/>
      <c r="AQ238" s="534"/>
      <c r="AR238" s="534"/>
      <c r="AS238" s="534"/>
      <c r="AT238" s="534"/>
      <c r="AU238" s="534"/>
      <c r="AV238" s="534"/>
      <c r="AW238" s="534"/>
      <c r="AX238" s="534"/>
      <c r="AY238" s="534"/>
      <c r="BA238" s="372"/>
      <c r="BB238" s="161"/>
      <c r="BC238" s="327"/>
      <c r="BD238" s="294"/>
      <c r="BE238" s="294"/>
      <c r="BF238" s="294"/>
      <c r="BG238" s="328"/>
      <c r="BH238" s="336"/>
      <c r="BI238" s="294"/>
      <c r="BJ238" s="294"/>
      <c r="BK238" s="294"/>
      <c r="BL238" s="328"/>
      <c r="BM238" s="336"/>
      <c r="BN238" s="294"/>
      <c r="BO238" s="294"/>
      <c r="BP238" s="294"/>
      <c r="BQ238" s="328"/>
    </row>
    <row r="239" s="376" customFormat="true" ht="15" customHeight="true" x14ac:dyDescent="0.2">
      <c r="A239" s="1159"/>
      <c r="B239" s="1361"/>
      <c r="C239" s="1322"/>
      <c r="D239" s="1323"/>
      <c r="E239" s="1323"/>
      <c r="F239" s="1323"/>
      <c r="G239" s="1324"/>
      <c r="H239" s="1325"/>
      <c r="I239" s="1323"/>
      <c r="J239" s="1323"/>
      <c r="K239" s="1323"/>
      <c r="L239" s="1326"/>
      <c r="M239" s="1327"/>
      <c r="N239" s="1323"/>
      <c r="O239" s="1323"/>
      <c r="P239" s="1323"/>
      <c r="Q239" s="1326"/>
      <c r="R239" s="534"/>
      <c r="S239" s="534"/>
      <c r="T239" s="534"/>
      <c r="U239" s="534"/>
      <c r="V239" s="534"/>
      <c r="W239" s="534"/>
      <c r="X239" s="534"/>
      <c r="Y239" s="534"/>
      <c r="Z239" s="534"/>
      <c r="AA239" s="534"/>
      <c r="AB239" s="534"/>
      <c r="AC239" s="534"/>
      <c r="AD239" s="534"/>
      <c r="AE239" s="534"/>
      <c r="AF239" s="534"/>
      <c r="AG239" s="534"/>
      <c r="AH239" s="534"/>
      <c r="AI239" s="534"/>
      <c r="AJ239" s="534"/>
      <c r="AK239" s="534"/>
      <c r="AL239" s="534"/>
      <c r="AM239" s="534"/>
      <c r="AN239" s="534"/>
      <c r="AO239" s="534"/>
      <c r="AP239" s="534"/>
      <c r="AQ239" s="534"/>
      <c r="AR239" s="534"/>
      <c r="AS239" s="534"/>
      <c r="AT239" s="534"/>
      <c r="AU239" s="534"/>
      <c r="AV239" s="534"/>
      <c r="AW239" s="534"/>
      <c r="AX239" s="534"/>
      <c r="AY239" s="534"/>
      <c r="BA239" s="372"/>
      <c r="BB239" s="161"/>
      <c r="BC239" s="327"/>
      <c r="BD239" s="294"/>
      <c r="BE239" s="294"/>
      <c r="BF239" s="294"/>
      <c r="BG239" s="328"/>
      <c r="BH239" s="336"/>
      <c r="BI239" s="294"/>
      <c r="BJ239" s="294"/>
      <c r="BK239" s="294"/>
      <c r="BL239" s="328"/>
      <c r="BM239" s="336"/>
      <c r="BN239" s="294"/>
      <c r="BO239" s="294"/>
      <c r="BP239" s="294"/>
      <c r="BQ239" s="328"/>
    </row>
    <row r="240" s="376" customFormat="true" ht="15" customHeight="true" x14ac:dyDescent="0.2">
      <c r="A240" s="709"/>
      <c r="B240" s="732"/>
      <c r="C240" s="890"/>
      <c r="D240" s="891"/>
      <c r="E240" s="891"/>
      <c r="F240" s="891"/>
      <c r="G240" s="892"/>
      <c r="H240" s="893"/>
      <c r="I240" s="891"/>
      <c r="J240" s="891"/>
      <c r="K240" s="891"/>
      <c r="L240" s="894"/>
      <c r="M240" s="895"/>
      <c r="N240" s="891"/>
      <c r="O240" s="891"/>
      <c r="P240" s="891"/>
      <c r="Q240" s="894"/>
      <c r="R240" s="534"/>
      <c r="S240" s="534"/>
      <c r="T240" s="534"/>
      <c r="U240" s="534"/>
      <c r="V240" s="534"/>
      <c r="W240" s="534"/>
      <c r="X240" s="534"/>
      <c r="Y240" s="534"/>
      <c r="Z240" s="534"/>
      <c r="AA240" s="534"/>
      <c r="AB240" s="534"/>
      <c r="AC240" s="534"/>
      <c r="AD240" s="534"/>
      <c r="AE240" s="534"/>
      <c r="AF240" s="534"/>
      <c r="AG240" s="534"/>
      <c r="AH240" s="534"/>
      <c r="AI240" s="534"/>
      <c r="AJ240" s="534"/>
      <c r="AK240" s="534"/>
      <c r="AL240" s="534"/>
      <c r="AM240" s="534"/>
      <c r="AN240" s="534"/>
      <c r="AO240" s="534"/>
      <c r="AP240" s="534"/>
      <c r="AQ240" s="534"/>
      <c r="AR240" s="534"/>
      <c r="AS240" s="534"/>
      <c r="AT240" s="534"/>
      <c r="AU240" s="534"/>
      <c r="AV240" s="534"/>
      <c r="AW240" s="534"/>
      <c r="AX240" s="534"/>
      <c r="AY240" s="534"/>
      <c r="BA240" s="372"/>
      <c r="BB240" s="161"/>
      <c r="BC240" s="327"/>
      <c r="BD240" s="294"/>
      <c r="BE240" s="294"/>
      <c r="BF240" s="294"/>
      <c r="BG240" s="328"/>
      <c r="BH240" s="336"/>
      <c r="BI240" s="294"/>
      <c r="BJ240" s="294"/>
      <c r="BK240" s="294"/>
      <c r="BL240" s="328"/>
      <c r="BM240" s="336"/>
      <c r="BN240" s="294"/>
      <c r="BO240" s="294"/>
      <c r="BP240" s="294"/>
      <c r="BQ240" s="328"/>
    </row>
    <row r="241" s="376" customFormat="true" ht="15" customHeight="true" x14ac:dyDescent="0.2">
      <c r="A241" s="710"/>
      <c r="B241" s="733"/>
      <c r="C241" s="896"/>
      <c r="D241" s="897"/>
      <c r="E241" s="897"/>
      <c r="F241" s="897"/>
      <c r="G241" s="898"/>
      <c r="H241" s="899"/>
      <c r="I241" s="897"/>
      <c r="J241" s="897"/>
      <c r="K241" s="897"/>
      <c r="L241" s="900"/>
      <c r="M241" s="901"/>
      <c r="N241" s="897"/>
      <c r="O241" s="897"/>
      <c r="P241" s="897"/>
      <c r="Q241" s="900"/>
      <c r="R241" s="534"/>
      <c r="S241" s="534"/>
      <c r="T241" s="534"/>
      <c r="U241" s="534"/>
      <c r="V241" s="534"/>
      <c r="W241" s="534"/>
      <c r="X241" s="534"/>
      <c r="Y241" s="534"/>
      <c r="Z241" s="534"/>
      <c r="AA241" s="534"/>
      <c r="AB241" s="534"/>
      <c r="AC241" s="534"/>
      <c r="AD241" s="534"/>
      <c r="AE241" s="534"/>
      <c r="AF241" s="534"/>
      <c r="AG241" s="534"/>
      <c r="AH241" s="534"/>
      <c r="AI241" s="534"/>
      <c r="AJ241" s="534"/>
      <c r="AK241" s="534"/>
      <c r="AL241" s="534"/>
      <c r="AM241" s="534"/>
      <c r="AN241" s="534"/>
      <c r="AO241" s="534"/>
      <c r="AP241" s="534"/>
      <c r="AQ241" s="534"/>
      <c r="AR241" s="534"/>
      <c r="AS241" s="534"/>
      <c r="AT241" s="534"/>
      <c r="AU241" s="534"/>
      <c r="AV241" s="534"/>
      <c r="AW241" s="534"/>
      <c r="AX241" s="534"/>
      <c r="AY241" s="534"/>
      <c r="BA241" s="372"/>
      <c r="BB241" s="161"/>
      <c r="BC241" s="327"/>
      <c r="BD241" s="294"/>
      <c r="BE241" s="294"/>
      <c r="BF241" s="294"/>
      <c r="BG241" s="328"/>
      <c r="BH241" s="336"/>
      <c r="BI241" s="294"/>
      <c r="BJ241" s="294"/>
      <c r="BK241" s="294"/>
      <c r="BL241" s="328"/>
      <c r="BM241" s="336"/>
      <c r="BN241" s="294"/>
      <c r="BO241" s="294"/>
      <c r="BP241" s="294"/>
      <c r="BQ241" s="328"/>
    </row>
    <row r="242" s="376" customFormat="true" ht="15" customHeight="true" x14ac:dyDescent="0.2">
      <c r="A242" s="613"/>
      <c r="B242" s="715"/>
      <c r="C242" s="779"/>
      <c r="D242" s="771"/>
      <c r="E242" s="771"/>
      <c r="F242" s="771"/>
      <c r="G242" s="772"/>
      <c r="H242" s="770"/>
      <c r="I242" s="771"/>
      <c r="J242" s="771"/>
      <c r="K242" s="771"/>
      <c r="L242" s="780"/>
      <c r="M242" s="779"/>
      <c r="N242" s="771"/>
      <c r="O242" s="771"/>
      <c r="P242" s="771"/>
      <c r="Q242" s="780"/>
      <c r="R242" s="534"/>
      <c r="S242" s="534"/>
      <c r="T242" s="534"/>
      <c r="U242" s="534"/>
      <c r="V242" s="534"/>
      <c r="W242" s="534"/>
      <c r="X242" s="534"/>
      <c r="Y242" s="534"/>
      <c r="Z242" s="534"/>
      <c r="AA242" s="534"/>
      <c r="AB242" s="534"/>
      <c r="AC242" s="534"/>
      <c r="AD242" s="534"/>
      <c r="AE242" s="534"/>
      <c r="AF242" s="534"/>
      <c r="AG242" s="534"/>
      <c r="AH242" s="534"/>
      <c r="AI242" s="534"/>
      <c r="AJ242" s="534"/>
      <c r="AK242" s="534"/>
      <c r="AL242" s="534"/>
      <c r="AM242" s="534"/>
      <c r="AN242" s="534"/>
      <c r="AO242" s="534"/>
      <c r="AP242" s="534"/>
      <c r="AQ242" s="534"/>
      <c r="AR242" s="534"/>
      <c r="AS242" s="534"/>
      <c r="AT242" s="534"/>
      <c r="AU242" s="534"/>
      <c r="AV242" s="534"/>
      <c r="AW242" s="534"/>
      <c r="AX242" s="534"/>
      <c r="AY242" s="534"/>
      <c r="BA242" s="372"/>
      <c r="BB242" s="161"/>
      <c r="BC242" s="327"/>
      <c r="BD242" s="294"/>
      <c r="BE242" s="294"/>
      <c r="BF242" s="294"/>
      <c r="BG242" s="328"/>
      <c r="BH242" s="336"/>
      <c r="BI242" s="294"/>
      <c r="BJ242" s="294"/>
      <c r="BK242" s="294"/>
      <c r="BL242" s="328"/>
      <c r="BM242" s="336"/>
      <c r="BN242" s="294"/>
      <c r="BO242" s="294"/>
      <c r="BP242" s="294"/>
      <c r="BQ242" s="328"/>
    </row>
    <row r="243" s="376" customFormat="true" ht="15" customHeight="true" x14ac:dyDescent="0.2">
      <c r="A243" s="613"/>
      <c r="B243" s="715"/>
      <c r="C243" s="779"/>
      <c r="D243" s="771"/>
      <c r="E243" s="771"/>
      <c r="F243" s="771"/>
      <c r="G243" s="772"/>
      <c r="H243" s="770"/>
      <c r="I243" s="771"/>
      <c r="J243" s="771"/>
      <c r="K243" s="771"/>
      <c r="L243" s="780"/>
      <c r="M243" s="779"/>
      <c r="N243" s="771"/>
      <c r="O243" s="771"/>
      <c r="P243" s="771"/>
      <c r="Q243" s="780"/>
      <c r="R243" s="534"/>
      <c r="S243" s="534"/>
      <c r="T243" s="534"/>
      <c r="U243" s="534"/>
      <c r="V243" s="534"/>
      <c r="W243" s="534"/>
      <c r="X243" s="534"/>
      <c r="Y243" s="534"/>
      <c r="Z243" s="534"/>
      <c r="AA243" s="534"/>
      <c r="AB243" s="534"/>
      <c r="AC243" s="534"/>
      <c r="AD243" s="534"/>
      <c r="AE243" s="534"/>
      <c r="AF243" s="534"/>
      <c r="AG243" s="534"/>
      <c r="AH243" s="534"/>
      <c r="AI243" s="534"/>
      <c r="AJ243" s="534"/>
      <c r="AK243" s="534"/>
      <c r="AL243" s="534"/>
      <c r="AM243" s="534"/>
      <c r="AN243" s="534"/>
      <c r="AO243" s="534"/>
      <c r="AP243" s="534"/>
      <c r="AQ243" s="534"/>
      <c r="AR243" s="534"/>
      <c r="AS243" s="534"/>
      <c r="AT243" s="534"/>
      <c r="AU243" s="534"/>
      <c r="AV243" s="534"/>
      <c r="AW243" s="534"/>
      <c r="AX243" s="534"/>
      <c r="AY243" s="534"/>
      <c r="BA243" s="372"/>
      <c r="BB243" s="161"/>
      <c r="BC243" s="327"/>
      <c r="BD243" s="294"/>
      <c r="BE243" s="294"/>
      <c r="BF243" s="294"/>
      <c r="BG243" s="328"/>
      <c r="BH243" s="336"/>
      <c r="BI243" s="294"/>
      <c r="BJ243" s="294"/>
      <c r="BK243" s="294"/>
      <c r="BL243" s="328"/>
      <c r="BM243" s="336"/>
      <c r="BN243" s="294"/>
      <c r="BO243" s="294"/>
      <c r="BP243" s="294"/>
      <c r="BQ243" s="328"/>
    </row>
    <row r="244" s="376" customFormat="true" ht="15" customHeight="true" x14ac:dyDescent="0.2">
      <c r="A244" s="613"/>
      <c r="B244" s="715"/>
      <c r="C244" s="779"/>
      <c r="D244" s="771"/>
      <c r="E244" s="771"/>
      <c r="F244" s="771"/>
      <c r="G244" s="772"/>
      <c r="H244" s="770"/>
      <c r="I244" s="771"/>
      <c r="J244" s="771"/>
      <c r="K244" s="771"/>
      <c r="L244" s="780"/>
      <c r="M244" s="779"/>
      <c r="N244" s="771"/>
      <c r="O244" s="771"/>
      <c r="P244" s="771"/>
      <c r="Q244" s="780"/>
      <c r="R244" s="534"/>
      <c r="S244" s="534"/>
      <c r="T244" s="534"/>
      <c r="U244" s="534"/>
      <c r="V244" s="534"/>
      <c r="W244" s="534"/>
      <c r="X244" s="534"/>
      <c r="Y244" s="534"/>
      <c r="Z244" s="534"/>
      <c r="AA244" s="534"/>
      <c r="AB244" s="534"/>
      <c r="AC244" s="534"/>
      <c r="AD244" s="534"/>
      <c r="AE244" s="534"/>
      <c r="AF244" s="534"/>
      <c r="AG244" s="534"/>
      <c r="AH244" s="534"/>
      <c r="AI244" s="534"/>
      <c r="AJ244" s="534"/>
      <c r="AK244" s="534"/>
      <c r="AL244" s="534"/>
      <c r="AM244" s="534"/>
      <c r="AN244" s="534"/>
      <c r="AO244" s="534"/>
      <c r="AP244" s="534"/>
      <c r="AQ244" s="534"/>
      <c r="AR244" s="534"/>
      <c r="AS244" s="534"/>
      <c r="AT244" s="534"/>
      <c r="AU244" s="534"/>
      <c r="AV244" s="534"/>
      <c r="AW244" s="534"/>
      <c r="AX244" s="534"/>
      <c r="AY244" s="534"/>
      <c r="BA244" s="372"/>
      <c r="BB244" s="161"/>
      <c r="BC244" s="327"/>
      <c r="BD244" s="294"/>
      <c r="BE244" s="294"/>
      <c r="BF244" s="294"/>
      <c r="BG244" s="328"/>
      <c r="BH244" s="336"/>
      <c r="BI244" s="294"/>
      <c r="BJ244" s="294"/>
      <c r="BK244" s="294"/>
      <c r="BL244" s="328"/>
      <c r="BM244" s="336"/>
      <c r="BN244" s="294"/>
      <c r="BO244" s="294"/>
      <c r="BP244" s="294"/>
      <c r="BQ244" s="328"/>
    </row>
    <row r="245" s="376" customFormat="true" ht="15" customHeight="true" x14ac:dyDescent="0.2">
      <c r="A245" s="613"/>
      <c r="B245" s="715"/>
      <c r="C245" s="779"/>
      <c r="D245" s="771"/>
      <c r="E245" s="771"/>
      <c r="F245" s="771"/>
      <c r="G245" s="772"/>
      <c r="H245" s="770"/>
      <c r="I245" s="771"/>
      <c r="J245" s="771"/>
      <c r="K245" s="771"/>
      <c r="L245" s="780"/>
      <c r="M245" s="779"/>
      <c r="N245" s="771"/>
      <c r="O245" s="771"/>
      <c r="P245" s="771"/>
      <c r="Q245" s="780"/>
      <c r="R245" s="534"/>
      <c r="S245" s="534"/>
      <c r="T245" s="534"/>
      <c r="U245" s="534"/>
      <c r="V245" s="534"/>
      <c r="W245" s="534"/>
      <c r="X245" s="534"/>
      <c r="Y245" s="534"/>
      <c r="Z245" s="534"/>
      <c r="AA245" s="534"/>
      <c r="AB245" s="534"/>
      <c r="AC245" s="534"/>
      <c r="AD245" s="534"/>
      <c r="AE245" s="534"/>
      <c r="AF245" s="534"/>
      <c r="AG245" s="534"/>
      <c r="AH245" s="534"/>
      <c r="AI245" s="534"/>
      <c r="AJ245" s="534"/>
      <c r="AK245" s="534"/>
      <c r="AL245" s="534"/>
      <c r="AM245" s="534"/>
      <c r="AN245" s="534"/>
      <c r="AO245" s="534"/>
      <c r="AP245" s="534"/>
      <c r="AQ245" s="534"/>
      <c r="AR245" s="534"/>
      <c r="AS245" s="534"/>
      <c r="AT245" s="534"/>
      <c r="AU245" s="534"/>
      <c r="AV245" s="534"/>
      <c r="AW245" s="534"/>
      <c r="AX245" s="534"/>
      <c r="AY245" s="534"/>
      <c r="BA245" s="372"/>
      <c r="BB245" s="161"/>
      <c r="BC245" s="327"/>
      <c r="BD245" s="294"/>
      <c r="BE245" s="294"/>
      <c r="BF245" s="294"/>
      <c r="BG245" s="328"/>
      <c r="BH245" s="336"/>
      <c r="BI245" s="294"/>
      <c r="BJ245" s="294"/>
      <c r="BK245" s="294"/>
      <c r="BL245" s="328"/>
      <c r="BM245" s="336"/>
      <c r="BN245" s="294"/>
      <c r="BO245" s="294"/>
      <c r="BP245" s="294"/>
      <c r="BQ245" s="328"/>
    </row>
    <row r="246" s="376" customFormat="true" ht="15" customHeight="true" x14ac:dyDescent="0.2">
      <c r="A246" s="613"/>
      <c r="B246" s="715"/>
      <c r="C246" s="779"/>
      <c r="D246" s="771"/>
      <c r="E246" s="771"/>
      <c r="F246" s="771"/>
      <c r="G246" s="772"/>
      <c r="H246" s="770"/>
      <c r="I246" s="771"/>
      <c r="J246" s="771"/>
      <c r="K246" s="771"/>
      <c r="L246" s="780"/>
      <c r="M246" s="779"/>
      <c r="N246" s="771"/>
      <c r="O246" s="771"/>
      <c r="P246" s="771"/>
      <c r="Q246" s="780"/>
      <c r="R246" s="534"/>
      <c r="S246" s="534"/>
      <c r="T246" s="534"/>
      <c r="U246" s="534"/>
      <c r="V246" s="534"/>
      <c r="W246" s="534"/>
      <c r="X246" s="534"/>
      <c r="Y246" s="534"/>
      <c r="Z246" s="534"/>
      <c r="AA246" s="534"/>
      <c r="AB246" s="534"/>
      <c r="AC246" s="534"/>
      <c r="AD246" s="534"/>
      <c r="AE246" s="534"/>
      <c r="AF246" s="534"/>
      <c r="AG246" s="534"/>
      <c r="AH246" s="534"/>
      <c r="AI246" s="534"/>
      <c r="AJ246" s="534"/>
      <c r="AK246" s="534"/>
      <c r="AL246" s="534"/>
      <c r="AM246" s="534"/>
      <c r="AN246" s="534"/>
      <c r="AO246" s="534"/>
      <c r="AP246" s="534"/>
      <c r="AQ246" s="534"/>
      <c r="AR246" s="534"/>
      <c r="AS246" s="534"/>
      <c r="AT246" s="534"/>
      <c r="AU246" s="534"/>
      <c r="AV246" s="534"/>
      <c r="AW246" s="534"/>
      <c r="AX246" s="534"/>
      <c r="AY246" s="534"/>
      <c r="BA246" s="372"/>
      <c r="BB246" s="161"/>
      <c r="BC246" s="327"/>
      <c r="BD246" s="294"/>
      <c r="BE246" s="294"/>
      <c r="BF246" s="294"/>
      <c r="BG246" s="328"/>
      <c r="BH246" s="336"/>
      <c r="BI246" s="294"/>
      <c r="BJ246" s="294"/>
      <c r="BK246" s="294"/>
      <c r="BL246" s="328"/>
      <c r="BM246" s="336"/>
      <c r="BN246" s="294"/>
      <c r="BO246" s="294"/>
      <c r="BP246" s="294"/>
      <c r="BQ246" s="328"/>
    </row>
    <row r="247" s="376" customFormat="true" ht="15" customHeight="true" x14ac:dyDescent="0.2">
      <c r="A247" s="613"/>
      <c r="B247" s="715"/>
      <c r="C247" s="779"/>
      <c r="D247" s="771"/>
      <c r="E247" s="771"/>
      <c r="F247" s="771"/>
      <c r="G247" s="772"/>
      <c r="H247" s="770"/>
      <c r="I247" s="771"/>
      <c r="J247" s="771"/>
      <c r="K247" s="771"/>
      <c r="L247" s="780"/>
      <c r="M247" s="779"/>
      <c r="N247" s="771"/>
      <c r="O247" s="771"/>
      <c r="P247" s="771"/>
      <c r="Q247" s="780"/>
      <c r="R247" s="534"/>
      <c r="S247" s="534"/>
      <c r="T247" s="534"/>
      <c r="U247" s="534"/>
      <c r="V247" s="534"/>
      <c r="W247" s="534"/>
      <c r="X247" s="534"/>
      <c r="Y247" s="534"/>
      <c r="Z247" s="534"/>
      <c r="AA247" s="534"/>
      <c r="AB247" s="534"/>
      <c r="AC247" s="534"/>
      <c r="AD247" s="534"/>
      <c r="AE247" s="534"/>
      <c r="AF247" s="534"/>
      <c r="AG247" s="534"/>
      <c r="AH247" s="534"/>
      <c r="AI247" s="534"/>
      <c r="AJ247" s="534"/>
      <c r="AK247" s="534"/>
      <c r="AL247" s="534"/>
      <c r="AM247" s="534"/>
      <c r="AN247" s="534"/>
      <c r="AO247" s="534"/>
      <c r="AP247" s="534"/>
      <c r="AQ247" s="534"/>
      <c r="AR247" s="534"/>
      <c r="AS247" s="534"/>
      <c r="AT247" s="534"/>
      <c r="AU247" s="534"/>
      <c r="AV247" s="534"/>
      <c r="AW247" s="534"/>
      <c r="AX247" s="534"/>
      <c r="AY247" s="534"/>
      <c r="BA247" s="372"/>
      <c r="BB247" s="161"/>
      <c r="BC247" s="327"/>
      <c r="BD247" s="294"/>
      <c r="BE247" s="294"/>
      <c r="BF247" s="294"/>
      <c r="BG247" s="328"/>
      <c r="BH247" s="336"/>
      <c r="BI247" s="294"/>
      <c r="BJ247" s="294"/>
      <c r="BK247" s="294"/>
      <c r="BL247" s="328"/>
      <c r="BM247" s="336"/>
      <c r="BN247" s="294"/>
      <c r="BO247" s="294"/>
      <c r="BP247" s="294"/>
      <c r="BQ247" s="328"/>
    </row>
    <row r="248" s="376" customFormat="true" ht="15" customHeight="true" x14ac:dyDescent="0.2">
      <c r="A248" s="618"/>
      <c r="B248" s="734"/>
      <c r="C248" s="864"/>
      <c r="D248" s="792"/>
      <c r="E248" s="792"/>
      <c r="F248" s="792"/>
      <c r="G248" s="793"/>
      <c r="H248" s="791"/>
      <c r="I248" s="792"/>
      <c r="J248" s="792"/>
      <c r="K248" s="792"/>
      <c r="L248" s="865"/>
      <c r="M248" s="864"/>
      <c r="N248" s="792"/>
      <c r="O248" s="792"/>
      <c r="P248" s="792"/>
      <c r="Q248" s="865"/>
      <c r="R248" s="534"/>
      <c r="S248" s="534"/>
      <c r="T248" s="534"/>
      <c r="U248" s="534"/>
      <c r="V248" s="534"/>
      <c r="W248" s="534"/>
      <c r="X248" s="534"/>
      <c r="Y248" s="534"/>
      <c r="Z248" s="534"/>
      <c r="AA248" s="534"/>
      <c r="AB248" s="534"/>
      <c r="AC248" s="534"/>
      <c r="AD248" s="534"/>
      <c r="AE248" s="534"/>
      <c r="AF248" s="534"/>
      <c r="AG248" s="534"/>
      <c r="AH248" s="534"/>
      <c r="AI248" s="534"/>
      <c r="AJ248" s="534"/>
      <c r="AK248" s="534"/>
      <c r="AL248" s="534"/>
      <c r="AM248" s="534"/>
      <c r="AN248" s="534"/>
      <c r="AO248" s="534"/>
      <c r="AP248" s="534"/>
      <c r="AQ248" s="534"/>
      <c r="AR248" s="534"/>
      <c r="AS248" s="534"/>
      <c r="AT248" s="534"/>
      <c r="AU248" s="534"/>
      <c r="AV248" s="534"/>
      <c r="AW248" s="534"/>
      <c r="AX248" s="534"/>
      <c r="AY248" s="534"/>
      <c r="BA248" s="372"/>
      <c r="BB248" s="161"/>
      <c r="BC248" s="329"/>
      <c r="BD248" s="330"/>
      <c r="BE248" s="330"/>
      <c r="BF248" s="330"/>
      <c r="BG248" s="331"/>
      <c r="BH248" s="337"/>
      <c r="BI248" s="330"/>
      <c r="BJ248" s="330"/>
      <c r="BK248" s="330"/>
      <c r="BL248" s="331"/>
      <c r="BM248" s="337"/>
      <c r="BN248" s="330"/>
      <c r="BO248" s="330"/>
      <c r="BP248" s="330"/>
      <c r="BQ248" s="331"/>
    </row>
    <row r="249" s="376" customFormat="true" ht="250.15" customHeight="true" x14ac:dyDescent="0.2">
      <c r="B249" s="410"/>
      <c r="R249" s="208"/>
      <c r="S249" s="208"/>
      <c r="T249" s="208"/>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BA249" s="132"/>
      <c r="BB249" s="130"/>
      <c r="BC249" s="130"/>
      <c r="BD249" s="130"/>
      <c r="BE249" s="130"/>
      <c r="BF249" s="130"/>
      <c r="BG249" s="130"/>
      <c r="BH249" s="130"/>
      <c r="BI249" s="130"/>
      <c r="BJ249" s="130"/>
      <c r="BK249" s="130"/>
      <c r="BL249" s="130"/>
      <c r="BM249" s="130"/>
      <c r="BN249" s="130"/>
      <c r="BO249" s="130"/>
      <c r="BP249" s="130"/>
      <c r="BQ249" s="130"/>
    </row>
    <row r="250" s="210" customFormat="true" ht="19.15" customHeight="true" x14ac:dyDescent="0.2">
      <c r="B250" s="374"/>
      <c r="R250" s="203"/>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BA250" s="368"/>
      <c r="BB250" s="229"/>
      <c r="BC250" s="368"/>
      <c r="BD250" s="368"/>
      <c r="BE250" s="368"/>
      <c r="BF250" s="368"/>
      <c r="BG250" s="368"/>
      <c r="BH250" s="368"/>
      <c r="BI250" s="368"/>
      <c r="BJ250" s="368"/>
      <c r="BK250" s="368"/>
      <c r="BL250" s="368"/>
      <c r="BM250" s="368"/>
      <c r="BN250" s="368"/>
      <c r="BO250" s="368"/>
      <c r="BP250" s="368"/>
      <c r="BQ250" s="368"/>
    </row>
    <row r="251" s="210" customFormat="true" ht="15" customHeight="true" x14ac:dyDescent="0.2">
      <c r="B251" s="374"/>
      <c r="R251" s="203"/>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BA251" s="368"/>
      <c r="BB251" s="229"/>
      <c r="BC251" s="368"/>
      <c r="BD251" s="368"/>
      <c r="BE251" s="368"/>
      <c r="BF251" s="368"/>
      <c r="BG251" s="368"/>
      <c r="BH251" s="368"/>
      <c r="BI251" s="368"/>
      <c r="BJ251" s="368"/>
      <c r="BK251" s="368"/>
      <c r="BL251" s="368"/>
      <c r="BM251" s="368"/>
      <c r="BN251" s="368"/>
      <c r="BO251" s="368"/>
      <c r="BP251" s="368"/>
      <c r="BQ251" s="368"/>
    </row>
    <row r="252" s="210" customFormat="true" ht="15" customHeight="true" x14ac:dyDescent="0.2">
      <c r="B252" s="374"/>
      <c r="R252" s="203"/>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BA252" s="368"/>
      <c r="BB252" s="229"/>
      <c r="BC252" s="368"/>
      <c r="BD252" s="368"/>
      <c r="BE252" s="368"/>
      <c r="BF252" s="368"/>
      <c r="BG252" s="368"/>
      <c r="BH252" s="368"/>
      <c r="BI252" s="368"/>
      <c r="BJ252" s="368"/>
      <c r="BK252" s="368"/>
      <c r="BL252" s="368"/>
      <c r="BM252" s="368"/>
      <c r="BN252" s="368"/>
      <c r="BO252" s="368"/>
      <c r="BP252" s="368"/>
      <c r="BQ252" s="368"/>
    </row>
    <row r="253" s="210" customFormat="true" ht="15" customHeight="true" x14ac:dyDescent="0.2">
      <c r="B253" s="374"/>
      <c r="R253" s="203"/>
      <c r="S253" s="203"/>
      <c r="T253" s="203"/>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BA253" s="368"/>
      <c r="BB253" s="229"/>
      <c r="BC253" s="368"/>
      <c r="BD253" s="368"/>
      <c r="BE253" s="368"/>
      <c r="BF253" s="368"/>
      <c r="BG253" s="368"/>
      <c r="BH253" s="368"/>
      <c r="BI253" s="368"/>
      <c r="BJ253" s="368"/>
      <c r="BK253" s="368"/>
      <c r="BL253" s="368"/>
      <c r="BM253" s="368"/>
      <c r="BN253" s="368"/>
      <c r="BO253" s="368"/>
      <c r="BP253" s="368"/>
      <c r="BQ253" s="368"/>
    </row>
    <row r="254" s="210" customFormat="true" ht="15" customHeight="true" x14ac:dyDescent="0.2">
      <c r="B254" s="374"/>
      <c r="R254" s="203"/>
      <c r="S254" s="203"/>
      <c r="T254" s="203"/>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BA254" s="368"/>
      <c r="BB254" s="229"/>
      <c r="BC254" s="368"/>
      <c r="BD254" s="368"/>
      <c r="BE254" s="368"/>
      <c r="BF254" s="368"/>
      <c r="BG254" s="368"/>
      <c r="BH254" s="368"/>
      <c r="BI254" s="368"/>
      <c r="BJ254" s="368"/>
      <c r="BK254" s="368"/>
      <c r="BL254" s="368"/>
      <c r="BM254" s="368"/>
      <c r="BN254" s="368"/>
      <c r="BO254" s="368"/>
      <c r="BP254" s="368"/>
      <c r="BQ254" s="368"/>
    </row>
    <row r="255" s="210" customFormat="true" ht="15" customHeight="true" x14ac:dyDescent="0.2">
      <c r="B255" s="374"/>
      <c r="R255" s="203"/>
      <c r="S255" s="203"/>
      <c r="T255" s="203"/>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BA255" s="368"/>
      <c r="BB255" s="229"/>
      <c r="BC255" s="368"/>
      <c r="BD255" s="368"/>
      <c r="BE255" s="368"/>
      <c r="BF255" s="368"/>
      <c r="BG255" s="368"/>
      <c r="BH255" s="368"/>
      <c r="BI255" s="368"/>
      <c r="BJ255" s="368"/>
      <c r="BK255" s="368"/>
      <c r="BL255" s="368"/>
      <c r="BM255" s="368"/>
      <c r="BN255" s="368"/>
      <c r="BO255" s="368"/>
      <c r="BP255" s="368"/>
      <c r="BQ255" s="368"/>
    </row>
    <row r="256" s="210" customFormat="true" ht="15" customHeight="true" x14ac:dyDescent="0.2">
      <c r="B256" s="374"/>
      <c r="R256" s="203"/>
      <c r="S256" s="203"/>
      <c r="T256" s="203"/>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BA256" s="368"/>
      <c r="BB256" s="229"/>
      <c r="BC256" s="368"/>
      <c r="BD256" s="368"/>
      <c r="BE256" s="368"/>
      <c r="BF256" s="368"/>
      <c r="BG256" s="368"/>
      <c r="BH256" s="368"/>
      <c r="BI256" s="368"/>
      <c r="BJ256" s="368"/>
      <c r="BK256" s="368"/>
      <c r="BL256" s="368"/>
      <c r="BM256" s="368"/>
      <c r="BN256" s="368"/>
      <c r="BO256" s="368"/>
      <c r="BP256" s="368"/>
      <c r="BQ256" s="368"/>
    </row>
    <row r="257" s="210" customFormat="true" ht="18" customHeight="true" x14ac:dyDescent="0.2">
      <c r="B257" s="374"/>
      <c r="R257" s="203"/>
      <c r="S257" s="203"/>
      <c r="T257" s="203"/>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BA257" s="368"/>
      <c r="BB257" s="229"/>
      <c r="BC257" s="368"/>
      <c r="BD257" s="368"/>
      <c r="BE257" s="368"/>
      <c r="BF257" s="368"/>
      <c r="BG257" s="368"/>
      <c r="BH257" s="368"/>
      <c r="BI257" s="368"/>
      <c r="BJ257" s="368"/>
      <c r="BK257" s="368"/>
      <c r="BL257" s="368"/>
      <c r="BM257" s="368"/>
      <c r="BN257" s="368"/>
      <c r="BO257" s="368"/>
      <c r="BP257" s="368"/>
      <c r="BQ257" s="368"/>
    </row>
    <row r="258" s="210" customFormat="true" ht="18" customHeight="true" x14ac:dyDescent="0.2">
      <c r="B258" s="374"/>
      <c r="R258" s="203"/>
      <c r="S258" s="203"/>
      <c r="T258" s="203"/>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BA258" s="368"/>
      <c r="BB258" s="229"/>
      <c r="BC258" s="368"/>
      <c r="BD258" s="368"/>
      <c r="BE258" s="368"/>
      <c r="BF258" s="368"/>
      <c r="BG258" s="368"/>
      <c r="BH258" s="368"/>
      <c r="BI258" s="368"/>
      <c r="BJ258" s="368"/>
      <c r="BK258" s="368"/>
      <c r="BL258" s="368"/>
      <c r="BM258" s="368"/>
      <c r="BN258" s="368"/>
      <c r="BO258" s="368"/>
      <c r="BP258" s="368"/>
      <c r="BQ258" s="368"/>
    </row>
    <row r="259" s="376" customFormat="true" ht="15" customHeight="true" x14ac:dyDescent="0.2">
      <c r="B259" s="410"/>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BA259" s="209" t="s">
        <v>128</v>
      </c>
      <c r="BB259" s="137" t="s">
        <v>85</v>
      </c>
      <c r="BC259" s="1609" t="s">
        <v>114</v>
      </c>
      <c r="BD259" s="1610"/>
      <c r="BE259" s="1610"/>
      <c r="BF259" s="1610"/>
      <c r="BG259" s="1611"/>
      <c r="BH259" s="1612" t="s">
        <v>38</v>
      </c>
      <c r="BI259" s="1610"/>
      <c r="BJ259" s="1610"/>
      <c r="BK259" s="1610"/>
      <c r="BL259" s="1611"/>
      <c r="BM259" s="1612" t="s">
        <v>37</v>
      </c>
      <c r="BN259" s="1610"/>
      <c r="BO259" s="1610"/>
      <c r="BP259" s="1610"/>
      <c r="BQ259" s="1611"/>
    </row>
    <row r="260" s="376" customFormat="true" ht="12.75" x14ac:dyDescent="0.2">
      <c r="B260" s="410"/>
      <c r="R260" s="208"/>
      <c r="S260" s="208"/>
      <c r="T260" s="208"/>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BA260" s="196" t="s">
        <v>118</v>
      </c>
      <c r="BB260" s="195"/>
      <c r="BC260" s="342" t="s">
        <v>0</v>
      </c>
      <c r="BD260" s="172" t="s">
        <v>1</v>
      </c>
      <c r="BE260" s="172" t="s">
        <v>2</v>
      </c>
      <c r="BF260" s="172" t="s">
        <v>3</v>
      </c>
      <c r="BG260" s="343" t="s">
        <v>4</v>
      </c>
      <c r="BH260" s="344" t="s">
        <v>0</v>
      </c>
      <c r="BI260" s="172" t="s">
        <v>1</v>
      </c>
      <c r="BJ260" s="172" t="s">
        <v>2</v>
      </c>
      <c r="BK260" s="172" t="s">
        <v>3</v>
      </c>
      <c r="BL260" s="343" t="s">
        <v>4</v>
      </c>
      <c r="BM260" s="344" t="s">
        <v>0</v>
      </c>
      <c r="BN260" s="172" t="s">
        <v>1</v>
      </c>
      <c r="BO260" s="172" t="s">
        <v>2</v>
      </c>
      <c r="BP260" s="172" t="s">
        <v>3</v>
      </c>
      <c r="BQ260" s="343" t="s">
        <v>4</v>
      </c>
    </row>
    <row r="261" s="376" customFormat="true" ht="15" customHeight="true" x14ac:dyDescent="0.2">
      <c r="B261" s="410"/>
      <c r="R261" s="208"/>
      <c r="S261" s="208"/>
      <c r="T261" s="208"/>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BA261" s="1613" t="s">
        <v>73</v>
      </c>
      <c r="BB261" s="285" t="s">
        <v>49</v>
      </c>
      <c r="BC261" s="1031" t="s">
        <v>35</v>
      </c>
      <c r="BD261" s="1051" t="s">
        <v>35</v>
      </c>
      <c r="BE261" s="1051" t="s">
        <v>35</v>
      </c>
      <c r="BF261" s="1051" t="s">
        <v>35</v>
      </c>
      <c r="BG261" s="1072" t="s">
        <v>35</v>
      </c>
      <c r="BH261" s="1093" t="s">
        <v>35</v>
      </c>
      <c r="BI261" s="1051" t="s">
        <v>35</v>
      </c>
      <c r="BJ261" s="1051" t="s">
        <v>35</v>
      </c>
      <c r="BK261" s="1051" t="s">
        <v>35</v>
      </c>
      <c r="BL261" s="1072" t="s">
        <v>35</v>
      </c>
      <c r="BM261" s="1093" t="s">
        <v>35</v>
      </c>
      <c r="BN261" s="1051" t="s">
        <v>35</v>
      </c>
      <c r="BO261" s="1051" t="s">
        <v>35</v>
      </c>
      <c r="BP261" s="1051" t="s">
        <v>35</v>
      </c>
      <c r="BQ261" s="1072" t="s">
        <v>35</v>
      </c>
    </row>
    <row r="262" s="376" customFormat="true" ht="15" customHeight="true" x14ac:dyDescent="0.2">
      <c r="B262" s="410"/>
      <c r="R262" s="208"/>
      <c r="S262" s="208"/>
      <c r="T262" s="208"/>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BA262" s="1588"/>
      <c r="BB262" s="286" t="s">
        <v>48</v>
      </c>
      <c r="BC262" s="1032" t="s">
        <v>35</v>
      </c>
      <c r="BD262" s="1052" t="s">
        <v>35</v>
      </c>
      <c r="BE262" s="1052" t="s">
        <v>35</v>
      </c>
      <c r="BF262" s="1052" t="s">
        <v>35</v>
      </c>
      <c r="BG262" s="1073" t="s">
        <v>35</v>
      </c>
      <c r="BH262" s="1094" t="s">
        <v>35</v>
      </c>
      <c r="BI262" s="1052" t="s">
        <v>35</v>
      </c>
      <c r="BJ262" s="1052" t="s">
        <v>35</v>
      </c>
      <c r="BK262" s="1052" t="s">
        <v>35</v>
      </c>
      <c r="BL262" s="1073" t="s">
        <v>35</v>
      </c>
      <c r="BM262" s="1094" t="s">
        <v>35</v>
      </c>
      <c r="BN262" s="1052" t="s">
        <v>35</v>
      </c>
      <c r="BO262" s="1052" t="s">
        <v>35</v>
      </c>
      <c r="BP262" s="1052" t="s">
        <v>35</v>
      </c>
      <c r="BQ262" s="1073" t="s">
        <v>35</v>
      </c>
    </row>
    <row r="263" s="376" customFormat="true" ht="15" customHeight="true" x14ac:dyDescent="0.2">
      <c r="B263" s="410"/>
      <c r="R263" s="208"/>
      <c r="S263" s="208"/>
      <c r="T263" s="208"/>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BA263" s="1588"/>
      <c r="BB263" s="286" t="s">
        <v>112</v>
      </c>
      <c r="BC263" s="1032" t="s">
        <v>35</v>
      </c>
      <c r="BD263" s="1052" t="s">
        <v>35</v>
      </c>
      <c r="BE263" s="1052" t="s">
        <v>35</v>
      </c>
      <c r="BF263" s="1052" t="s">
        <v>35</v>
      </c>
      <c r="BG263" s="1073" t="s">
        <v>35</v>
      </c>
      <c r="BH263" s="1094" t="s">
        <v>35</v>
      </c>
      <c r="BI263" s="1052" t="s">
        <v>35</v>
      </c>
      <c r="BJ263" s="1052" t="s">
        <v>35</v>
      </c>
      <c r="BK263" s="1052" t="s">
        <v>35</v>
      </c>
      <c r="BL263" s="1073" t="s">
        <v>35</v>
      </c>
      <c r="BM263" s="1094" t="s">
        <v>35</v>
      </c>
      <c r="BN263" s="1052" t="s">
        <v>35</v>
      </c>
      <c r="BO263" s="1052" t="s">
        <v>35</v>
      </c>
      <c r="BP263" s="1052" t="s">
        <v>35</v>
      </c>
      <c r="BQ263" s="1073" t="s">
        <v>35</v>
      </c>
    </row>
    <row r="264" s="376" customFormat="true" ht="15" customHeight="true" x14ac:dyDescent="0.2">
      <c r="B264" s="410"/>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BA264" s="1588" t="s">
        <v>74</v>
      </c>
      <c r="BB264" s="286" t="s">
        <v>88</v>
      </c>
      <c r="BC264" s="1032" t="s">
        <v>35</v>
      </c>
      <c r="BD264" s="1052" t="s">
        <v>35</v>
      </c>
      <c r="BE264" s="1052" t="s">
        <v>35</v>
      </c>
      <c r="BF264" s="1052" t="s">
        <v>35</v>
      </c>
      <c r="BG264" s="1073" t="s">
        <v>35</v>
      </c>
      <c r="BH264" s="1094" t="s">
        <v>35</v>
      </c>
      <c r="BI264" s="1052" t="s">
        <v>35</v>
      </c>
      <c r="BJ264" s="1052" t="s">
        <v>35</v>
      </c>
      <c r="BK264" s="1052" t="s">
        <v>35</v>
      </c>
      <c r="BL264" s="1073" t="s">
        <v>35</v>
      </c>
      <c r="BM264" s="1094" t="s">
        <v>35</v>
      </c>
      <c r="BN264" s="1052" t="s">
        <v>35</v>
      </c>
      <c r="BO264" s="1052" t="s">
        <v>35</v>
      </c>
      <c r="BP264" s="1052" t="s">
        <v>35</v>
      </c>
      <c r="BQ264" s="1073" t="s">
        <v>35</v>
      </c>
    </row>
    <row r="265" s="376" customFormat="true" ht="15" customHeight="true" x14ac:dyDescent="0.2">
      <c r="B265" s="410"/>
      <c r="R265" s="208"/>
      <c r="S265" s="208"/>
      <c r="T265" s="208"/>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BA265" s="1588"/>
      <c r="BB265" s="286" t="s">
        <v>89</v>
      </c>
      <c r="BC265" s="1032" t="s">
        <v>35</v>
      </c>
      <c r="BD265" s="1052" t="s">
        <v>35</v>
      </c>
      <c r="BE265" s="1052" t="s">
        <v>35</v>
      </c>
      <c r="BF265" s="1052" t="s">
        <v>35</v>
      </c>
      <c r="BG265" s="1073" t="s">
        <v>35</v>
      </c>
      <c r="BH265" s="1094" t="s">
        <v>35</v>
      </c>
      <c r="BI265" s="1052" t="s">
        <v>35</v>
      </c>
      <c r="BJ265" s="1052" t="s">
        <v>35</v>
      </c>
      <c r="BK265" s="1052" t="s">
        <v>35</v>
      </c>
      <c r="BL265" s="1073" t="s">
        <v>35</v>
      </c>
      <c r="BM265" s="1094" t="s">
        <v>35</v>
      </c>
      <c r="BN265" s="1052" t="s">
        <v>35</v>
      </c>
      <c r="BO265" s="1052" t="s">
        <v>35</v>
      </c>
      <c r="BP265" s="1052" t="s">
        <v>35</v>
      </c>
      <c r="BQ265" s="1073" t="s">
        <v>35</v>
      </c>
    </row>
    <row r="266" s="376" customFormat="true" ht="15" customHeight="true" x14ac:dyDescent="0.2">
      <c r="B266" s="410"/>
      <c r="R266" s="208"/>
      <c r="S266" s="208"/>
      <c r="T266" s="208"/>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BA266" s="1588"/>
      <c r="BB266" s="286" t="s">
        <v>90</v>
      </c>
      <c r="BC266" s="1032" t="s">
        <v>35</v>
      </c>
      <c r="BD266" s="1052" t="s">
        <v>35</v>
      </c>
      <c r="BE266" s="1052" t="s">
        <v>35</v>
      </c>
      <c r="BF266" s="1052" t="s">
        <v>35</v>
      </c>
      <c r="BG266" s="1073" t="s">
        <v>35</v>
      </c>
      <c r="BH266" s="1094" t="s">
        <v>35</v>
      </c>
      <c r="BI266" s="1052" t="s">
        <v>35</v>
      </c>
      <c r="BJ266" s="1052" t="s">
        <v>35</v>
      </c>
      <c r="BK266" s="1052" t="s">
        <v>35</v>
      </c>
      <c r="BL266" s="1073" t="s">
        <v>35</v>
      </c>
      <c r="BM266" s="1094" t="s">
        <v>35</v>
      </c>
      <c r="BN266" s="1052" t="s">
        <v>35</v>
      </c>
      <c r="BO266" s="1052" t="s">
        <v>35</v>
      </c>
      <c r="BP266" s="1052" t="s">
        <v>35</v>
      </c>
      <c r="BQ266" s="1073" t="s">
        <v>35</v>
      </c>
    </row>
    <row r="267" s="376" customFormat="true" ht="15" customHeight="true" x14ac:dyDescent="0.2">
      <c r="B267" s="410"/>
      <c r="R267" s="208"/>
      <c r="S267" s="208"/>
      <c r="T267" s="208"/>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BA267" s="1588"/>
      <c r="BB267" s="286" t="s">
        <v>112</v>
      </c>
      <c r="BC267" s="1032" t="s">
        <v>35</v>
      </c>
      <c r="BD267" s="1052" t="s">
        <v>35</v>
      </c>
      <c r="BE267" s="1052" t="s">
        <v>35</v>
      </c>
      <c r="BF267" s="1052" t="s">
        <v>35</v>
      </c>
      <c r="BG267" s="1073" t="s">
        <v>35</v>
      </c>
      <c r="BH267" s="1094" t="s">
        <v>35</v>
      </c>
      <c r="BI267" s="1052" t="s">
        <v>35</v>
      </c>
      <c r="BJ267" s="1052" t="s">
        <v>35</v>
      </c>
      <c r="BK267" s="1052" t="s">
        <v>35</v>
      </c>
      <c r="BL267" s="1073" t="s">
        <v>35</v>
      </c>
      <c r="BM267" s="1094" t="s">
        <v>35</v>
      </c>
      <c r="BN267" s="1052" t="s">
        <v>35</v>
      </c>
      <c r="BO267" s="1052" t="s">
        <v>35</v>
      </c>
      <c r="BP267" s="1052" t="s">
        <v>35</v>
      </c>
      <c r="BQ267" s="1073" t="s">
        <v>35</v>
      </c>
    </row>
    <row r="268" s="376" customFormat="true" ht="15" customHeight="true" x14ac:dyDescent="0.2">
      <c r="B268" s="410"/>
      <c r="R268" s="208"/>
      <c r="S268" s="208"/>
      <c r="T268" s="208"/>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BA268" s="1588" t="s">
        <v>115</v>
      </c>
      <c r="BB268" s="286" t="s">
        <v>88</v>
      </c>
      <c r="BC268" s="1032" t="s">
        <v>35</v>
      </c>
      <c r="BD268" s="1052" t="s">
        <v>35</v>
      </c>
      <c r="BE268" s="1052" t="s">
        <v>35</v>
      </c>
      <c r="BF268" s="1052" t="s">
        <v>35</v>
      </c>
      <c r="BG268" s="1073" t="s">
        <v>35</v>
      </c>
      <c r="BH268" s="1094" t="s">
        <v>35</v>
      </c>
      <c r="BI268" s="1052" t="s">
        <v>35</v>
      </c>
      <c r="BJ268" s="1052" t="s">
        <v>35</v>
      </c>
      <c r="BK268" s="1052" t="s">
        <v>35</v>
      </c>
      <c r="BL268" s="1073" t="s">
        <v>35</v>
      </c>
      <c r="BM268" s="1094" t="s">
        <v>35</v>
      </c>
      <c r="BN268" s="1052" t="s">
        <v>35</v>
      </c>
      <c r="BO268" s="1052" t="s">
        <v>35</v>
      </c>
      <c r="BP268" s="1052" t="s">
        <v>35</v>
      </c>
      <c r="BQ268" s="1073" t="s">
        <v>35</v>
      </c>
    </row>
    <row r="269" s="376" customFormat="true" ht="15" customHeight="true" x14ac:dyDescent="0.2">
      <c r="B269" s="410"/>
      <c r="R269" s="208"/>
      <c r="S269" s="208"/>
      <c r="T269" s="208"/>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BA269" s="1588"/>
      <c r="BB269" s="286" t="s">
        <v>89</v>
      </c>
      <c r="BC269" s="1032" t="s">
        <v>35</v>
      </c>
      <c r="BD269" s="1052" t="s">
        <v>35</v>
      </c>
      <c r="BE269" s="1052" t="s">
        <v>35</v>
      </c>
      <c r="BF269" s="1052" t="s">
        <v>35</v>
      </c>
      <c r="BG269" s="1073" t="s">
        <v>35</v>
      </c>
      <c r="BH269" s="1094" t="s">
        <v>35</v>
      </c>
      <c r="BI269" s="1052" t="s">
        <v>35</v>
      </c>
      <c r="BJ269" s="1052" t="s">
        <v>35</v>
      </c>
      <c r="BK269" s="1052" t="s">
        <v>35</v>
      </c>
      <c r="BL269" s="1073" t="s">
        <v>35</v>
      </c>
      <c r="BM269" s="1094" t="s">
        <v>35</v>
      </c>
      <c r="BN269" s="1052" t="s">
        <v>35</v>
      </c>
      <c r="BO269" s="1052" t="s">
        <v>35</v>
      </c>
      <c r="BP269" s="1052" t="s">
        <v>35</v>
      </c>
      <c r="BQ269" s="1073" t="s">
        <v>35</v>
      </c>
    </row>
    <row r="270" s="376" customFormat="true" ht="15" customHeight="true" x14ac:dyDescent="0.2">
      <c r="B270" s="410"/>
      <c r="R270" s="208"/>
      <c r="S270" s="208"/>
      <c r="T270" s="208"/>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BA270" s="1588"/>
      <c r="BB270" s="286" t="s">
        <v>90</v>
      </c>
      <c r="BC270" s="1032" t="s">
        <v>35</v>
      </c>
      <c r="BD270" s="1052" t="s">
        <v>35</v>
      </c>
      <c r="BE270" s="1052" t="s">
        <v>35</v>
      </c>
      <c r="BF270" s="1052" t="s">
        <v>35</v>
      </c>
      <c r="BG270" s="1073" t="s">
        <v>35</v>
      </c>
      <c r="BH270" s="1094" t="s">
        <v>35</v>
      </c>
      <c r="BI270" s="1052" t="s">
        <v>35</v>
      </c>
      <c r="BJ270" s="1052" t="s">
        <v>35</v>
      </c>
      <c r="BK270" s="1052" t="s">
        <v>35</v>
      </c>
      <c r="BL270" s="1073" t="s">
        <v>35</v>
      </c>
      <c r="BM270" s="1094" t="s">
        <v>35</v>
      </c>
      <c r="BN270" s="1052" t="s">
        <v>35</v>
      </c>
      <c r="BO270" s="1052" t="s">
        <v>35</v>
      </c>
      <c r="BP270" s="1052" t="s">
        <v>35</v>
      </c>
      <c r="BQ270" s="1073" t="s">
        <v>35</v>
      </c>
    </row>
    <row r="271" s="376" customFormat="true" ht="15" customHeight="true" x14ac:dyDescent="0.2">
      <c r="B271" s="410"/>
      <c r="R271" s="208"/>
      <c r="S271" s="208"/>
      <c r="T271" s="208"/>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BA271" s="1588" t="s">
        <v>75</v>
      </c>
      <c r="BB271" s="286" t="s">
        <v>49</v>
      </c>
      <c r="BC271" s="1032" t="s">
        <v>35</v>
      </c>
      <c r="BD271" s="1053" t="s">
        <v>35</v>
      </c>
      <c r="BE271" s="1053" t="s">
        <v>35</v>
      </c>
      <c r="BF271" s="1053" t="s">
        <v>35</v>
      </c>
      <c r="BG271" s="1074" t="s">
        <v>35</v>
      </c>
      <c r="BH271" s="1032" t="s">
        <v>35</v>
      </c>
      <c r="BI271" s="1053" t="s">
        <v>35</v>
      </c>
      <c r="BJ271" s="1053" t="s">
        <v>35</v>
      </c>
      <c r="BK271" s="1053" t="s">
        <v>35</v>
      </c>
      <c r="BL271" s="1074" t="s">
        <v>35</v>
      </c>
      <c r="BM271" s="1032" t="s">
        <v>35</v>
      </c>
      <c r="BN271" s="1053" t="s">
        <v>35</v>
      </c>
      <c r="BO271" s="1053" t="s">
        <v>35</v>
      </c>
      <c r="BP271" s="1053" t="s">
        <v>35</v>
      </c>
      <c r="BQ271" s="1074" t="s">
        <v>35</v>
      </c>
    </row>
    <row r="272" s="376" customFormat="true" ht="15" customHeight="true" x14ac:dyDescent="0.2">
      <c r="B272" s="410"/>
      <c r="R272" s="208"/>
      <c r="S272" s="208"/>
      <c r="T272" s="208"/>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BA272" s="1588"/>
      <c r="BB272" s="286" t="s">
        <v>48</v>
      </c>
      <c r="BC272" s="1032" t="s">
        <v>35</v>
      </c>
      <c r="BD272" s="1053" t="s">
        <v>35</v>
      </c>
      <c r="BE272" s="1053" t="s">
        <v>35</v>
      </c>
      <c r="BF272" s="1053" t="s">
        <v>35</v>
      </c>
      <c r="BG272" s="1074" t="s">
        <v>35</v>
      </c>
      <c r="BH272" s="1032" t="s">
        <v>35</v>
      </c>
      <c r="BI272" s="1053" t="s">
        <v>35</v>
      </c>
      <c r="BJ272" s="1053" t="s">
        <v>35</v>
      </c>
      <c r="BK272" s="1053" t="s">
        <v>35</v>
      </c>
      <c r="BL272" s="1074" t="s">
        <v>35</v>
      </c>
      <c r="BM272" s="1032" t="s">
        <v>35</v>
      </c>
      <c r="BN272" s="1053" t="s">
        <v>35</v>
      </c>
      <c r="BO272" s="1053" t="s">
        <v>35</v>
      </c>
      <c r="BP272" s="1053" t="s">
        <v>35</v>
      </c>
      <c r="BQ272" s="1074" t="s">
        <v>35</v>
      </c>
    </row>
    <row r="273" s="376" customFormat="true" ht="15" customHeight="true" x14ac:dyDescent="0.2">
      <c r="B273" s="410"/>
      <c r="R273" s="208"/>
      <c r="S273" s="208"/>
      <c r="T273" s="208"/>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BA273" s="1588"/>
      <c r="BB273" s="286" t="s">
        <v>112</v>
      </c>
      <c r="BC273" s="1032" t="s">
        <v>35</v>
      </c>
      <c r="BD273" s="1053" t="s">
        <v>35</v>
      </c>
      <c r="BE273" s="1053" t="s">
        <v>35</v>
      </c>
      <c r="BF273" s="1053" t="s">
        <v>35</v>
      </c>
      <c r="BG273" s="1074" t="s">
        <v>35</v>
      </c>
      <c r="BH273" s="1032" t="s">
        <v>35</v>
      </c>
      <c r="BI273" s="1053" t="s">
        <v>35</v>
      </c>
      <c r="BJ273" s="1053" t="s">
        <v>35</v>
      </c>
      <c r="BK273" s="1053" t="s">
        <v>35</v>
      </c>
      <c r="BL273" s="1074" t="s">
        <v>35</v>
      </c>
      <c r="BM273" s="1032" t="s">
        <v>35</v>
      </c>
      <c r="BN273" s="1053" t="s">
        <v>35</v>
      </c>
      <c r="BO273" s="1053" t="s">
        <v>35</v>
      </c>
      <c r="BP273" s="1053" t="s">
        <v>35</v>
      </c>
      <c r="BQ273" s="1074" t="s">
        <v>35</v>
      </c>
    </row>
    <row r="274" s="376" customFormat="true" ht="15" customHeight="true" x14ac:dyDescent="0.2">
      <c r="B274" s="410"/>
      <c r="R274" s="208"/>
      <c r="S274" s="208"/>
      <c r="T274" s="208"/>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BA274" s="1588" t="s">
        <v>76</v>
      </c>
      <c r="BB274" s="286" t="s">
        <v>49</v>
      </c>
      <c r="BC274" s="1032" t="s">
        <v>35</v>
      </c>
      <c r="BD274" s="1052" t="s">
        <v>35</v>
      </c>
      <c r="BE274" s="1052" t="s">
        <v>35</v>
      </c>
      <c r="BF274" s="1052" t="s">
        <v>35</v>
      </c>
      <c r="BG274" s="1073" t="s">
        <v>35</v>
      </c>
      <c r="BH274" s="1094" t="s">
        <v>35</v>
      </c>
      <c r="BI274" s="1052" t="s">
        <v>35</v>
      </c>
      <c r="BJ274" s="1052" t="s">
        <v>35</v>
      </c>
      <c r="BK274" s="1052" t="s">
        <v>35</v>
      </c>
      <c r="BL274" s="1073" t="s">
        <v>35</v>
      </c>
      <c r="BM274" s="1094" t="s">
        <v>35</v>
      </c>
      <c r="BN274" s="1052" t="s">
        <v>35</v>
      </c>
      <c r="BO274" s="1052" t="s">
        <v>35</v>
      </c>
      <c r="BP274" s="1052" t="s">
        <v>35</v>
      </c>
      <c r="BQ274" s="1073" t="s">
        <v>35</v>
      </c>
    </row>
    <row r="275" s="376" customFormat="true" ht="15" customHeight="true" x14ac:dyDescent="0.2">
      <c r="B275" s="410"/>
      <c r="R275" s="208"/>
      <c r="S275" s="208"/>
      <c r="T275" s="208"/>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BA275" s="1588"/>
      <c r="BB275" s="286" t="s">
        <v>48</v>
      </c>
      <c r="BC275" s="1032" t="s">
        <v>35</v>
      </c>
      <c r="BD275" s="1052" t="s">
        <v>35</v>
      </c>
      <c r="BE275" s="1052" t="s">
        <v>35</v>
      </c>
      <c r="BF275" s="1052" t="s">
        <v>35</v>
      </c>
      <c r="BG275" s="1073" t="s">
        <v>35</v>
      </c>
      <c r="BH275" s="1094" t="s">
        <v>35</v>
      </c>
      <c r="BI275" s="1052" t="s">
        <v>35</v>
      </c>
      <c r="BJ275" s="1052" t="s">
        <v>35</v>
      </c>
      <c r="BK275" s="1052" t="s">
        <v>35</v>
      </c>
      <c r="BL275" s="1073" t="s">
        <v>35</v>
      </c>
      <c r="BM275" s="1094" t="s">
        <v>35</v>
      </c>
      <c r="BN275" s="1052" t="s">
        <v>35</v>
      </c>
      <c r="BO275" s="1052" t="s">
        <v>35</v>
      </c>
      <c r="BP275" s="1052" t="s">
        <v>35</v>
      </c>
      <c r="BQ275" s="1073" t="s">
        <v>35</v>
      </c>
    </row>
    <row r="276" s="376" customFormat="true" ht="15" customHeight="true" x14ac:dyDescent="0.2">
      <c r="B276" s="410"/>
      <c r="R276" s="208"/>
      <c r="S276" s="208"/>
      <c r="T276" s="208"/>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BA276" s="1588"/>
      <c r="BB276" s="286" t="s">
        <v>113</v>
      </c>
      <c r="BC276" s="1032" t="s">
        <v>35</v>
      </c>
      <c r="BD276" s="1052" t="s">
        <v>35</v>
      </c>
      <c r="BE276" s="1052" t="s">
        <v>35</v>
      </c>
      <c r="BF276" s="1052" t="s">
        <v>35</v>
      </c>
      <c r="BG276" s="1073" t="s">
        <v>35</v>
      </c>
      <c r="BH276" s="1094" t="s">
        <v>35</v>
      </c>
      <c r="BI276" s="1052" t="s">
        <v>35</v>
      </c>
      <c r="BJ276" s="1052" t="s">
        <v>35</v>
      </c>
      <c r="BK276" s="1052" t="s">
        <v>35</v>
      </c>
      <c r="BL276" s="1073" t="s">
        <v>35</v>
      </c>
      <c r="BM276" s="1094" t="s">
        <v>35</v>
      </c>
      <c r="BN276" s="1052" t="s">
        <v>35</v>
      </c>
      <c r="BO276" s="1052" t="s">
        <v>35</v>
      </c>
      <c r="BP276" s="1052" t="s">
        <v>35</v>
      </c>
      <c r="BQ276" s="1073" t="s">
        <v>35</v>
      </c>
    </row>
    <row r="277" s="376" customFormat="true" ht="15" customHeight="true" x14ac:dyDescent="0.2">
      <c r="B277" s="410"/>
      <c r="R277" s="208"/>
      <c r="S277" s="208"/>
      <c r="T277" s="208"/>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BA277" s="1588" t="s">
        <v>77</v>
      </c>
      <c r="BB277" s="286" t="s">
        <v>78</v>
      </c>
      <c r="BC277" s="1032" t="s">
        <v>35</v>
      </c>
      <c r="BD277" s="1052" t="s">
        <v>35</v>
      </c>
      <c r="BE277" s="1052" t="s">
        <v>35</v>
      </c>
      <c r="BF277" s="1052" t="s">
        <v>35</v>
      </c>
      <c r="BG277" s="1073" t="s">
        <v>35</v>
      </c>
      <c r="BH277" s="1094" t="s">
        <v>35</v>
      </c>
      <c r="BI277" s="1052" t="s">
        <v>35</v>
      </c>
      <c r="BJ277" s="1052" t="s">
        <v>35</v>
      </c>
      <c r="BK277" s="1052" t="s">
        <v>35</v>
      </c>
      <c r="BL277" s="1073" t="s">
        <v>35</v>
      </c>
      <c r="BM277" s="1094" t="s">
        <v>35</v>
      </c>
      <c r="BN277" s="1052" t="s">
        <v>35</v>
      </c>
      <c r="BO277" s="1052" t="s">
        <v>35</v>
      </c>
      <c r="BP277" s="1052" t="s">
        <v>35</v>
      </c>
      <c r="BQ277" s="1073" t="s">
        <v>35</v>
      </c>
    </row>
    <row r="278" s="376" customFormat="true" ht="15" customHeight="true" x14ac:dyDescent="0.2">
      <c r="B278" s="410"/>
      <c r="R278" s="208"/>
      <c r="S278" s="208"/>
      <c r="T278" s="208"/>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BA278" s="1588"/>
      <c r="BB278" s="286" t="s">
        <v>79</v>
      </c>
      <c r="BC278" s="1032" t="s">
        <v>35</v>
      </c>
      <c r="BD278" s="1052" t="s">
        <v>35</v>
      </c>
      <c r="BE278" s="1052" t="s">
        <v>35</v>
      </c>
      <c r="BF278" s="1052" t="s">
        <v>35</v>
      </c>
      <c r="BG278" s="1073" t="s">
        <v>35</v>
      </c>
      <c r="BH278" s="1094" t="s">
        <v>35</v>
      </c>
      <c r="BI278" s="1052" t="s">
        <v>35</v>
      </c>
      <c r="BJ278" s="1052" t="s">
        <v>35</v>
      </c>
      <c r="BK278" s="1052" t="s">
        <v>35</v>
      </c>
      <c r="BL278" s="1073" t="s">
        <v>35</v>
      </c>
      <c r="BM278" s="1094" t="s">
        <v>35</v>
      </c>
      <c r="BN278" s="1052" t="s">
        <v>35</v>
      </c>
      <c r="BO278" s="1052" t="s">
        <v>35</v>
      </c>
      <c r="BP278" s="1052" t="s">
        <v>35</v>
      </c>
      <c r="BQ278" s="1073" t="s">
        <v>35</v>
      </c>
    </row>
    <row r="279" s="376" customFormat="true" ht="15" customHeight="true" x14ac:dyDescent="0.2">
      <c r="B279" s="410"/>
      <c r="R279" s="208"/>
      <c r="S279" s="208"/>
      <c r="T279" s="208"/>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BA279" s="1588"/>
      <c r="BB279" s="286" t="s">
        <v>80</v>
      </c>
      <c r="BC279" s="1032" t="s">
        <v>35</v>
      </c>
      <c r="BD279" s="1053" t="s">
        <v>35</v>
      </c>
      <c r="BE279" s="1053" t="s">
        <v>35</v>
      </c>
      <c r="BF279" s="1053" t="s">
        <v>35</v>
      </c>
      <c r="BG279" s="1074" t="s">
        <v>35</v>
      </c>
      <c r="BH279" s="1032" t="s">
        <v>35</v>
      </c>
      <c r="BI279" s="1053" t="s">
        <v>35</v>
      </c>
      <c r="BJ279" s="1053" t="s">
        <v>35</v>
      </c>
      <c r="BK279" s="1053" t="s">
        <v>35</v>
      </c>
      <c r="BL279" s="1074" t="s">
        <v>35</v>
      </c>
      <c r="BM279" s="1032" t="s">
        <v>35</v>
      </c>
      <c r="BN279" s="1053" t="s">
        <v>35</v>
      </c>
      <c r="BO279" s="1053" t="s">
        <v>35</v>
      </c>
      <c r="BP279" s="1053" t="s">
        <v>35</v>
      </c>
      <c r="BQ279" s="1074" t="s">
        <v>35</v>
      </c>
    </row>
    <row r="280" s="376" customFormat="true" ht="15" customHeight="true" x14ac:dyDescent="0.2">
      <c r="B280" s="410"/>
      <c r="R280" s="208"/>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BA280" s="1588"/>
      <c r="BB280" s="286" t="s">
        <v>81</v>
      </c>
      <c r="BC280" s="1032" t="s">
        <v>35</v>
      </c>
      <c r="BD280" s="1053" t="s">
        <v>35</v>
      </c>
      <c r="BE280" s="1053" t="s">
        <v>35</v>
      </c>
      <c r="BF280" s="1053" t="s">
        <v>35</v>
      </c>
      <c r="BG280" s="1074" t="s">
        <v>35</v>
      </c>
      <c r="BH280" s="1032" t="s">
        <v>35</v>
      </c>
      <c r="BI280" s="1053" t="s">
        <v>35</v>
      </c>
      <c r="BJ280" s="1053" t="s">
        <v>35</v>
      </c>
      <c r="BK280" s="1053" t="s">
        <v>35</v>
      </c>
      <c r="BL280" s="1074" t="s">
        <v>35</v>
      </c>
      <c r="BM280" s="1032" t="s">
        <v>35</v>
      </c>
      <c r="BN280" s="1053" t="s">
        <v>35</v>
      </c>
      <c r="BO280" s="1053" t="s">
        <v>35</v>
      </c>
      <c r="BP280" s="1053" t="s">
        <v>35</v>
      </c>
      <c r="BQ280" s="1074" t="s">
        <v>35</v>
      </c>
    </row>
    <row r="281" s="376" customFormat="true" ht="15" customHeight="true" x14ac:dyDescent="0.2">
      <c r="B281" s="410"/>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BA281" s="1588"/>
      <c r="BB281" s="286" t="s">
        <v>82</v>
      </c>
      <c r="BC281" s="1032" t="s">
        <v>35</v>
      </c>
      <c r="BD281" s="1053" t="s">
        <v>35</v>
      </c>
      <c r="BE281" s="1053" t="s">
        <v>35</v>
      </c>
      <c r="BF281" s="1053" t="s">
        <v>35</v>
      </c>
      <c r="BG281" s="1074" t="s">
        <v>35</v>
      </c>
      <c r="BH281" s="1032" t="s">
        <v>35</v>
      </c>
      <c r="BI281" s="1053" t="s">
        <v>35</v>
      </c>
      <c r="BJ281" s="1053" t="s">
        <v>35</v>
      </c>
      <c r="BK281" s="1053" t="s">
        <v>35</v>
      </c>
      <c r="BL281" s="1074" t="s">
        <v>35</v>
      </c>
      <c r="BM281" s="1032" t="s">
        <v>35</v>
      </c>
      <c r="BN281" s="1053" t="s">
        <v>35</v>
      </c>
      <c r="BO281" s="1053" t="s">
        <v>35</v>
      </c>
      <c r="BP281" s="1053" t="s">
        <v>35</v>
      </c>
      <c r="BQ281" s="1074" t="s">
        <v>35</v>
      </c>
    </row>
    <row r="282" s="376" customFormat="true" ht="15" customHeight="true" x14ac:dyDescent="0.2">
      <c r="B282" s="410"/>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BA282" s="1588"/>
      <c r="BB282" s="286" t="s">
        <v>83</v>
      </c>
      <c r="BC282" s="1032" t="s">
        <v>35</v>
      </c>
      <c r="BD282" s="1053" t="s">
        <v>35</v>
      </c>
      <c r="BE282" s="1053" t="s">
        <v>35</v>
      </c>
      <c r="BF282" s="1053" t="s">
        <v>35</v>
      </c>
      <c r="BG282" s="1074" t="s">
        <v>35</v>
      </c>
      <c r="BH282" s="1032" t="s">
        <v>35</v>
      </c>
      <c r="BI282" s="1053" t="s">
        <v>35</v>
      </c>
      <c r="BJ282" s="1053" t="s">
        <v>35</v>
      </c>
      <c r="BK282" s="1053" t="s">
        <v>35</v>
      </c>
      <c r="BL282" s="1074" t="s">
        <v>35</v>
      </c>
      <c r="BM282" s="1032" t="s">
        <v>35</v>
      </c>
      <c r="BN282" s="1053" t="s">
        <v>35</v>
      </c>
      <c r="BO282" s="1053" t="s">
        <v>35</v>
      </c>
      <c r="BP282" s="1053" t="s">
        <v>35</v>
      </c>
      <c r="BQ282" s="1074" t="s">
        <v>35</v>
      </c>
    </row>
    <row r="283" s="376" customFormat="true" ht="15" customHeight="true" x14ac:dyDescent="0.2">
      <c r="B283" s="410"/>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BA283" s="1588"/>
      <c r="BB283" s="286" t="s">
        <v>84</v>
      </c>
      <c r="BC283" s="1032" t="s">
        <v>35</v>
      </c>
      <c r="BD283" s="1053" t="s">
        <v>35</v>
      </c>
      <c r="BE283" s="1053" t="s">
        <v>35</v>
      </c>
      <c r="BF283" s="1053" t="s">
        <v>35</v>
      </c>
      <c r="BG283" s="1074" t="s">
        <v>35</v>
      </c>
      <c r="BH283" s="1032" t="s">
        <v>35</v>
      </c>
      <c r="BI283" s="1053" t="s">
        <v>35</v>
      </c>
      <c r="BJ283" s="1053" t="s">
        <v>35</v>
      </c>
      <c r="BK283" s="1053" t="s">
        <v>35</v>
      </c>
      <c r="BL283" s="1074" t="s">
        <v>35</v>
      </c>
      <c r="BM283" s="1032" t="s">
        <v>35</v>
      </c>
      <c r="BN283" s="1053" t="s">
        <v>35</v>
      </c>
      <c r="BO283" s="1053" t="s">
        <v>35</v>
      </c>
      <c r="BP283" s="1053" t="s">
        <v>35</v>
      </c>
      <c r="BQ283" s="1074" t="s">
        <v>35</v>
      </c>
    </row>
    <row r="284" s="376" customFormat="true" ht="15" customHeight="true" x14ac:dyDescent="0.2">
      <c r="B284" s="410"/>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BA284" s="1589"/>
      <c r="BB284" s="287" t="s">
        <v>113</v>
      </c>
      <c r="BC284" s="1033" t="s">
        <v>35</v>
      </c>
      <c r="BD284" s="1054" t="s">
        <v>35</v>
      </c>
      <c r="BE284" s="1054" t="s">
        <v>35</v>
      </c>
      <c r="BF284" s="1054" t="s">
        <v>35</v>
      </c>
      <c r="BG284" s="1075" t="s">
        <v>35</v>
      </c>
      <c r="BH284" s="1095" t="s">
        <v>35</v>
      </c>
      <c r="BI284" s="1054" t="s">
        <v>35</v>
      </c>
      <c r="BJ284" s="1054" t="s">
        <v>35</v>
      </c>
      <c r="BK284" s="1054" t="s">
        <v>35</v>
      </c>
      <c r="BL284" s="1075" t="s">
        <v>35</v>
      </c>
      <c r="BM284" s="1095" t="s">
        <v>35</v>
      </c>
      <c r="BN284" s="1054" t="s">
        <v>35</v>
      </c>
      <c r="BO284" s="1054" t="s">
        <v>35</v>
      </c>
      <c r="BP284" s="1054" t="s">
        <v>35</v>
      </c>
      <c r="BQ284" s="1075" t="s">
        <v>35</v>
      </c>
    </row>
    <row r="285" s="376" customFormat="true" ht="15" customHeight="true" x14ac:dyDescent="0.2">
      <c r="B285" s="410"/>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BA285" s="132"/>
      <c r="BB285" s="130"/>
      <c r="BC285" s="130"/>
      <c r="BD285" s="130"/>
      <c r="BE285" s="130"/>
      <c r="BF285" s="130"/>
      <c r="BG285" s="130"/>
      <c r="BH285" s="130"/>
      <c r="BI285" s="130"/>
      <c r="BJ285" s="130"/>
      <c r="BK285" s="130"/>
      <c r="BL285" s="130"/>
      <c r="BM285" s="130"/>
      <c r="BN285" s="130"/>
      <c r="BO285" s="130"/>
      <c r="BP285" s="130"/>
      <c r="BQ285" s="130"/>
    </row>
    <row r="286" s="376" customFormat="true" ht="15" customHeight="true" x14ac:dyDescent="0.2">
      <c r="B286" s="410"/>
      <c r="R286" s="208"/>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BA286" s="132"/>
      <c r="BB286" s="130"/>
      <c r="BC286" s="130"/>
      <c r="BD286" s="130"/>
      <c r="BE286" s="130"/>
      <c r="BF286" s="130"/>
      <c r="BG286" s="130"/>
      <c r="BH286" s="130"/>
      <c r="BI286" s="130"/>
      <c r="BJ286" s="130"/>
      <c r="BK286" s="130"/>
      <c r="BL286" s="130"/>
      <c r="BM286" s="130"/>
      <c r="BN286" s="130"/>
      <c r="BO286" s="130"/>
      <c r="BP286" s="130"/>
      <c r="BQ286" s="130"/>
    </row>
    <row r="287" s="376" customFormat="true" ht="15" customHeight="true" x14ac:dyDescent="0.2">
      <c r="B287" s="410"/>
      <c r="R287" s="208"/>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BA287" s="132"/>
      <c r="BB287" s="130"/>
      <c r="BC287" s="130"/>
      <c r="BD287" s="130"/>
      <c r="BE287" s="130"/>
      <c r="BF287" s="130"/>
      <c r="BG287" s="130"/>
      <c r="BH287" s="130"/>
      <c r="BI287" s="130"/>
      <c r="BJ287" s="130"/>
      <c r="BK287" s="130"/>
      <c r="BL287" s="130"/>
      <c r="BM287" s="130"/>
      <c r="BN287" s="130"/>
      <c r="BO287" s="130"/>
      <c r="BP287" s="130"/>
      <c r="BQ287" s="130"/>
    </row>
    <row r="288" s="376" customFormat="true" ht="15" customHeight="true" x14ac:dyDescent="0.2">
      <c r="B288" s="410"/>
      <c r="R288" s="208"/>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BA288" s="132"/>
      <c r="BB288" s="130"/>
      <c r="BC288" s="130"/>
      <c r="BD288" s="130"/>
      <c r="BE288" s="130"/>
      <c r="BF288" s="130"/>
      <c r="BG288" s="130"/>
      <c r="BH288" s="130"/>
      <c r="BI288" s="130"/>
      <c r="BJ288" s="130"/>
      <c r="BK288" s="130"/>
      <c r="BL288" s="130"/>
      <c r="BM288" s="130"/>
      <c r="BN288" s="130"/>
      <c r="BO288" s="130"/>
      <c r="BP288" s="130"/>
      <c r="BQ288" s="130"/>
    </row>
    <row r="289" s="376" customFormat="true" ht="15" customHeight="true" x14ac:dyDescent="0.2">
      <c r="A289" s="396"/>
      <c r="B289" s="397"/>
      <c r="C289" s="398"/>
      <c r="R289" s="208"/>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BA289" s="132"/>
      <c r="BB289" s="130"/>
      <c r="BC289" s="130"/>
      <c r="BD289" s="130"/>
      <c r="BE289" s="130"/>
      <c r="BF289" s="130"/>
      <c r="BG289" s="130"/>
      <c r="BH289" s="130"/>
      <c r="BI289" s="130"/>
      <c r="BJ289" s="130"/>
      <c r="BK289" s="130"/>
      <c r="BL289" s="130"/>
      <c r="BM289" s="130"/>
      <c r="BN289" s="130"/>
      <c r="BO289" s="130"/>
      <c r="BP289" s="130"/>
      <c r="BQ289" s="130"/>
    </row>
    <row r="290" s="376" customFormat="true" ht="15" customHeight="true" x14ac:dyDescent="0.2">
      <c r="A290" s="558"/>
      <c r="B290" s="559"/>
      <c r="C290" s="560"/>
      <c r="R290" s="208"/>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BA290" s="132"/>
      <c r="BB290" s="130"/>
      <c r="BC290" s="130"/>
      <c r="BD290" s="130"/>
      <c r="BE290" s="130"/>
      <c r="BF290" s="130"/>
      <c r="BG290" s="130"/>
      <c r="BH290" s="130"/>
      <c r="BI290" s="130"/>
      <c r="BJ290" s="130"/>
      <c r="BK290" s="130"/>
      <c r="BL290" s="130"/>
      <c r="BM290" s="130"/>
      <c r="BN290" s="130"/>
      <c r="BO290" s="130"/>
      <c r="BP290" s="130"/>
      <c r="BQ290" s="130"/>
    </row>
    <row r="291" s="376" customFormat="true" ht="15" customHeight="true" x14ac:dyDescent="0.2">
      <c r="A291" s="561"/>
      <c r="B291" s="562"/>
      <c r="C291" s="563"/>
      <c r="R291" s="208"/>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BA291" s="132"/>
      <c r="BB291" s="130"/>
      <c r="BC291" s="130"/>
      <c r="BD291" s="130"/>
      <c r="BE291" s="130"/>
      <c r="BF291" s="130"/>
      <c r="BG291" s="130"/>
      <c r="BH291" s="130"/>
      <c r="BI291" s="130"/>
      <c r="BJ291" s="130"/>
      <c r="BK291" s="130"/>
      <c r="BL291" s="130"/>
      <c r="BM291" s="130"/>
      <c r="BN291" s="130"/>
      <c r="BO291" s="130"/>
      <c r="BP291" s="130"/>
      <c r="BQ291" s="130"/>
    </row>
    <row r="292" s="376" customFormat="true" ht="15" customHeight="true" x14ac:dyDescent="0.2">
      <c r="A292" s="564"/>
      <c r="B292" s="565"/>
      <c r="C292" s="566"/>
      <c r="R292" s="208"/>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BA292" s="132"/>
      <c r="BB292" s="130"/>
      <c r="BC292" s="130"/>
      <c r="BD292" s="130"/>
      <c r="BE292" s="130"/>
      <c r="BF292" s="130"/>
      <c r="BG292" s="130"/>
      <c r="BH292" s="130"/>
      <c r="BI292" s="130"/>
      <c r="BJ292" s="130"/>
      <c r="BK292" s="130"/>
      <c r="BL292" s="130"/>
      <c r="BM292" s="130"/>
      <c r="BN292" s="130"/>
      <c r="BO292" s="130"/>
      <c r="BP292" s="130"/>
      <c r="BQ292" s="130"/>
    </row>
    <row r="293" s="376" customFormat="true" ht="15" customHeight="true" x14ac:dyDescent="0.2">
      <c r="A293" s="567"/>
      <c r="B293" s="568"/>
      <c r="C293" s="569"/>
      <c r="R293" s="208"/>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BA293" s="132"/>
      <c r="BB293" s="130"/>
      <c r="BC293" s="130"/>
      <c r="BD293" s="130"/>
      <c r="BE293" s="130"/>
      <c r="BF293" s="130"/>
      <c r="BG293" s="130"/>
      <c r="BH293" s="130"/>
      <c r="BI293" s="130"/>
      <c r="BJ293" s="130"/>
      <c r="BK293" s="130"/>
      <c r="BL293" s="130"/>
      <c r="BM293" s="130"/>
      <c r="BN293" s="130"/>
      <c r="BO293" s="130"/>
      <c r="BP293" s="130"/>
      <c r="BQ293" s="130"/>
    </row>
    <row r="294" s="376" customFormat="true" ht="15" customHeight="true" x14ac:dyDescent="0.2">
      <c r="A294" s="570"/>
      <c r="B294" s="571"/>
      <c r="C294" s="572"/>
      <c r="R294" s="208"/>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BA294" s="132"/>
      <c r="BB294" s="130"/>
      <c r="BC294" s="130"/>
      <c r="BD294" s="130"/>
      <c r="BE294" s="130"/>
      <c r="BF294" s="130"/>
      <c r="BG294" s="130"/>
      <c r="BH294" s="130"/>
      <c r="BI294" s="130"/>
      <c r="BJ294" s="130"/>
      <c r="BK294" s="130"/>
      <c r="BL294" s="130"/>
      <c r="BM294" s="130"/>
      <c r="BN294" s="130"/>
      <c r="BO294" s="130"/>
      <c r="BP294" s="130"/>
      <c r="BQ294" s="130"/>
    </row>
    <row r="295" s="376" customFormat="true" ht="15" customHeight="true" x14ac:dyDescent="0.2">
      <c r="A295" s="570"/>
      <c r="B295" s="571"/>
      <c r="C295" s="572"/>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BA295" s="132"/>
      <c r="BB295" s="130"/>
      <c r="BC295" s="130"/>
      <c r="BD295" s="130"/>
      <c r="BE295" s="130"/>
      <c r="BF295" s="130"/>
      <c r="BG295" s="130"/>
      <c r="BH295" s="130"/>
      <c r="BI295" s="130"/>
      <c r="BJ295" s="130"/>
      <c r="BK295" s="130"/>
      <c r="BL295" s="130"/>
      <c r="BM295" s="130"/>
      <c r="BN295" s="130"/>
      <c r="BO295" s="130"/>
      <c r="BP295" s="130"/>
      <c r="BQ295" s="130"/>
    </row>
    <row r="296" s="376" customFormat="true" ht="15" customHeight="true" x14ac:dyDescent="0.2">
      <c r="A296" s="570"/>
      <c r="B296" s="573"/>
      <c r="C296" s="572"/>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BA296" s="132"/>
      <c r="BB296" s="130"/>
      <c r="BC296" s="130"/>
      <c r="BD296" s="130"/>
      <c r="BE296" s="130"/>
      <c r="BF296" s="130"/>
      <c r="BG296" s="130"/>
      <c r="BH296" s="130"/>
      <c r="BI296" s="130"/>
      <c r="BJ296" s="130"/>
      <c r="BK296" s="130"/>
      <c r="BL296" s="130"/>
      <c r="BM296" s="130"/>
      <c r="BN296" s="130"/>
      <c r="BO296" s="130"/>
      <c r="BP296" s="130"/>
      <c r="BQ296" s="130"/>
    </row>
    <row r="297" s="376" customFormat="true" ht="15" customHeight="true" x14ac:dyDescent="0.2">
      <c r="A297" s="574"/>
      <c r="B297" s="575"/>
      <c r="C297" s="576"/>
      <c r="R297" s="208"/>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BA297" s="132"/>
      <c r="BB297" s="130"/>
      <c r="BC297" s="130"/>
      <c r="BD297" s="130"/>
      <c r="BE297" s="130"/>
      <c r="BF297" s="130"/>
      <c r="BG297" s="130"/>
      <c r="BH297" s="130"/>
      <c r="BI297" s="130"/>
      <c r="BJ297" s="130"/>
      <c r="BK297" s="130"/>
      <c r="BL297" s="130"/>
      <c r="BM297" s="130"/>
      <c r="BN297" s="130"/>
      <c r="BO297" s="130"/>
      <c r="BP297" s="130"/>
      <c r="BQ297" s="130"/>
    </row>
    <row r="298" s="376" customFormat="true" ht="15" customHeight="true" x14ac:dyDescent="0.2">
      <c r="B298" s="410"/>
      <c r="R298" s="208"/>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BA298" s="132"/>
      <c r="BB298" s="130"/>
      <c r="BC298" s="130"/>
      <c r="BD298" s="130"/>
      <c r="BE298" s="130"/>
      <c r="BF298" s="130"/>
      <c r="BG298" s="130"/>
      <c r="BH298" s="130"/>
      <c r="BI298" s="130"/>
      <c r="BJ298" s="130"/>
      <c r="BK298" s="130"/>
      <c r="BL298" s="130"/>
      <c r="BM298" s="130"/>
      <c r="BN298" s="130"/>
      <c r="BO298" s="130"/>
      <c r="BP298" s="130"/>
      <c r="BQ298" s="130"/>
    </row>
    <row r="299" s="376" customFormat="true" ht="15" customHeight="true" x14ac:dyDescent="0.2">
      <c r="A299" s="399"/>
      <c r="B299" s="400"/>
      <c r="C299" s="401"/>
      <c r="D299" s="402"/>
      <c r="R299" s="208"/>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BA299" s="132"/>
      <c r="BB299" s="130"/>
      <c r="BC299" s="130"/>
      <c r="BD299" s="130"/>
      <c r="BE299" s="130"/>
      <c r="BF299" s="130"/>
      <c r="BG299" s="130"/>
      <c r="BH299" s="130"/>
      <c r="BI299" s="130"/>
      <c r="BJ299" s="130"/>
      <c r="BK299" s="130"/>
      <c r="BL299" s="130"/>
      <c r="BM299" s="130"/>
      <c r="BN299" s="130"/>
      <c r="BO299" s="130"/>
      <c r="BP299" s="130"/>
      <c r="BQ299" s="130"/>
    </row>
    <row r="300" s="376" customFormat="true" ht="15" customHeight="true" x14ac:dyDescent="0.2">
      <c r="A300" s="577"/>
      <c r="B300" s="578"/>
      <c r="C300" s="579"/>
      <c r="D300" s="580"/>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BA300" s="132"/>
      <c r="BB300" s="130"/>
      <c r="BC300" s="130"/>
      <c r="BD300" s="130"/>
      <c r="BE300" s="130"/>
      <c r="BF300" s="130"/>
      <c r="BG300" s="130"/>
      <c r="BH300" s="130"/>
      <c r="BI300" s="130"/>
      <c r="BJ300" s="130"/>
      <c r="BK300" s="130"/>
      <c r="BL300" s="130"/>
      <c r="BM300" s="130"/>
      <c r="BN300" s="130"/>
      <c r="BO300" s="130"/>
      <c r="BP300" s="130"/>
      <c r="BQ300" s="130"/>
    </row>
    <row r="301" s="376" customFormat="true" ht="15" customHeight="true" x14ac:dyDescent="0.2">
      <c r="A301" s="581"/>
      <c r="B301" s="582"/>
      <c r="C301" s="583"/>
      <c r="D301" s="584"/>
      <c r="R301" s="208"/>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BA301" s="132"/>
      <c r="BB301" s="130"/>
      <c r="BC301" s="130"/>
      <c r="BD301" s="130"/>
      <c r="BE301" s="130"/>
      <c r="BF301" s="130"/>
      <c r="BG301" s="130"/>
      <c r="BH301" s="130"/>
      <c r="BI301" s="130"/>
      <c r="BJ301" s="130"/>
      <c r="BK301" s="130"/>
      <c r="BL301" s="130"/>
      <c r="BM301" s="130"/>
      <c r="BN301" s="130"/>
      <c r="BO301" s="130"/>
      <c r="BP301" s="130"/>
      <c r="BQ301" s="130"/>
    </row>
    <row r="302" s="376" customFormat="true" ht="15" customHeight="true" x14ac:dyDescent="0.2">
      <c r="A302" s="585"/>
      <c r="B302" s="586"/>
      <c r="C302" s="587"/>
      <c r="D302" s="588"/>
      <c r="R302" s="208"/>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BA302" s="132"/>
      <c r="BB302" s="130"/>
      <c r="BC302" s="130"/>
      <c r="BD302" s="130"/>
      <c r="BE302" s="130"/>
      <c r="BF302" s="130"/>
      <c r="BG302" s="130"/>
      <c r="BH302" s="130"/>
      <c r="BI302" s="130"/>
      <c r="BJ302" s="130"/>
      <c r="BK302" s="130"/>
      <c r="BL302" s="130"/>
      <c r="BM302" s="130"/>
      <c r="BN302" s="130"/>
      <c r="BO302" s="130"/>
      <c r="BP302" s="130"/>
      <c r="BQ302" s="130"/>
    </row>
    <row r="303" s="376" customFormat="true" ht="15" customHeight="true" x14ac:dyDescent="0.2">
      <c r="A303" s="589"/>
      <c r="B303" s="590"/>
      <c r="C303" s="591"/>
      <c r="D303" s="592"/>
      <c r="R303" s="208"/>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BA303" s="132"/>
      <c r="BB303" s="130"/>
      <c r="BC303" s="130"/>
      <c r="BD303" s="130"/>
      <c r="BE303" s="130"/>
      <c r="BF303" s="130"/>
      <c r="BG303" s="130"/>
      <c r="BH303" s="130"/>
      <c r="BI303" s="130"/>
      <c r="BJ303" s="130"/>
      <c r="BK303" s="130"/>
      <c r="BL303" s="130"/>
      <c r="BM303" s="130"/>
      <c r="BN303" s="130"/>
      <c r="BO303" s="130"/>
      <c r="BP303" s="130"/>
      <c r="BQ303" s="130"/>
    </row>
    <row r="304" s="376" customFormat="true" ht="15" customHeight="true" x14ac:dyDescent="0.2">
      <c r="A304" s="593"/>
      <c r="B304" s="594"/>
      <c r="C304" s="595"/>
      <c r="D304" s="596"/>
      <c r="R304" s="208"/>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BA304" s="132"/>
      <c r="BB304" s="130"/>
      <c r="BC304" s="130"/>
      <c r="BD304" s="130"/>
      <c r="BE304" s="130"/>
      <c r="BF304" s="130"/>
      <c r="BG304" s="130"/>
      <c r="BH304" s="130"/>
      <c r="BI304" s="130"/>
      <c r="BJ304" s="130"/>
      <c r="BK304" s="130"/>
      <c r="BL304" s="130"/>
      <c r="BM304" s="130"/>
      <c r="BN304" s="130"/>
      <c r="BO304" s="130"/>
      <c r="BP304" s="130"/>
      <c r="BQ304" s="130"/>
    </row>
    <row r="305" s="376" customFormat="true" ht="15" customHeight="true" x14ac:dyDescent="0.2">
      <c r="A305" s="597"/>
      <c r="B305" s="598"/>
      <c r="C305" s="599"/>
      <c r="D305" s="600"/>
      <c r="R305" s="208"/>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BA305" s="132"/>
      <c r="BB305" s="130"/>
      <c r="BC305" s="130"/>
      <c r="BD305" s="130"/>
      <c r="BE305" s="130"/>
      <c r="BF305" s="130"/>
      <c r="BG305" s="130"/>
      <c r="BH305" s="130"/>
      <c r="BI305" s="130"/>
      <c r="BJ305" s="130"/>
      <c r="BK305" s="130"/>
      <c r="BL305" s="130"/>
      <c r="BM305" s="130"/>
      <c r="BN305" s="130"/>
      <c r="BO305" s="130"/>
      <c r="BP305" s="130"/>
      <c r="BQ305" s="130"/>
    </row>
    <row r="306" s="376" customFormat="true" ht="15" customHeight="true" x14ac:dyDescent="0.2">
      <c r="B306" s="410"/>
      <c r="R306" s="208"/>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BA306" s="132"/>
      <c r="BB306" s="130"/>
      <c r="BC306" s="130"/>
      <c r="BD306" s="130"/>
      <c r="BE306" s="130"/>
      <c r="BF306" s="130"/>
      <c r="BG306" s="130"/>
      <c r="BH306" s="130"/>
      <c r="BI306" s="130"/>
      <c r="BJ306" s="130"/>
      <c r="BK306" s="130"/>
      <c r="BL306" s="130"/>
      <c r="BM306" s="130"/>
      <c r="BN306" s="130"/>
      <c r="BO306" s="130"/>
      <c r="BP306" s="130"/>
      <c r="BQ306" s="130"/>
    </row>
    <row r="307" s="376" customFormat="true" ht="15" customHeight="true" x14ac:dyDescent="0.2">
      <c r="B307" s="410"/>
      <c r="R307" s="208"/>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BA307" s="132"/>
      <c r="BB307" s="130"/>
      <c r="BC307" s="130"/>
      <c r="BD307" s="130"/>
      <c r="BE307" s="130"/>
      <c r="BF307" s="130"/>
      <c r="BG307" s="130"/>
      <c r="BH307" s="130"/>
      <c r="BI307" s="130"/>
      <c r="BJ307" s="130"/>
      <c r="BK307" s="130"/>
      <c r="BL307" s="130"/>
      <c r="BM307" s="130"/>
      <c r="BN307" s="130"/>
      <c r="BO307" s="130"/>
      <c r="BP307" s="130"/>
      <c r="BQ307" s="130"/>
    </row>
    <row r="308" s="376" customFormat="true" ht="15" customHeight="true" x14ac:dyDescent="0.2">
      <c r="B308" s="410"/>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BA308" s="132"/>
      <c r="BB308" s="130"/>
      <c r="BC308" s="130"/>
      <c r="BD308" s="130"/>
      <c r="BE308" s="130"/>
      <c r="BF308" s="130"/>
      <c r="BG308" s="130"/>
      <c r="BH308" s="130"/>
      <c r="BI308" s="130"/>
      <c r="BJ308" s="130"/>
      <c r="BK308" s="130"/>
      <c r="BL308" s="130"/>
      <c r="BM308" s="130"/>
      <c r="BN308" s="130"/>
      <c r="BO308" s="130"/>
      <c r="BP308" s="130"/>
      <c r="BQ308" s="130"/>
    </row>
    <row r="309" s="376" customFormat="true" ht="15" customHeight="true" x14ac:dyDescent="0.2">
      <c r="B309" s="410"/>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BA309" s="132"/>
      <c r="BB309" s="130"/>
      <c r="BC309" s="130"/>
      <c r="BD309" s="130"/>
      <c r="BE309" s="130"/>
      <c r="BF309" s="130"/>
      <c r="BG309" s="130"/>
      <c r="BH309" s="130"/>
      <c r="BI309" s="130"/>
      <c r="BJ309" s="130"/>
      <c r="BK309" s="130"/>
      <c r="BL309" s="130"/>
      <c r="BM309" s="130"/>
      <c r="BN309" s="130"/>
      <c r="BO309" s="130"/>
      <c r="BP309" s="130"/>
      <c r="BQ309" s="130"/>
    </row>
    <row r="310" s="376" customFormat="true" ht="15" customHeight="true" x14ac:dyDescent="0.2">
      <c r="B310" s="410"/>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BA310" s="132"/>
      <c r="BB310" s="130"/>
      <c r="BC310" s="130"/>
      <c r="BD310" s="130"/>
      <c r="BE310" s="130"/>
      <c r="BF310" s="130"/>
      <c r="BG310" s="130"/>
      <c r="BH310" s="130"/>
      <c r="BI310" s="130"/>
      <c r="BJ310" s="130"/>
      <c r="BK310" s="130"/>
      <c r="BL310" s="130"/>
      <c r="BM310" s="130"/>
      <c r="BN310" s="130"/>
      <c r="BO310" s="130"/>
      <c r="BP310" s="130"/>
      <c r="BQ310" s="130"/>
    </row>
    <row r="311" s="376" customFormat="true" ht="15" customHeight="true" x14ac:dyDescent="0.2">
      <c r="B311" s="410"/>
      <c r="R311" s="208"/>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BA311" s="132"/>
      <c r="BB311" s="130"/>
      <c r="BC311" s="130"/>
      <c r="BD311" s="130"/>
      <c r="BE311" s="130"/>
      <c r="BF311" s="130"/>
      <c r="BG311" s="130"/>
      <c r="BH311" s="130"/>
      <c r="BI311" s="130"/>
      <c r="BJ311" s="130"/>
      <c r="BK311" s="130"/>
      <c r="BL311" s="130"/>
      <c r="BM311" s="130"/>
      <c r="BN311" s="130"/>
      <c r="BO311" s="130"/>
      <c r="BP311" s="130"/>
      <c r="BQ311" s="130"/>
    </row>
    <row r="312" s="376" customFormat="true" ht="15" customHeight="true" x14ac:dyDescent="0.2">
      <c r="B312" s="410"/>
      <c r="R312" s="208"/>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BA312" s="132"/>
      <c r="BB312" s="130"/>
      <c r="BC312" s="130"/>
      <c r="BD312" s="130"/>
      <c r="BE312" s="130"/>
      <c r="BF312" s="130"/>
      <c r="BG312" s="130"/>
      <c r="BH312" s="130"/>
      <c r="BI312" s="130"/>
      <c r="BJ312" s="130"/>
      <c r="BK312" s="130"/>
      <c r="BL312" s="130"/>
      <c r="BM312" s="130"/>
      <c r="BN312" s="130"/>
      <c r="BO312" s="130"/>
      <c r="BP312" s="130"/>
      <c r="BQ312" s="130"/>
    </row>
    <row r="313" s="376" customFormat="true" ht="15" customHeight="true" x14ac:dyDescent="0.2">
      <c r="B313" s="410"/>
      <c r="R313" s="208"/>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BA313" s="132"/>
      <c r="BB313" s="130"/>
      <c r="BC313" s="130"/>
      <c r="BD313" s="130"/>
      <c r="BE313" s="130"/>
      <c r="BF313" s="130"/>
      <c r="BG313" s="130"/>
      <c r="BH313" s="130"/>
      <c r="BI313" s="130"/>
      <c r="BJ313" s="130"/>
      <c r="BK313" s="130"/>
      <c r="BL313" s="130"/>
      <c r="BM313" s="130"/>
      <c r="BN313" s="130"/>
      <c r="BO313" s="130"/>
      <c r="BP313" s="130"/>
      <c r="BQ313" s="130"/>
    </row>
    <row r="314" s="376" customFormat="true" ht="15" customHeight="true" x14ac:dyDescent="0.2">
      <c r="B314" s="410"/>
      <c r="R314" s="208"/>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BA314" s="132"/>
      <c r="BB314" s="130"/>
      <c r="BC314" s="130"/>
      <c r="BD314" s="130"/>
      <c r="BE314" s="130"/>
      <c r="BF314" s="130"/>
      <c r="BG314" s="130"/>
      <c r="BH314" s="130"/>
      <c r="BI314" s="130"/>
      <c r="BJ314" s="130"/>
      <c r="BK314" s="130"/>
      <c r="BL314" s="130"/>
      <c r="BM314" s="130"/>
      <c r="BN314" s="130"/>
      <c r="BO314" s="130"/>
      <c r="BP314" s="130"/>
      <c r="BQ314" s="130"/>
    </row>
    <row r="315" s="376" customFormat="true" ht="15" customHeight="true" x14ac:dyDescent="0.2">
      <c r="B315" s="410"/>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BA315" s="132"/>
      <c r="BB315" s="130"/>
      <c r="BC315" s="130"/>
      <c r="BD315" s="130"/>
      <c r="BE315" s="130"/>
      <c r="BF315" s="130"/>
      <c r="BG315" s="130"/>
      <c r="BH315" s="130"/>
      <c r="BI315" s="130"/>
      <c r="BJ315" s="130"/>
      <c r="BK315" s="130"/>
      <c r="BL315" s="130"/>
      <c r="BM315" s="130"/>
      <c r="BN315" s="130"/>
      <c r="BO315" s="130"/>
      <c r="BP315" s="130"/>
      <c r="BQ315" s="130"/>
    </row>
    <row r="316" s="376" customFormat="true" ht="15" customHeight="true" x14ac:dyDescent="0.2">
      <c r="B316" s="410"/>
      <c r="R316" s="208"/>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BA316" s="132"/>
      <c r="BB316" s="130"/>
      <c r="BC316" s="130"/>
      <c r="BD316" s="130"/>
      <c r="BE316" s="130"/>
      <c r="BF316" s="130"/>
      <c r="BG316" s="130"/>
      <c r="BH316" s="130"/>
      <c r="BI316" s="130"/>
      <c r="BJ316" s="130"/>
      <c r="BK316" s="130"/>
      <c r="BL316" s="130"/>
      <c r="BM316" s="130"/>
      <c r="BN316" s="130"/>
      <c r="BO316" s="130"/>
      <c r="BP316" s="130"/>
      <c r="BQ316" s="130"/>
    </row>
    <row r="317" s="376" customFormat="true" ht="15" customHeight="true" x14ac:dyDescent="0.2">
      <c r="B317" s="410"/>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BA317" s="132"/>
      <c r="BB317" s="130"/>
      <c r="BC317" s="130"/>
      <c r="BD317" s="130"/>
      <c r="BE317" s="130"/>
      <c r="BF317" s="130"/>
      <c r="BG317" s="130"/>
      <c r="BH317" s="130"/>
      <c r="BI317" s="130"/>
      <c r="BJ317" s="130"/>
      <c r="BK317" s="130"/>
      <c r="BL317" s="130"/>
      <c r="BM317" s="130"/>
      <c r="BN317" s="130"/>
      <c r="BO317" s="130"/>
      <c r="BP317" s="130"/>
      <c r="BQ317" s="130"/>
    </row>
    <row r="318" s="376" customFormat="true" ht="15" customHeight="true" x14ac:dyDescent="0.2">
      <c r="B318" s="410"/>
      <c r="R318" s="208"/>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BA318" s="132"/>
      <c r="BB318" s="130"/>
      <c r="BC318" s="130"/>
      <c r="BD318" s="130"/>
      <c r="BE318" s="130"/>
      <c r="BF318" s="130"/>
      <c r="BG318" s="130"/>
      <c r="BH318" s="130"/>
      <c r="BI318" s="130"/>
      <c r="BJ318" s="130"/>
      <c r="BK318" s="130"/>
      <c r="BL318" s="130"/>
      <c r="BM318" s="130"/>
      <c r="BN318" s="130"/>
      <c r="BO318" s="130"/>
      <c r="BP318" s="130"/>
      <c r="BQ318" s="130"/>
    </row>
    <row r="319" s="376" customFormat="true" ht="15" customHeight="true" x14ac:dyDescent="0.2">
      <c r="B319" s="410"/>
      <c r="R319" s="208"/>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BA319" s="132"/>
      <c r="BB319" s="130"/>
      <c r="BC319" s="130"/>
      <c r="BD319" s="130"/>
      <c r="BE319" s="130"/>
      <c r="BF319" s="130"/>
      <c r="BG319" s="130"/>
      <c r="BH319" s="130"/>
      <c r="BI319" s="130"/>
      <c r="BJ319" s="130"/>
      <c r="BK319" s="130"/>
      <c r="BL319" s="130"/>
      <c r="BM319" s="130"/>
      <c r="BN319" s="130"/>
      <c r="BO319" s="130"/>
      <c r="BP319" s="130"/>
      <c r="BQ319" s="130"/>
    </row>
    <row r="320" s="376" customFormat="true" ht="15" customHeight="true" x14ac:dyDescent="0.2">
      <c r="B320" s="410"/>
      <c r="R320" s="208"/>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BA320" s="132"/>
      <c r="BB320" s="130"/>
      <c r="BC320" s="130"/>
      <c r="BD320" s="130"/>
      <c r="BE320" s="130"/>
      <c r="BF320" s="130"/>
      <c r="BG320" s="130"/>
      <c r="BH320" s="130"/>
      <c r="BI320" s="130"/>
      <c r="BJ320" s="130"/>
      <c r="BK320" s="130"/>
      <c r="BL320" s="130"/>
      <c r="BM320" s="130"/>
      <c r="BN320" s="130"/>
      <c r="BO320" s="130"/>
      <c r="BP320" s="130"/>
      <c r="BQ320" s="130"/>
    </row>
    <row r="321" s="376" customFormat="true" ht="15" customHeight="true" x14ac:dyDescent="0.2">
      <c r="B321" s="410"/>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BA321" s="132"/>
      <c r="BB321" s="130"/>
      <c r="BC321" s="130"/>
      <c r="BD321" s="130"/>
      <c r="BE321" s="130"/>
      <c r="BF321" s="130"/>
      <c r="BG321" s="130"/>
      <c r="BH321" s="130"/>
      <c r="BI321" s="130"/>
      <c r="BJ321" s="130"/>
      <c r="BK321" s="130"/>
      <c r="BL321" s="130"/>
      <c r="BM321" s="130"/>
      <c r="BN321" s="130"/>
      <c r="BO321" s="130"/>
      <c r="BP321" s="130"/>
      <c r="BQ321" s="130"/>
    </row>
    <row r="322" s="376" customFormat="true" ht="15" customHeight="true" x14ac:dyDescent="0.2">
      <c r="B322" s="410"/>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BA322" s="132"/>
      <c r="BB322" s="130"/>
      <c r="BC322" s="130"/>
      <c r="BD322" s="130"/>
      <c r="BE322" s="130"/>
      <c r="BF322" s="130"/>
      <c r="BG322" s="130"/>
      <c r="BH322" s="130"/>
      <c r="BI322" s="130"/>
      <c r="BJ322" s="130"/>
      <c r="BK322" s="130"/>
      <c r="BL322" s="130"/>
      <c r="BM322" s="130"/>
      <c r="BN322" s="130"/>
      <c r="BO322" s="130"/>
      <c r="BP322" s="130"/>
      <c r="BQ322" s="130"/>
    </row>
    <row r="323" s="376" customFormat="true" ht="15" customHeight="true" x14ac:dyDescent="0.2">
      <c r="B323" s="410"/>
      <c r="R323" s="208"/>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BA323" s="132"/>
      <c r="BB323" s="130"/>
      <c r="BC323" s="130"/>
      <c r="BD323" s="130"/>
      <c r="BE323" s="130"/>
      <c r="BF323" s="130"/>
      <c r="BG323" s="130"/>
      <c r="BH323" s="130"/>
      <c r="BI323" s="130"/>
      <c r="BJ323" s="130"/>
      <c r="BK323" s="130"/>
      <c r="BL323" s="130"/>
      <c r="BM323" s="130"/>
      <c r="BN323" s="130"/>
      <c r="BO323" s="130"/>
      <c r="BP323" s="130"/>
      <c r="BQ323" s="130"/>
    </row>
    <row r="324" s="376" customFormat="true" ht="15" customHeight="true" x14ac:dyDescent="0.2">
      <c r="B324" s="410"/>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BA324" s="132"/>
      <c r="BB324" s="130"/>
      <c r="BC324" s="130"/>
      <c r="BD324" s="130"/>
      <c r="BE324" s="130"/>
      <c r="BF324" s="130"/>
      <c r="BG324" s="130"/>
      <c r="BH324" s="130"/>
      <c r="BI324" s="130"/>
      <c r="BJ324" s="130"/>
      <c r="BK324" s="130"/>
      <c r="BL324" s="130"/>
      <c r="BM324" s="130"/>
      <c r="BN324" s="130"/>
      <c r="BO324" s="130"/>
      <c r="BP324" s="130"/>
      <c r="BQ324" s="130"/>
    </row>
    <row r="325" s="376" customFormat="true" ht="15" customHeight="true" x14ac:dyDescent="0.2">
      <c r="B325" s="410"/>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BA325" s="132"/>
      <c r="BB325" s="130"/>
      <c r="BC325" s="130"/>
      <c r="BD325" s="130"/>
      <c r="BE325" s="130"/>
      <c r="BF325" s="130"/>
      <c r="BG325" s="130"/>
      <c r="BH325" s="130"/>
      <c r="BI325" s="130"/>
      <c r="BJ325" s="130"/>
      <c r="BK325" s="130"/>
      <c r="BL325" s="130"/>
      <c r="BM325" s="130"/>
      <c r="BN325" s="130"/>
      <c r="BO325" s="130"/>
      <c r="BP325" s="130"/>
      <c r="BQ325" s="130"/>
    </row>
    <row r="326" s="376" customFormat="true" ht="15" customHeight="true" x14ac:dyDescent="0.2">
      <c r="B326" s="410"/>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BA326" s="132"/>
      <c r="BB326" s="130"/>
      <c r="BC326" s="130"/>
      <c r="BD326" s="130"/>
      <c r="BE326" s="130"/>
      <c r="BF326" s="130"/>
      <c r="BG326" s="130"/>
      <c r="BH326" s="130"/>
      <c r="BI326" s="130"/>
      <c r="BJ326" s="130"/>
      <c r="BK326" s="130"/>
      <c r="BL326" s="130"/>
      <c r="BM326" s="130"/>
      <c r="BN326" s="130"/>
      <c r="BO326" s="130"/>
      <c r="BP326" s="130"/>
      <c r="BQ326" s="130"/>
    </row>
    <row r="327" s="376" customFormat="true" ht="15" customHeight="true" x14ac:dyDescent="0.2">
      <c r="B327" s="410"/>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BA327" s="132"/>
      <c r="BB327" s="130"/>
      <c r="BC327" s="130"/>
      <c r="BD327" s="130"/>
      <c r="BE327" s="130"/>
      <c r="BF327" s="130"/>
      <c r="BG327" s="130"/>
      <c r="BH327" s="130"/>
      <c r="BI327" s="130"/>
      <c r="BJ327" s="130"/>
      <c r="BK327" s="130"/>
      <c r="BL327" s="130"/>
      <c r="BM327" s="130"/>
      <c r="BN327" s="130"/>
      <c r="BO327" s="130"/>
      <c r="BP327" s="130"/>
      <c r="BQ327" s="130"/>
    </row>
    <row r="328" s="376" customFormat="true" ht="15" customHeight="true" x14ac:dyDescent="0.2">
      <c r="B328" s="410"/>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BA328" s="132"/>
      <c r="BB328" s="130"/>
      <c r="BC328" s="130"/>
      <c r="BD328" s="130"/>
      <c r="BE328" s="130"/>
      <c r="BF328" s="130"/>
      <c r="BG328" s="130"/>
      <c r="BH328" s="130"/>
      <c r="BI328" s="130"/>
      <c r="BJ328" s="130"/>
      <c r="BK328" s="130"/>
      <c r="BL328" s="130"/>
      <c r="BM328" s="130"/>
      <c r="BN328" s="130"/>
      <c r="BO328" s="130"/>
      <c r="BP328" s="130"/>
      <c r="BQ328" s="130"/>
    </row>
    <row r="329" s="376" customFormat="true" ht="250.15" customHeight="true" x14ac:dyDescent="0.2">
      <c r="B329" s="410"/>
      <c r="R329" s="208"/>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BA329" s="132"/>
      <c r="BB329" s="130"/>
      <c r="BC329" s="130"/>
      <c r="BD329" s="130"/>
      <c r="BE329" s="130"/>
      <c r="BF329" s="130"/>
      <c r="BG329" s="130"/>
      <c r="BH329" s="130"/>
      <c r="BI329" s="130"/>
      <c r="BJ329" s="130"/>
      <c r="BK329" s="130"/>
      <c r="BL329" s="130"/>
      <c r="BM329" s="130"/>
      <c r="BN329" s="130"/>
      <c r="BO329" s="130"/>
      <c r="BP329" s="130"/>
      <c r="BQ329" s="130"/>
    </row>
    <row r="330" s="210" customFormat="true" ht="19.15" customHeight="true" x14ac:dyDescent="0.2">
      <c r="B330" s="374"/>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BA330" s="135"/>
      <c r="BB330" s="135"/>
      <c r="BC330" s="368"/>
      <c r="BD330" s="368"/>
      <c r="BE330" s="368"/>
      <c r="BF330" s="368"/>
      <c r="BG330" s="368"/>
      <c r="BH330" s="368"/>
      <c r="BI330" s="368"/>
      <c r="BJ330" s="368"/>
      <c r="BK330" s="368"/>
      <c r="BL330" s="368"/>
      <c r="BM330" s="368"/>
      <c r="BN330" s="368"/>
      <c r="BO330" s="368"/>
      <c r="BP330" s="368"/>
      <c r="BQ330" s="368"/>
    </row>
    <row r="331" s="210" customFormat="true" ht="15" customHeight="true" x14ac:dyDescent="0.2">
      <c r="B331" s="374"/>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BA331" s="135"/>
      <c r="BB331" s="135"/>
      <c r="BC331" s="368"/>
      <c r="BD331" s="368"/>
      <c r="BE331" s="368"/>
      <c r="BF331" s="368"/>
      <c r="BG331" s="368"/>
      <c r="BH331" s="368"/>
      <c r="BI331" s="368"/>
      <c r="BJ331" s="368"/>
      <c r="BK331" s="368"/>
      <c r="BL331" s="368"/>
      <c r="BM331" s="368"/>
      <c r="BN331" s="368"/>
      <c r="BO331" s="368"/>
      <c r="BP331" s="368"/>
      <c r="BQ331" s="368"/>
    </row>
    <row r="332" s="210" customFormat="true" ht="15" customHeight="true" x14ac:dyDescent="0.2">
      <c r="B332" s="374"/>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BA332" s="135"/>
      <c r="BB332" s="135"/>
      <c r="BC332" s="368"/>
      <c r="BD332" s="368"/>
      <c r="BE332" s="368"/>
      <c r="BF332" s="368"/>
      <c r="BG332" s="368"/>
      <c r="BH332" s="368"/>
      <c r="BI332" s="368"/>
      <c r="BJ332" s="368"/>
      <c r="BK332" s="368"/>
      <c r="BL332" s="368"/>
      <c r="BM332" s="368"/>
      <c r="BN332" s="368"/>
      <c r="BO332" s="368"/>
      <c r="BP332" s="368"/>
      <c r="BQ332" s="368"/>
    </row>
    <row r="333" s="210" customFormat="true" ht="15" customHeight="true" x14ac:dyDescent="0.2">
      <c r="B333" s="374"/>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BA333" s="135"/>
      <c r="BB333" s="135"/>
      <c r="BC333" s="368"/>
      <c r="BD333" s="368"/>
      <c r="BE333" s="368"/>
      <c r="BF333" s="368"/>
      <c r="BG333" s="368"/>
      <c r="BH333" s="368"/>
      <c r="BI333" s="368"/>
      <c r="BJ333" s="368"/>
      <c r="BK333" s="368"/>
      <c r="BL333" s="368"/>
      <c r="BM333" s="368"/>
      <c r="BN333" s="368"/>
      <c r="BO333" s="368"/>
      <c r="BP333" s="368"/>
      <c r="BQ333" s="368"/>
    </row>
    <row r="334" s="210" customFormat="true" ht="15" customHeight="true" x14ac:dyDescent="0.2">
      <c r="B334" s="374"/>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BA334" s="135"/>
      <c r="BB334" s="135"/>
      <c r="BC334" s="368"/>
      <c r="BD334" s="368"/>
      <c r="BE334" s="368"/>
      <c r="BF334" s="368"/>
      <c r="BG334" s="368"/>
      <c r="BH334" s="368"/>
      <c r="BI334" s="368"/>
      <c r="BJ334" s="368"/>
      <c r="BK334" s="368"/>
      <c r="BL334" s="368"/>
      <c r="BM334" s="368"/>
      <c r="BN334" s="368"/>
      <c r="BO334" s="368"/>
      <c r="BP334" s="368"/>
      <c r="BQ334" s="368"/>
    </row>
    <row r="335" s="210" customFormat="true" ht="15" customHeight="true" x14ac:dyDescent="0.2">
      <c r="B335" s="374"/>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BA335" s="135"/>
      <c r="BB335" s="135"/>
      <c r="BC335" s="368"/>
      <c r="BD335" s="368"/>
      <c r="BE335" s="368"/>
      <c r="BF335" s="368"/>
      <c r="BG335" s="368"/>
      <c r="BH335" s="368"/>
      <c r="BI335" s="368"/>
      <c r="BJ335" s="368"/>
      <c r="BK335" s="368"/>
      <c r="BL335" s="368"/>
      <c r="BM335" s="368"/>
      <c r="BN335" s="368"/>
      <c r="BO335" s="368"/>
      <c r="BP335" s="368"/>
      <c r="BQ335" s="368"/>
    </row>
    <row r="336" s="210" customFormat="true" ht="15" customHeight="true" x14ac:dyDescent="0.2">
      <c r="B336" s="374"/>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BA336" s="135"/>
      <c r="BB336" s="135"/>
      <c r="BC336" s="368"/>
      <c r="BD336" s="368"/>
      <c r="BE336" s="368"/>
      <c r="BF336" s="368"/>
      <c r="BG336" s="368"/>
      <c r="BH336" s="368"/>
      <c r="BI336" s="368"/>
      <c r="BJ336" s="368"/>
      <c r="BK336" s="368"/>
      <c r="BL336" s="368"/>
      <c r="BM336" s="368"/>
      <c r="BN336" s="368"/>
      <c r="BO336" s="368"/>
      <c r="BP336" s="368"/>
      <c r="BQ336" s="368"/>
    </row>
    <row r="337" s="210" customFormat="true" ht="18" customHeight="true" x14ac:dyDescent="0.2">
      <c r="B337" s="374"/>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BA337" s="135"/>
      <c r="BB337" s="135"/>
      <c r="BC337" s="368"/>
      <c r="BD337" s="368"/>
      <c r="BE337" s="368"/>
      <c r="BF337" s="368"/>
      <c r="BG337" s="368"/>
      <c r="BH337" s="368"/>
      <c r="BI337" s="368"/>
      <c r="BJ337" s="368"/>
      <c r="BK337" s="368"/>
      <c r="BL337" s="368"/>
      <c r="BM337" s="368"/>
      <c r="BN337" s="368"/>
      <c r="BO337" s="368"/>
      <c r="BP337" s="368"/>
      <c r="BQ337" s="368"/>
    </row>
    <row r="338" s="210" customFormat="true" ht="18" customHeight="true" x14ac:dyDescent="0.2">
      <c r="B338" s="374"/>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BA338" s="135"/>
      <c r="BB338" s="135"/>
      <c r="BC338" s="368"/>
      <c r="BD338" s="368"/>
      <c r="BE338" s="368"/>
      <c r="BF338" s="368"/>
      <c r="BG338" s="368"/>
      <c r="BH338" s="368"/>
      <c r="BI338" s="368"/>
      <c r="BJ338" s="368"/>
      <c r="BK338" s="368"/>
      <c r="BL338" s="368"/>
      <c r="BM338" s="368"/>
      <c r="BN338" s="368"/>
      <c r="BO338" s="368"/>
      <c r="BP338" s="368"/>
      <c r="BQ338" s="368"/>
    </row>
    <row r="339" s="376" customFormat="true" ht="15" customHeight="true" x14ac:dyDescent="0.2">
      <c r="B339" s="410"/>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BA339" s="209" t="s">
        <v>128</v>
      </c>
      <c r="BB339" s="117" t="s">
        <v>127</v>
      </c>
      <c r="BC339" s="1590" t="s">
        <v>114</v>
      </c>
      <c r="BD339" s="1591"/>
      <c r="BE339" s="1591"/>
      <c r="BF339" s="1591"/>
      <c r="BG339" s="1592"/>
      <c r="BH339" s="1593" t="s">
        <v>38</v>
      </c>
      <c r="BI339" s="1591"/>
      <c r="BJ339" s="1591"/>
      <c r="BK339" s="1591"/>
      <c r="BL339" s="1592"/>
      <c r="BM339" s="1593" t="s">
        <v>37</v>
      </c>
      <c r="BN339" s="1591"/>
      <c r="BO339" s="1591"/>
      <c r="BP339" s="1591"/>
      <c r="BQ339" s="1592"/>
    </row>
    <row r="340" s="376" customFormat="true" ht="12.75" x14ac:dyDescent="0.2">
      <c r="B340" s="410"/>
      <c r="R340" s="208"/>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BA340" s="197" t="s">
        <v>126</v>
      </c>
      <c r="BB340" s="165"/>
      <c r="BC340" s="345" t="s">
        <v>0</v>
      </c>
      <c r="BD340" s="173" t="s">
        <v>1</v>
      </c>
      <c r="BE340" s="173" t="s">
        <v>2</v>
      </c>
      <c r="BF340" s="173" t="s">
        <v>3</v>
      </c>
      <c r="BG340" s="346" t="s">
        <v>4</v>
      </c>
      <c r="BH340" s="347" t="s">
        <v>0</v>
      </c>
      <c r="BI340" s="173" t="s">
        <v>1</v>
      </c>
      <c r="BJ340" s="173" t="s">
        <v>2</v>
      </c>
      <c r="BK340" s="173" t="s">
        <v>3</v>
      </c>
      <c r="BL340" s="346" t="s">
        <v>4</v>
      </c>
      <c r="BM340" s="347" t="s">
        <v>0</v>
      </c>
      <c r="BN340" s="173" t="s">
        <v>1</v>
      </c>
      <c r="BO340" s="173" t="s">
        <v>2</v>
      </c>
      <c r="BP340" s="173" t="s">
        <v>3</v>
      </c>
      <c r="BQ340" s="346" t="s">
        <v>4</v>
      </c>
    </row>
    <row r="341" s="376" customFormat="true" ht="15" customHeight="true" x14ac:dyDescent="0.2">
      <c r="B341" s="410"/>
      <c r="R341" s="208"/>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BA341" s="1594" t="s">
        <v>143</v>
      </c>
      <c r="BB341" s="162" t="s">
        <v>49</v>
      </c>
      <c r="BC341" s="1034" t="s">
        <v>35</v>
      </c>
      <c r="BD341" s="1055" t="s">
        <v>35</v>
      </c>
      <c r="BE341" s="1055" t="s">
        <v>35</v>
      </c>
      <c r="BF341" s="1055" t="s">
        <v>35</v>
      </c>
      <c r="BG341" s="1076" t="s">
        <v>35</v>
      </c>
      <c r="BH341" s="1096" t="s">
        <v>35</v>
      </c>
      <c r="BI341" s="1055" t="s">
        <v>35</v>
      </c>
      <c r="BJ341" s="1055" t="s">
        <v>35</v>
      </c>
      <c r="BK341" s="1055" t="s">
        <v>35</v>
      </c>
      <c r="BL341" s="1076" t="s">
        <v>35</v>
      </c>
      <c r="BM341" s="1096" t="s">
        <v>35</v>
      </c>
      <c r="BN341" s="1055" t="s">
        <v>35</v>
      </c>
      <c r="BO341" s="1055" t="s">
        <v>35</v>
      </c>
      <c r="BP341" s="1055" t="s">
        <v>35</v>
      </c>
      <c r="BQ341" s="1076" t="s">
        <v>35</v>
      </c>
    </row>
    <row r="342" s="376" customFormat="true" ht="15" customHeight="true" x14ac:dyDescent="0.2">
      <c r="B342" s="410"/>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BA342" s="1595"/>
      <c r="BB342" s="163" t="s">
        <v>48</v>
      </c>
      <c r="BC342" s="1035" t="s">
        <v>35</v>
      </c>
      <c r="BD342" s="1056" t="s">
        <v>35</v>
      </c>
      <c r="BE342" s="1056" t="s">
        <v>35</v>
      </c>
      <c r="BF342" s="1056" t="s">
        <v>35</v>
      </c>
      <c r="BG342" s="1077" t="s">
        <v>35</v>
      </c>
      <c r="BH342" s="1097" t="s">
        <v>35</v>
      </c>
      <c r="BI342" s="1056" t="s">
        <v>35</v>
      </c>
      <c r="BJ342" s="1056" t="s">
        <v>35</v>
      </c>
      <c r="BK342" s="1056" t="s">
        <v>35</v>
      </c>
      <c r="BL342" s="1077" t="s">
        <v>35</v>
      </c>
      <c r="BM342" s="1097" t="s">
        <v>35</v>
      </c>
      <c r="BN342" s="1056" t="s">
        <v>35</v>
      </c>
      <c r="BO342" s="1056" t="s">
        <v>35</v>
      </c>
      <c r="BP342" s="1056" t="s">
        <v>35</v>
      </c>
      <c r="BQ342" s="1077" t="s">
        <v>35</v>
      </c>
    </row>
    <row r="343" s="376" customFormat="true" ht="15" customHeight="true" x14ac:dyDescent="0.2">
      <c r="B343" s="410"/>
      <c r="R343" s="208"/>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BA343" s="1596" t="s">
        <v>138</v>
      </c>
      <c r="BB343" s="163" t="s">
        <v>49</v>
      </c>
      <c r="BC343" s="1035" t="s">
        <v>35</v>
      </c>
      <c r="BD343" s="1056" t="s">
        <v>35</v>
      </c>
      <c r="BE343" s="1056" t="s">
        <v>35</v>
      </c>
      <c r="BF343" s="1056" t="s">
        <v>35</v>
      </c>
      <c r="BG343" s="1077" t="s">
        <v>35</v>
      </c>
      <c r="BH343" s="1097" t="s">
        <v>35</v>
      </c>
      <c r="BI343" s="1056" t="s">
        <v>35</v>
      </c>
      <c r="BJ343" s="1056" t="s">
        <v>35</v>
      </c>
      <c r="BK343" s="1056" t="s">
        <v>35</v>
      </c>
      <c r="BL343" s="1077" t="s">
        <v>35</v>
      </c>
      <c r="BM343" s="1097" t="s">
        <v>35</v>
      </c>
      <c r="BN343" s="1056" t="s">
        <v>35</v>
      </c>
      <c r="BO343" s="1056" t="s">
        <v>35</v>
      </c>
      <c r="BP343" s="1056" t="s">
        <v>35</v>
      </c>
      <c r="BQ343" s="1077" t="s">
        <v>35</v>
      </c>
    </row>
    <row r="344" s="376" customFormat="true" ht="15" customHeight="true" x14ac:dyDescent="0.2">
      <c r="B344" s="410"/>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BA344" s="1595"/>
      <c r="BB344" s="163" t="s">
        <v>48</v>
      </c>
      <c r="BC344" s="1035" t="s">
        <v>35</v>
      </c>
      <c r="BD344" s="1056" t="s">
        <v>35</v>
      </c>
      <c r="BE344" s="1056" t="s">
        <v>35</v>
      </c>
      <c r="BF344" s="1056" t="s">
        <v>35</v>
      </c>
      <c r="BG344" s="1077" t="s">
        <v>35</v>
      </c>
      <c r="BH344" s="1097" t="s">
        <v>35</v>
      </c>
      <c r="BI344" s="1056" t="s">
        <v>35</v>
      </c>
      <c r="BJ344" s="1056" t="s">
        <v>35</v>
      </c>
      <c r="BK344" s="1056" t="s">
        <v>35</v>
      </c>
      <c r="BL344" s="1077" t="s">
        <v>35</v>
      </c>
      <c r="BM344" s="1097" t="s">
        <v>35</v>
      </c>
      <c r="BN344" s="1056" t="s">
        <v>35</v>
      </c>
      <c r="BO344" s="1056" t="s">
        <v>35</v>
      </c>
      <c r="BP344" s="1056" t="s">
        <v>35</v>
      </c>
      <c r="BQ344" s="1077" t="s">
        <v>35</v>
      </c>
    </row>
    <row r="345" s="376" customFormat="true" ht="15" customHeight="true" x14ac:dyDescent="0.2">
      <c r="B345" s="410"/>
      <c r="R345" s="208"/>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BA345" s="1596" t="s">
        <v>139</v>
      </c>
      <c r="BB345" s="163" t="s">
        <v>49</v>
      </c>
      <c r="BC345" s="1035" t="s">
        <v>35</v>
      </c>
      <c r="BD345" s="1056" t="s">
        <v>35</v>
      </c>
      <c r="BE345" s="1056" t="s">
        <v>35</v>
      </c>
      <c r="BF345" s="1056" t="s">
        <v>35</v>
      </c>
      <c r="BG345" s="1077" t="s">
        <v>35</v>
      </c>
      <c r="BH345" s="1097" t="s">
        <v>35</v>
      </c>
      <c r="BI345" s="1056" t="s">
        <v>35</v>
      </c>
      <c r="BJ345" s="1056" t="s">
        <v>35</v>
      </c>
      <c r="BK345" s="1056" t="s">
        <v>35</v>
      </c>
      <c r="BL345" s="1077" t="s">
        <v>35</v>
      </c>
      <c r="BM345" s="1097" t="s">
        <v>35</v>
      </c>
      <c r="BN345" s="1056" t="s">
        <v>35</v>
      </c>
      <c r="BO345" s="1056" t="s">
        <v>35</v>
      </c>
      <c r="BP345" s="1056" t="s">
        <v>35</v>
      </c>
      <c r="BQ345" s="1077" t="s">
        <v>35</v>
      </c>
    </row>
    <row r="346" s="376" customFormat="true" ht="15" customHeight="true" x14ac:dyDescent="0.2">
      <c r="B346" s="410"/>
      <c r="R346" s="208"/>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BA346" s="1595"/>
      <c r="BB346" s="163" t="s">
        <v>48</v>
      </c>
      <c r="BC346" s="1035" t="s">
        <v>35</v>
      </c>
      <c r="BD346" s="1056" t="s">
        <v>35</v>
      </c>
      <c r="BE346" s="1056" t="s">
        <v>35</v>
      </c>
      <c r="BF346" s="1056" t="s">
        <v>35</v>
      </c>
      <c r="BG346" s="1077" t="s">
        <v>35</v>
      </c>
      <c r="BH346" s="1097" t="s">
        <v>35</v>
      </c>
      <c r="BI346" s="1056" t="s">
        <v>35</v>
      </c>
      <c r="BJ346" s="1056" t="s">
        <v>35</v>
      </c>
      <c r="BK346" s="1056" t="s">
        <v>35</v>
      </c>
      <c r="BL346" s="1077" t="s">
        <v>35</v>
      </c>
      <c r="BM346" s="1097" t="s">
        <v>35</v>
      </c>
      <c r="BN346" s="1056" t="s">
        <v>35</v>
      </c>
      <c r="BO346" s="1056" t="s">
        <v>35</v>
      </c>
      <c r="BP346" s="1056" t="s">
        <v>35</v>
      </c>
      <c r="BQ346" s="1077" t="s">
        <v>35</v>
      </c>
    </row>
    <row r="347" s="376" customFormat="true" ht="15" customHeight="true" x14ac:dyDescent="0.2">
      <c r="B347" s="410"/>
      <c r="R347" s="208"/>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BA347" s="1596" t="s">
        <v>140</v>
      </c>
      <c r="BB347" s="163" t="s">
        <v>49</v>
      </c>
      <c r="BC347" s="1035" t="s">
        <v>35</v>
      </c>
      <c r="BD347" s="1056" t="s">
        <v>35</v>
      </c>
      <c r="BE347" s="1056" t="s">
        <v>35</v>
      </c>
      <c r="BF347" s="1056" t="s">
        <v>35</v>
      </c>
      <c r="BG347" s="1077" t="s">
        <v>35</v>
      </c>
      <c r="BH347" s="1097" t="s">
        <v>35</v>
      </c>
      <c r="BI347" s="1056" t="s">
        <v>35</v>
      </c>
      <c r="BJ347" s="1056" t="s">
        <v>35</v>
      </c>
      <c r="BK347" s="1056" t="s">
        <v>35</v>
      </c>
      <c r="BL347" s="1077" t="s">
        <v>35</v>
      </c>
      <c r="BM347" s="1097" t="s">
        <v>35</v>
      </c>
      <c r="BN347" s="1056" t="s">
        <v>35</v>
      </c>
      <c r="BO347" s="1056" t="s">
        <v>35</v>
      </c>
      <c r="BP347" s="1056" t="s">
        <v>35</v>
      </c>
      <c r="BQ347" s="1077" t="s">
        <v>35</v>
      </c>
    </row>
    <row r="348" s="376" customFormat="true" ht="15" customHeight="true" x14ac:dyDescent="0.2">
      <c r="B348" s="410"/>
      <c r="R348" s="208"/>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BA348" s="1595"/>
      <c r="BB348" s="163" t="s">
        <v>48</v>
      </c>
      <c r="BC348" s="1035" t="s">
        <v>35</v>
      </c>
      <c r="BD348" s="1056" t="s">
        <v>35</v>
      </c>
      <c r="BE348" s="1056" t="s">
        <v>35</v>
      </c>
      <c r="BF348" s="1056" t="s">
        <v>35</v>
      </c>
      <c r="BG348" s="1077" t="s">
        <v>35</v>
      </c>
      <c r="BH348" s="1097" t="s">
        <v>35</v>
      </c>
      <c r="BI348" s="1056" t="s">
        <v>35</v>
      </c>
      <c r="BJ348" s="1056" t="s">
        <v>35</v>
      </c>
      <c r="BK348" s="1056" t="s">
        <v>35</v>
      </c>
      <c r="BL348" s="1077" t="s">
        <v>35</v>
      </c>
      <c r="BM348" s="1097" t="s">
        <v>35</v>
      </c>
      <c r="BN348" s="1056" t="s">
        <v>35</v>
      </c>
      <c r="BO348" s="1056" t="s">
        <v>35</v>
      </c>
      <c r="BP348" s="1056" t="s">
        <v>35</v>
      </c>
      <c r="BQ348" s="1077" t="s">
        <v>35</v>
      </c>
    </row>
    <row r="349" s="376" customFormat="true" ht="15" customHeight="true" x14ac:dyDescent="0.2">
      <c r="B349" s="410"/>
      <c r="R349" s="208"/>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BA349" s="1596" t="s">
        <v>141</v>
      </c>
      <c r="BB349" s="163" t="s">
        <v>49</v>
      </c>
      <c r="BC349" s="1035" t="s">
        <v>35</v>
      </c>
      <c r="BD349" s="1056" t="s">
        <v>35</v>
      </c>
      <c r="BE349" s="1056" t="s">
        <v>35</v>
      </c>
      <c r="BF349" s="1056" t="s">
        <v>35</v>
      </c>
      <c r="BG349" s="1077" t="s">
        <v>35</v>
      </c>
      <c r="BH349" s="1097" t="s">
        <v>35</v>
      </c>
      <c r="BI349" s="1056" t="s">
        <v>35</v>
      </c>
      <c r="BJ349" s="1056" t="s">
        <v>35</v>
      </c>
      <c r="BK349" s="1056" t="s">
        <v>35</v>
      </c>
      <c r="BL349" s="1077" t="s">
        <v>35</v>
      </c>
      <c r="BM349" s="1097" t="s">
        <v>35</v>
      </c>
      <c r="BN349" s="1056" t="s">
        <v>35</v>
      </c>
      <c r="BO349" s="1056" t="s">
        <v>35</v>
      </c>
      <c r="BP349" s="1056" t="s">
        <v>35</v>
      </c>
      <c r="BQ349" s="1077" t="s">
        <v>35</v>
      </c>
    </row>
    <row r="350" s="376" customFormat="true" ht="15" customHeight="true" x14ac:dyDescent="0.2">
      <c r="B350" s="410"/>
      <c r="R350" s="208"/>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BA350" s="1595"/>
      <c r="BB350" s="163" t="s">
        <v>48</v>
      </c>
      <c r="BC350" s="1035" t="s">
        <v>35</v>
      </c>
      <c r="BD350" s="1056" t="s">
        <v>35</v>
      </c>
      <c r="BE350" s="1056" t="s">
        <v>35</v>
      </c>
      <c r="BF350" s="1056" t="s">
        <v>35</v>
      </c>
      <c r="BG350" s="1077" t="s">
        <v>35</v>
      </c>
      <c r="BH350" s="1097" t="s">
        <v>35</v>
      </c>
      <c r="BI350" s="1056" t="s">
        <v>35</v>
      </c>
      <c r="BJ350" s="1056" t="s">
        <v>35</v>
      </c>
      <c r="BK350" s="1056" t="s">
        <v>35</v>
      </c>
      <c r="BL350" s="1077" t="s">
        <v>35</v>
      </c>
      <c r="BM350" s="1097" t="s">
        <v>35</v>
      </c>
      <c r="BN350" s="1056" t="s">
        <v>35</v>
      </c>
      <c r="BO350" s="1056" t="s">
        <v>35</v>
      </c>
      <c r="BP350" s="1056" t="s">
        <v>35</v>
      </c>
      <c r="BQ350" s="1077" t="s">
        <v>35</v>
      </c>
    </row>
    <row r="351" s="376" customFormat="true" ht="15" customHeight="true" x14ac:dyDescent="0.2">
      <c r="B351" s="410"/>
      <c r="R351" s="208"/>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BA351" s="1596" t="s">
        <v>142</v>
      </c>
      <c r="BB351" s="163" t="s">
        <v>49</v>
      </c>
      <c r="BC351" s="1035" t="s">
        <v>35</v>
      </c>
      <c r="BD351" s="1056" t="s">
        <v>35</v>
      </c>
      <c r="BE351" s="1056" t="s">
        <v>35</v>
      </c>
      <c r="BF351" s="1056" t="s">
        <v>35</v>
      </c>
      <c r="BG351" s="1077" t="s">
        <v>35</v>
      </c>
      <c r="BH351" s="1097" t="s">
        <v>35</v>
      </c>
      <c r="BI351" s="1056" t="s">
        <v>35</v>
      </c>
      <c r="BJ351" s="1056" t="s">
        <v>35</v>
      </c>
      <c r="BK351" s="1056" t="s">
        <v>35</v>
      </c>
      <c r="BL351" s="1077" t="s">
        <v>35</v>
      </c>
      <c r="BM351" s="1097" t="s">
        <v>35</v>
      </c>
      <c r="BN351" s="1056" t="s">
        <v>35</v>
      </c>
      <c r="BO351" s="1056" t="s">
        <v>35</v>
      </c>
      <c r="BP351" s="1056" t="s">
        <v>35</v>
      </c>
      <c r="BQ351" s="1077" t="s">
        <v>35</v>
      </c>
    </row>
    <row r="352" s="376" customFormat="true" ht="15" customHeight="true" x14ac:dyDescent="0.2">
      <c r="B352" s="410"/>
      <c r="R352" s="208"/>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BA352" s="1595"/>
      <c r="BB352" s="163" t="s">
        <v>48</v>
      </c>
      <c r="BC352" s="1035" t="s">
        <v>35</v>
      </c>
      <c r="BD352" s="1056" t="s">
        <v>35</v>
      </c>
      <c r="BE352" s="1056" t="s">
        <v>35</v>
      </c>
      <c r="BF352" s="1056" t="s">
        <v>35</v>
      </c>
      <c r="BG352" s="1077" t="s">
        <v>35</v>
      </c>
      <c r="BH352" s="1097" t="s">
        <v>35</v>
      </c>
      <c r="BI352" s="1056" t="s">
        <v>35</v>
      </c>
      <c r="BJ352" s="1056" t="s">
        <v>35</v>
      </c>
      <c r="BK352" s="1056" t="s">
        <v>35</v>
      </c>
      <c r="BL352" s="1077" t="s">
        <v>35</v>
      </c>
      <c r="BM352" s="1097" t="s">
        <v>35</v>
      </c>
      <c r="BN352" s="1056" t="s">
        <v>35</v>
      </c>
      <c r="BO352" s="1056" t="s">
        <v>35</v>
      </c>
      <c r="BP352" s="1056" t="s">
        <v>35</v>
      </c>
      <c r="BQ352" s="1077" t="s">
        <v>35</v>
      </c>
    </row>
    <row r="353" s="376" customFormat="true" ht="15" customHeight="true" x14ac:dyDescent="0.2">
      <c r="B353" s="410"/>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BA353" s="1596" t="s">
        <v>137</v>
      </c>
      <c r="BB353" s="163" t="s">
        <v>49</v>
      </c>
      <c r="BC353" s="1035" t="s">
        <v>35</v>
      </c>
      <c r="BD353" s="1056" t="s">
        <v>35</v>
      </c>
      <c r="BE353" s="1056" t="s">
        <v>35</v>
      </c>
      <c r="BF353" s="1056" t="s">
        <v>35</v>
      </c>
      <c r="BG353" s="1077" t="s">
        <v>35</v>
      </c>
      <c r="BH353" s="1097" t="s">
        <v>35</v>
      </c>
      <c r="BI353" s="1056" t="s">
        <v>35</v>
      </c>
      <c r="BJ353" s="1056" t="s">
        <v>35</v>
      </c>
      <c r="BK353" s="1056" t="s">
        <v>35</v>
      </c>
      <c r="BL353" s="1077" t="s">
        <v>35</v>
      </c>
      <c r="BM353" s="1097" t="s">
        <v>35</v>
      </c>
      <c r="BN353" s="1056" t="s">
        <v>35</v>
      </c>
      <c r="BO353" s="1056" t="s">
        <v>35</v>
      </c>
      <c r="BP353" s="1056" t="s">
        <v>35</v>
      </c>
      <c r="BQ353" s="1077" t="s">
        <v>35</v>
      </c>
    </row>
    <row r="354" s="376" customFormat="true" ht="15" customHeight="true" x14ac:dyDescent="0.2">
      <c r="B354" s="410"/>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BA354" s="1597"/>
      <c r="BB354" s="164" t="s">
        <v>48</v>
      </c>
      <c r="BC354" s="1036" t="s">
        <v>35</v>
      </c>
      <c r="BD354" s="1057" t="s">
        <v>35</v>
      </c>
      <c r="BE354" s="1057" t="s">
        <v>35</v>
      </c>
      <c r="BF354" s="1057" t="s">
        <v>35</v>
      </c>
      <c r="BG354" s="1078" t="s">
        <v>35</v>
      </c>
      <c r="BH354" s="1098" t="s">
        <v>35</v>
      </c>
      <c r="BI354" s="1057" t="s">
        <v>35</v>
      </c>
      <c r="BJ354" s="1057" t="s">
        <v>35</v>
      </c>
      <c r="BK354" s="1057" t="s">
        <v>35</v>
      </c>
      <c r="BL354" s="1078" t="s">
        <v>35</v>
      </c>
      <c r="BM354" s="1098" t="s">
        <v>35</v>
      </c>
      <c r="BN354" s="1057" t="s">
        <v>35</v>
      </c>
      <c r="BO354" s="1057" t="s">
        <v>35</v>
      </c>
      <c r="BP354" s="1057" t="s">
        <v>35</v>
      </c>
      <c r="BQ354" s="1078" t="s">
        <v>35</v>
      </c>
    </row>
    <row r="355" s="376" customFormat="true" ht="15" customHeight="true" x14ac:dyDescent="0.2">
      <c r="B355" s="410"/>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BA355" s="230"/>
      <c r="BB355" s="135"/>
      <c r="BC355" s="295"/>
      <c r="BD355" s="295"/>
      <c r="BE355" s="295"/>
      <c r="BF355" s="295"/>
      <c r="BG355" s="295"/>
      <c r="BH355" s="295"/>
      <c r="BI355" s="295"/>
      <c r="BJ355" s="295"/>
      <c r="BK355" s="295"/>
      <c r="BL355" s="295"/>
      <c r="BM355" s="295"/>
      <c r="BN355" s="295"/>
      <c r="BO355" s="295"/>
      <c r="BP355" s="295"/>
      <c r="BQ355" s="295"/>
    </row>
    <row r="356" s="376" customFormat="true" ht="15" customHeight="true" x14ac:dyDescent="0.2">
      <c r="B356" s="410"/>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BA356" s="230"/>
      <c r="BB356" s="135"/>
      <c r="BC356" s="230"/>
      <c r="BD356" s="230"/>
      <c r="BE356" s="230"/>
      <c r="BF356" s="230"/>
      <c r="BG356" s="230"/>
      <c r="BH356" s="230"/>
      <c r="BI356" s="230"/>
      <c r="BJ356" s="230"/>
      <c r="BK356" s="230"/>
      <c r="BL356" s="230"/>
      <c r="BM356" s="230"/>
      <c r="BN356" s="230"/>
      <c r="BO356" s="230"/>
      <c r="BP356" s="230"/>
      <c r="BQ356" s="230"/>
    </row>
    <row r="357" s="131" customFormat="true" ht="15" customHeight="true" x14ac:dyDescent="0.2">
      <c r="B357" s="133"/>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BA357" s="230"/>
      <c r="BB357" s="135"/>
      <c r="BC357" s="230"/>
      <c r="BD357" s="230"/>
      <c r="BE357" s="230"/>
      <c r="BF357" s="230"/>
      <c r="BG357" s="230"/>
      <c r="BH357" s="230"/>
      <c r="BI357" s="230"/>
      <c r="BJ357" s="230"/>
      <c r="BK357" s="230"/>
      <c r="BL357" s="230"/>
      <c r="BM357" s="230"/>
      <c r="BN357" s="230"/>
      <c r="BO357" s="230"/>
      <c r="BP357" s="230"/>
      <c r="BQ357" s="230"/>
    </row>
    <row r="358" s="131" customFormat="true" ht="15" customHeight="true" x14ac:dyDescent="0.2">
      <c r="B358" s="133"/>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BA358" s="230"/>
      <c r="BB358" s="135"/>
      <c r="BC358" s="230"/>
      <c r="BD358" s="230"/>
      <c r="BE358" s="230"/>
      <c r="BF358" s="230"/>
      <c r="BG358" s="230"/>
      <c r="BH358" s="230"/>
      <c r="BI358" s="230"/>
      <c r="BJ358" s="230"/>
      <c r="BK358" s="230"/>
      <c r="BL358" s="230"/>
      <c r="BM358" s="230"/>
      <c r="BN358" s="230"/>
      <c r="BO358" s="230"/>
      <c r="BP358" s="230"/>
      <c r="BQ358" s="230"/>
    </row>
    <row r="359" s="131" customFormat="true" ht="15" customHeight="true" x14ac:dyDescent="0.2">
      <c r="B359" s="133"/>
      <c r="R359" s="208"/>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BA359" s="230"/>
      <c r="BB359" s="135"/>
      <c r="BC359" s="230"/>
      <c r="BD359" s="230"/>
      <c r="BE359" s="230"/>
      <c r="BF359" s="230"/>
      <c r="BG359" s="230"/>
      <c r="BH359" s="230"/>
      <c r="BI359" s="230"/>
      <c r="BJ359" s="230"/>
      <c r="BK359" s="230"/>
      <c r="BL359" s="230"/>
      <c r="BM359" s="230"/>
      <c r="BN359" s="230"/>
      <c r="BO359" s="230"/>
      <c r="BP359" s="230"/>
      <c r="BQ359" s="230"/>
    </row>
    <row r="360" s="131" customFormat="true" ht="15" customHeight="true" x14ac:dyDescent="0.2">
      <c r="B360" s="133"/>
      <c r="R360" s="208"/>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BA360" s="230"/>
      <c r="BB360" s="135"/>
      <c r="BC360" s="230"/>
      <c r="BD360" s="230"/>
      <c r="BE360" s="230"/>
      <c r="BF360" s="230"/>
      <c r="BG360" s="230"/>
      <c r="BH360" s="230"/>
      <c r="BI360" s="230"/>
      <c r="BJ360" s="230"/>
      <c r="BK360" s="230"/>
      <c r="BL360" s="230"/>
      <c r="BM360" s="230"/>
      <c r="BN360" s="230"/>
      <c r="BO360" s="230"/>
      <c r="BP360" s="230"/>
      <c r="BQ360" s="230"/>
    </row>
    <row r="361" s="131" customFormat="true" ht="15" customHeight="true" x14ac:dyDescent="0.2">
      <c r="B361" s="133"/>
      <c r="R361" s="208"/>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BA361" s="230"/>
      <c r="BB361" s="135"/>
      <c r="BC361" s="230"/>
      <c r="BD361" s="230"/>
      <c r="BE361" s="230"/>
      <c r="BF361" s="230"/>
      <c r="BG361" s="230"/>
      <c r="BH361" s="230"/>
      <c r="BI361" s="230"/>
      <c r="BJ361" s="230"/>
      <c r="BK361" s="230"/>
      <c r="BL361" s="230"/>
      <c r="BM361" s="230"/>
      <c r="BN361" s="230"/>
      <c r="BO361" s="230"/>
      <c r="BP361" s="230"/>
      <c r="BQ361" s="230"/>
    </row>
    <row r="362" s="131" customFormat="true" ht="15" customHeight="true" x14ac:dyDescent="0.2">
      <c r="B362" s="133"/>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BA362" s="230"/>
      <c r="BB362" s="135"/>
      <c r="BC362" s="230"/>
      <c r="BD362" s="230"/>
      <c r="BE362" s="230"/>
      <c r="BF362" s="230"/>
      <c r="BG362" s="230"/>
      <c r="BH362" s="230"/>
      <c r="BI362" s="230"/>
      <c r="BJ362" s="230"/>
      <c r="BK362" s="230"/>
      <c r="BL362" s="230"/>
      <c r="BM362" s="230"/>
      <c r="BN362" s="230"/>
      <c r="BO362" s="230"/>
      <c r="BP362" s="230"/>
      <c r="BQ362" s="230"/>
    </row>
    <row r="363" s="131" customFormat="true" ht="15" customHeight="true" x14ac:dyDescent="0.2">
      <c r="B363" s="133"/>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BA363" s="230"/>
      <c r="BB363" s="135"/>
      <c r="BC363" s="230"/>
      <c r="BD363" s="230"/>
      <c r="BE363" s="230"/>
      <c r="BF363" s="230"/>
      <c r="BG363" s="230"/>
      <c r="BH363" s="230"/>
      <c r="BI363" s="230"/>
      <c r="BJ363" s="230"/>
      <c r="BK363" s="230"/>
      <c r="BL363" s="230"/>
      <c r="BM363" s="230"/>
      <c r="BN363" s="230"/>
      <c r="BO363" s="230"/>
      <c r="BP363" s="230"/>
      <c r="BQ363" s="230"/>
    </row>
    <row r="364" s="131" customFormat="true" ht="15" customHeight="true" x14ac:dyDescent="0.2">
      <c r="B364" s="133"/>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BA364" s="230"/>
      <c r="BB364" s="135"/>
      <c r="BC364" s="230"/>
      <c r="BD364" s="230"/>
      <c r="BE364" s="230"/>
      <c r="BF364" s="230"/>
      <c r="BG364" s="230"/>
      <c r="BH364" s="230"/>
      <c r="BI364" s="230"/>
      <c r="BJ364" s="230"/>
      <c r="BK364" s="230"/>
      <c r="BL364" s="230"/>
      <c r="BM364" s="230"/>
      <c r="BN364" s="230"/>
      <c r="BO364" s="230"/>
      <c r="BP364" s="230"/>
      <c r="BQ364" s="230"/>
    </row>
    <row r="365" s="131" customFormat="true" ht="15" customHeight="true" x14ac:dyDescent="0.2">
      <c r="B365" s="133"/>
      <c r="R365" s="208"/>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BA365" s="230"/>
      <c r="BB365" s="135"/>
      <c r="BC365" s="230"/>
      <c r="BD365" s="230"/>
      <c r="BE365" s="230"/>
      <c r="BF365" s="230"/>
      <c r="BG365" s="230"/>
      <c r="BH365" s="230"/>
      <c r="BI365" s="230"/>
      <c r="BJ365" s="230"/>
      <c r="BK365" s="230"/>
      <c r="BL365" s="230"/>
      <c r="BM365" s="230"/>
      <c r="BN365" s="230"/>
      <c r="BO365" s="230"/>
      <c r="BP365" s="230"/>
      <c r="BQ365" s="230"/>
    </row>
    <row r="366" s="131" customFormat="true" ht="15" customHeight="true" x14ac:dyDescent="0.2">
      <c r="B366" s="133"/>
      <c r="R366" s="208"/>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BA366" s="230"/>
      <c r="BB366" s="135"/>
      <c r="BC366" s="230"/>
      <c r="BD366" s="230"/>
      <c r="BE366" s="230"/>
      <c r="BF366" s="230"/>
      <c r="BG366" s="230"/>
      <c r="BH366" s="230"/>
      <c r="BI366" s="230"/>
      <c r="BJ366" s="230"/>
      <c r="BK366" s="230"/>
      <c r="BL366" s="230"/>
      <c r="BM366" s="230"/>
      <c r="BN366" s="230"/>
      <c r="BO366" s="230"/>
      <c r="BP366" s="230"/>
      <c r="BQ366" s="230"/>
    </row>
    <row r="367" s="131" customFormat="true" ht="15" customHeight="true" x14ac:dyDescent="0.2">
      <c r="B367" s="133"/>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BA367" s="230"/>
      <c r="BB367" s="135"/>
      <c r="BC367" s="230"/>
      <c r="BD367" s="230"/>
      <c r="BE367" s="230"/>
      <c r="BF367" s="230"/>
      <c r="BG367" s="230"/>
      <c r="BH367" s="230"/>
      <c r="BI367" s="230"/>
      <c r="BJ367" s="230"/>
      <c r="BK367" s="230"/>
      <c r="BL367" s="230"/>
      <c r="BM367" s="230"/>
      <c r="BN367" s="230"/>
      <c r="BO367" s="230"/>
      <c r="BP367" s="230"/>
      <c r="BQ367" s="230"/>
    </row>
    <row r="368" s="131" customFormat="true" ht="15" customHeight="true" x14ac:dyDescent="0.2">
      <c r="B368" s="133"/>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BA368" s="230"/>
      <c r="BB368" s="135"/>
      <c r="BC368" s="230"/>
      <c r="BD368" s="230"/>
      <c r="BE368" s="230"/>
      <c r="BF368" s="230"/>
      <c r="BG368" s="230"/>
      <c r="BH368" s="230"/>
      <c r="BI368" s="230"/>
      <c r="BJ368" s="230"/>
      <c r="BK368" s="230"/>
      <c r="BL368" s="230"/>
      <c r="BM368" s="230"/>
      <c r="BN368" s="230"/>
      <c r="BO368" s="230"/>
      <c r="BP368" s="230"/>
      <c r="BQ368" s="230"/>
    </row>
    <row r="369" s="131" customFormat="true" ht="15" customHeight="true" x14ac:dyDescent="0.2">
      <c r="B369" s="133"/>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BA369" s="230"/>
      <c r="BB369" s="135"/>
      <c r="BC369" s="230"/>
      <c r="BD369" s="230"/>
      <c r="BE369" s="230"/>
      <c r="BF369" s="230"/>
      <c r="BG369" s="230"/>
      <c r="BH369" s="230"/>
      <c r="BI369" s="230"/>
      <c r="BJ369" s="230"/>
      <c r="BK369" s="230"/>
      <c r="BL369" s="230"/>
      <c r="BM369" s="230"/>
      <c r="BN369" s="230"/>
      <c r="BO369" s="230"/>
      <c r="BP369" s="230"/>
      <c r="BQ369" s="230"/>
    </row>
    <row r="370" s="131" customFormat="true" ht="15" customHeight="true" x14ac:dyDescent="0.2">
      <c r="B370" s="133"/>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BA370" s="230"/>
      <c r="BB370" s="135"/>
      <c r="BC370" s="230"/>
      <c r="BD370" s="230"/>
      <c r="BE370" s="230"/>
      <c r="BF370" s="230"/>
      <c r="BG370" s="230"/>
      <c r="BH370" s="230"/>
      <c r="BI370" s="230"/>
      <c r="BJ370" s="230"/>
      <c r="BK370" s="230"/>
      <c r="BL370" s="230"/>
      <c r="BM370" s="230"/>
      <c r="BN370" s="230"/>
      <c r="BO370" s="230"/>
      <c r="BP370" s="230"/>
      <c r="BQ370" s="230"/>
    </row>
    <row r="371" s="131" customFormat="true" ht="15" customHeight="true" x14ac:dyDescent="0.2">
      <c r="B371" s="133"/>
      <c r="R371" s="208"/>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BA371" s="230"/>
      <c r="BB371" s="135"/>
      <c r="BC371" s="230"/>
      <c r="BD371" s="230"/>
      <c r="BE371" s="230"/>
      <c r="BF371" s="230"/>
      <c r="BG371" s="230"/>
      <c r="BH371" s="230"/>
      <c r="BI371" s="230"/>
      <c r="BJ371" s="230"/>
      <c r="BK371" s="230"/>
      <c r="BL371" s="230"/>
      <c r="BM371" s="230"/>
      <c r="BN371" s="230"/>
      <c r="BO371" s="230"/>
      <c r="BP371" s="230"/>
      <c r="BQ371" s="230"/>
    </row>
    <row r="372" s="131" customFormat="true" ht="15" customHeight="true" x14ac:dyDescent="0.2">
      <c r="B372" s="133"/>
      <c r="R372" s="208"/>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BA372" s="230"/>
      <c r="BB372" s="135"/>
      <c r="BC372" s="230"/>
      <c r="BD372" s="230"/>
      <c r="BE372" s="230"/>
      <c r="BF372" s="230"/>
      <c r="BG372" s="230"/>
      <c r="BH372" s="230"/>
      <c r="BI372" s="230"/>
      <c r="BJ372" s="230"/>
      <c r="BK372" s="230"/>
      <c r="BL372" s="230"/>
      <c r="BM372" s="230"/>
      <c r="BN372" s="230"/>
      <c r="BO372" s="230"/>
      <c r="BP372" s="230"/>
      <c r="BQ372" s="230"/>
    </row>
    <row r="373" s="131" customFormat="true" ht="15" customHeight="true" x14ac:dyDescent="0.2">
      <c r="B373" s="133"/>
      <c r="R373" s="208"/>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BA373" s="230"/>
      <c r="BB373" s="135"/>
      <c r="BC373" s="230"/>
      <c r="BD373" s="230"/>
      <c r="BE373" s="230"/>
      <c r="BF373" s="230"/>
      <c r="BG373" s="230"/>
      <c r="BH373" s="230"/>
      <c r="BI373" s="230"/>
      <c r="BJ373" s="230"/>
      <c r="BK373" s="230"/>
      <c r="BL373" s="230"/>
      <c r="BM373" s="230"/>
      <c r="BN373" s="230"/>
      <c r="BO373" s="230"/>
      <c r="BP373" s="230"/>
      <c r="BQ373" s="230"/>
    </row>
    <row r="374" s="131" customFormat="true" ht="15" customHeight="true" x14ac:dyDescent="0.2">
      <c r="B374" s="133"/>
      <c r="R374" s="208"/>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BA374" s="230"/>
      <c r="BB374" s="135"/>
      <c r="BC374" s="230"/>
      <c r="BD374" s="230"/>
      <c r="BE374" s="230"/>
      <c r="BF374" s="230"/>
      <c r="BG374" s="230"/>
      <c r="BH374" s="230"/>
      <c r="BI374" s="230"/>
      <c r="BJ374" s="230"/>
      <c r="BK374" s="230"/>
      <c r="BL374" s="230"/>
      <c r="BM374" s="230"/>
      <c r="BN374" s="230"/>
      <c r="BO374" s="230"/>
      <c r="BP374" s="230"/>
      <c r="BQ374" s="230"/>
    </row>
    <row r="375" s="131" customFormat="true" ht="15" customHeight="true" x14ac:dyDescent="0.2">
      <c r="B375" s="133"/>
      <c r="R375" s="208"/>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08"/>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08"/>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08"/>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08"/>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376" customFormat="true" ht="15" customHeight="true" x14ac:dyDescent="0.2">
      <c r="B390" s="410"/>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376" customFormat="true" ht="15" customHeight="true" x14ac:dyDescent="0.2">
      <c r="B391" s="410"/>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376"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376"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376"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376"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376"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376"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376"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403" customFormat="true" ht="15" customHeight="true" x14ac:dyDescent="0.25">
      <c r="A399" s="136"/>
      <c r="B399" s="136"/>
      <c r="C399" s="1500" t="s">
        <v>129</v>
      </c>
      <c r="D399" s="1501"/>
      <c r="E399" s="1501"/>
      <c r="F399" s="1501"/>
      <c r="G399" s="136"/>
      <c r="H399" s="1502" t="s">
        <v>130</v>
      </c>
      <c r="I399" s="1503"/>
      <c r="J399" s="1503"/>
      <c r="K399" s="1503"/>
      <c r="M399" s="1502" t="s">
        <v>131</v>
      </c>
      <c r="N399" s="1503"/>
      <c r="O399" s="1503"/>
      <c r="P399" s="1503"/>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24" customHeight="true" x14ac:dyDescent="0.2">
      <c r="C400" s="1662" t="s">
        <v>162</v>
      </c>
      <c r="D400" s="1497"/>
      <c r="E400" s="1497"/>
      <c r="H400" s="1663" t="s">
        <v>162</v>
      </c>
      <c r="I400" s="1497"/>
      <c r="J400" s="1497"/>
      <c r="M400" s="1664" t="s">
        <v>162</v>
      </c>
      <c r="N400" s="1497"/>
      <c r="O400" s="1497"/>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403"/>
      <c r="BB400" s="136"/>
      <c r="BC400" s="403"/>
      <c r="BD400" s="403"/>
      <c r="BE400" s="403"/>
      <c r="BF400" s="403"/>
      <c r="BG400" s="403"/>
      <c r="BH400" s="403"/>
      <c r="BI400" s="403"/>
      <c r="BJ400" s="403"/>
      <c r="BK400" s="403"/>
      <c r="BL400" s="403"/>
      <c r="BM400" s="403"/>
      <c r="BN400" s="403"/>
      <c r="BO400" s="403"/>
      <c r="BP400" s="403"/>
      <c r="BQ400" s="403"/>
    </row>
    <row r="401" s="210" customFormat="true" ht="25.15" customHeight="true" x14ac:dyDescent="0.2">
      <c r="C401" s="1496"/>
      <c r="D401" s="1497"/>
      <c r="E401" s="420" t="s">
        <v>163</v>
      </c>
      <c r="H401" s="1496"/>
      <c r="I401" s="1497"/>
      <c r="J401" s="421" t="s">
        <v>163</v>
      </c>
      <c r="M401" s="1496"/>
      <c r="N401" s="1497"/>
      <c r="O401" s="422" t="s">
        <v>163</v>
      </c>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403"/>
      <c r="BB401" s="136"/>
      <c r="BC401" s="403"/>
      <c r="BD401" s="403"/>
      <c r="BE401" s="403"/>
      <c r="BF401" s="403"/>
      <c r="BG401" s="403"/>
      <c r="BH401" s="403"/>
      <c r="BI401" s="403"/>
      <c r="BJ401" s="403"/>
      <c r="BK401" s="403"/>
      <c r="BL401" s="403"/>
      <c r="BM401" s="403"/>
      <c r="BN401" s="403"/>
      <c r="BO401" s="403"/>
      <c r="BP401" s="403"/>
      <c r="BQ401" s="403"/>
    </row>
    <row r="402" s="210" customFormat="true" ht="25.15" customHeight="true" x14ac:dyDescent="0.2">
      <c r="B402" s="1499" t="s">
        <v>135</v>
      </c>
      <c r="C402" s="1497"/>
      <c r="D402" s="1497"/>
      <c r="E402" s="423" t="s">
        <v>164</v>
      </c>
      <c r="H402" s="1497"/>
      <c r="I402" s="1497"/>
      <c r="J402" s="424" t="s">
        <v>164</v>
      </c>
      <c r="M402" s="1497"/>
      <c r="N402" s="1497"/>
      <c r="O402" s="425" t="s">
        <v>164</v>
      </c>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403"/>
      <c r="BB402" s="136"/>
      <c r="BC402" s="403"/>
      <c r="BD402" s="403"/>
      <c r="BE402" s="403"/>
      <c r="BF402" s="403"/>
      <c r="BG402" s="403"/>
      <c r="BH402" s="403"/>
      <c r="BI402" s="403"/>
      <c r="BJ402" s="403"/>
      <c r="BK402" s="403"/>
      <c r="BL402" s="403"/>
      <c r="BM402" s="403"/>
      <c r="BN402" s="403"/>
      <c r="BO402" s="403"/>
      <c r="BP402" s="403"/>
      <c r="BQ402" s="403"/>
    </row>
    <row r="403" s="210" customFormat="true" ht="25.15" customHeight="true" x14ac:dyDescent="0.2">
      <c r="B403" s="1497"/>
      <c r="C403" s="1629" t="s">
        <v>249</v>
      </c>
      <c r="D403" s="1461"/>
      <c r="E403" s="491">
        <v>0.67582328774147427</v>
      </c>
      <c r="F403" s="447"/>
      <c r="G403" s="447"/>
      <c r="H403" s="1630" t="s">
        <v>249</v>
      </c>
      <c r="I403" s="1461"/>
      <c r="J403" s="492">
        <v>0.68207905115034384</v>
      </c>
      <c r="K403" s="447"/>
      <c r="L403" s="447"/>
      <c r="M403" s="1631" t="s">
        <v>249</v>
      </c>
      <c r="N403" s="1461"/>
      <c r="O403" s="493">
        <v>0.67345657927766533</v>
      </c>
      <c r="P403" s="447"/>
      <c r="Q403" s="447"/>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79"/>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1497"/>
      <c r="C404" s="1623" t="s">
        <v>250</v>
      </c>
      <c r="D404" s="1461"/>
      <c r="E404" s="494">
        <v>0.66144327380492773</v>
      </c>
      <c r="F404" s="447"/>
      <c r="G404" s="447"/>
      <c r="H404" s="1624" t="s">
        <v>250</v>
      </c>
      <c r="I404" s="1461"/>
      <c r="J404" s="495">
        <v>0.67845402798416365</v>
      </c>
      <c r="K404" s="447"/>
      <c r="L404" s="447"/>
      <c r="M404" s="1625" t="s">
        <v>251</v>
      </c>
      <c r="N404" s="1461"/>
      <c r="O404" s="496">
        <v>0.66201695176191022</v>
      </c>
      <c r="P404" s="447"/>
      <c r="Q404" s="447"/>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79"/>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1497"/>
      <c r="C405" s="1623" t="s">
        <v>252</v>
      </c>
      <c r="D405" s="1461"/>
      <c r="E405" s="494">
        <v>0.65990477607452525</v>
      </c>
      <c r="F405" s="447"/>
      <c r="G405" s="447"/>
      <c r="H405" s="1624" t="s">
        <v>252</v>
      </c>
      <c r="I405" s="1461"/>
      <c r="J405" s="495">
        <v>0.67787540327301554</v>
      </c>
      <c r="K405" s="447"/>
      <c r="L405" s="447"/>
      <c r="M405" s="1625" t="s">
        <v>252</v>
      </c>
      <c r="N405" s="1461"/>
      <c r="O405" s="496">
        <v>0.65149885901405513</v>
      </c>
      <c r="P405" s="447"/>
      <c r="Q405" s="447"/>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79"/>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1497"/>
      <c r="C406" s="1623" t="s">
        <v>251</v>
      </c>
      <c r="D406" s="1461"/>
      <c r="E406" s="494">
        <v>0.65607911737865598</v>
      </c>
      <c r="F406" s="447"/>
      <c r="G406" s="447"/>
      <c r="H406" s="1624" t="s">
        <v>251</v>
      </c>
      <c r="I406" s="1461"/>
      <c r="J406" s="495">
        <v>0.64257031268654852</v>
      </c>
      <c r="K406" s="447"/>
      <c r="L406" s="447"/>
      <c r="M406" s="1625" t="s">
        <v>250</v>
      </c>
      <c r="N406" s="1461"/>
      <c r="O406" s="496">
        <v>0.64662717614589948</v>
      </c>
      <c r="P406" s="447"/>
      <c r="Q406" s="447"/>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79"/>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1497"/>
      <c r="C407" s="1623" t="s">
        <v>253</v>
      </c>
      <c r="D407" s="1461"/>
      <c r="E407" s="494">
        <v>0.63945543775922919</v>
      </c>
      <c r="F407" s="447"/>
      <c r="G407" s="447"/>
      <c r="H407" s="1624" t="s">
        <v>253</v>
      </c>
      <c r="I407" s="1461"/>
      <c r="J407" s="495">
        <v>0.62594877423462492</v>
      </c>
      <c r="K407" s="447"/>
      <c r="L407" s="447"/>
      <c r="M407" s="1625" t="s">
        <v>253</v>
      </c>
      <c r="N407" s="1461"/>
      <c r="O407" s="496">
        <v>0.64474592946409948</v>
      </c>
      <c r="P407" s="447"/>
      <c r="Q407" s="447"/>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79"/>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1497"/>
      <c r="C408" s="1623" t="s">
        <v>254</v>
      </c>
      <c r="D408" s="1461"/>
      <c r="E408" s="494">
        <v>0.61998168381989915</v>
      </c>
      <c r="F408" s="447"/>
      <c r="G408" s="447"/>
      <c r="H408" s="1624" t="s">
        <v>255</v>
      </c>
      <c r="I408" s="1461"/>
      <c r="J408" s="495">
        <v>0.61661848142370546</v>
      </c>
      <c r="K408" s="447"/>
      <c r="L408" s="447"/>
      <c r="M408" s="1625" t="s">
        <v>254</v>
      </c>
      <c r="N408" s="1461"/>
      <c r="O408" s="496">
        <v>0.62345816947551413</v>
      </c>
      <c r="P408" s="447"/>
      <c r="Q408" s="447"/>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79"/>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1497"/>
      <c r="C409" s="1623" t="s">
        <v>255</v>
      </c>
      <c r="D409" s="1461"/>
      <c r="E409" s="494">
        <v>0.59221330089112834</v>
      </c>
      <c r="F409" s="447"/>
      <c r="G409" s="447"/>
      <c r="H409" s="1624" t="s">
        <v>254</v>
      </c>
      <c r="I409" s="1461"/>
      <c r="J409" s="495">
        <v>0.60970823906977512</v>
      </c>
      <c r="K409" s="447"/>
      <c r="L409" s="447"/>
      <c r="M409" s="1625" t="s">
        <v>256</v>
      </c>
      <c r="N409" s="1461"/>
      <c r="O409" s="496">
        <v>0.58940356587774423</v>
      </c>
      <c r="P409" s="447"/>
      <c r="Q409" s="447"/>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79"/>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1497"/>
      <c r="C410" s="1623" t="s">
        <v>256</v>
      </c>
      <c r="D410" s="1461"/>
      <c r="E410" s="494">
        <v>0.59062607712251181</v>
      </c>
      <c r="F410" s="447"/>
      <c r="G410" s="447"/>
      <c r="H410" s="1624" t="s">
        <v>257</v>
      </c>
      <c r="I410" s="1461"/>
      <c r="J410" s="495">
        <v>0.60363778520114586</v>
      </c>
      <c r="K410" s="447"/>
      <c r="L410" s="447"/>
      <c r="M410" s="1625" t="s">
        <v>255</v>
      </c>
      <c r="N410" s="1461"/>
      <c r="O410" s="496">
        <v>0.57478157450577017</v>
      </c>
      <c r="P410" s="447"/>
      <c r="Q410" s="447"/>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79"/>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1497"/>
      <c r="C411" s="1623" t="s">
        <v>258</v>
      </c>
      <c r="D411" s="1461"/>
      <c r="E411" s="494">
        <v>0.58481116510919096</v>
      </c>
      <c r="F411" s="447"/>
      <c r="G411" s="447"/>
      <c r="H411" s="1624" t="s">
        <v>258</v>
      </c>
      <c r="I411" s="1461"/>
      <c r="J411" s="495">
        <v>0.60317639254934197</v>
      </c>
      <c r="K411" s="447"/>
      <c r="L411" s="447"/>
      <c r="M411" s="1625" t="s">
        <v>258</v>
      </c>
      <c r="N411" s="1461"/>
      <c r="O411" s="496">
        <v>0.570239424705134</v>
      </c>
      <c r="P411" s="447"/>
      <c r="Q411" s="447"/>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79"/>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1497"/>
      <c r="C412" s="1623" t="s">
        <v>257</v>
      </c>
      <c r="D412" s="1461"/>
      <c r="E412" s="494">
        <v>0.55906328890621482</v>
      </c>
      <c r="F412" s="447"/>
      <c r="G412" s="447"/>
      <c r="H412" s="1624" t="s">
        <v>256</v>
      </c>
      <c r="I412" s="1461"/>
      <c r="J412" s="495">
        <v>0.59083617395729671</v>
      </c>
      <c r="K412" s="447"/>
      <c r="L412" s="447"/>
      <c r="M412" s="1625" t="s">
        <v>259</v>
      </c>
      <c r="N412" s="1461"/>
      <c r="O412" s="496">
        <v>0.55255994316807433</v>
      </c>
      <c r="P412" s="447"/>
      <c r="Q412" s="447"/>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79"/>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1497"/>
      <c r="C413" s="1623" t="s">
        <v>260</v>
      </c>
      <c r="D413" s="1461"/>
      <c r="E413" s="494">
        <v>0.54488167766063822</v>
      </c>
      <c r="F413" s="447"/>
      <c r="G413" s="447"/>
      <c r="H413" s="1624" t="s">
        <v>260</v>
      </c>
      <c r="I413" s="1461"/>
      <c r="J413" s="495">
        <v>0.56504872402213613</v>
      </c>
      <c r="K413" s="447"/>
      <c r="L413" s="447"/>
      <c r="M413" s="1625" t="s">
        <v>261</v>
      </c>
      <c r="N413" s="1461"/>
      <c r="O413" s="496">
        <v>0.53310849722770437</v>
      </c>
      <c r="P413" s="447"/>
      <c r="Q413" s="447"/>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79"/>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1497"/>
      <c r="C414" s="1623" t="s">
        <v>259</v>
      </c>
      <c r="D414" s="1461"/>
      <c r="E414" s="494">
        <v>0.53625769228015685</v>
      </c>
      <c r="F414" s="447"/>
      <c r="G414" s="447"/>
      <c r="H414" s="1624" t="s">
        <v>262</v>
      </c>
      <c r="I414" s="1461"/>
      <c r="J414" s="495">
        <v>0.51929494263238485</v>
      </c>
      <c r="K414" s="447"/>
      <c r="L414" s="447"/>
      <c r="M414" s="1625" t="s">
        <v>260</v>
      </c>
      <c r="N414" s="1461"/>
      <c r="O414" s="496">
        <v>0.53040150096998506</v>
      </c>
      <c r="P414" s="447"/>
      <c r="Q414" s="447"/>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79"/>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1497"/>
      <c r="C415" s="1623" t="s">
        <v>261</v>
      </c>
      <c r="D415" s="1461"/>
      <c r="E415" s="494">
        <v>0.51333479116417235</v>
      </c>
      <c r="F415" s="447"/>
      <c r="G415" s="447"/>
      <c r="H415" s="1624" t="s">
        <v>259</v>
      </c>
      <c r="I415" s="1461"/>
      <c r="J415" s="495">
        <v>0.51142476424470806</v>
      </c>
      <c r="K415" s="447"/>
      <c r="L415" s="447"/>
      <c r="M415" s="1625" t="s">
        <v>257</v>
      </c>
      <c r="N415" s="1461"/>
      <c r="O415" s="496">
        <v>0.52202655393894348</v>
      </c>
      <c r="P415" s="447"/>
      <c r="Q415" s="447"/>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79"/>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1497"/>
      <c r="C416" s="1623" t="s">
        <v>263</v>
      </c>
      <c r="D416" s="1461"/>
      <c r="E416" s="494">
        <v>0.49655083925965104</v>
      </c>
      <c r="F416" s="447"/>
      <c r="G416" s="447"/>
      <c r="H416" s="1624" t="s">
        <v>264</v>
      </c>
      <c r="I416" s="1461"/>
      <c r="J416" s="495">
        <v>-0.50465474786363695</v>
      </c>
      <c r="K416" s="447"/>
      <c r="L416" s="447"/>
      <c r="M416" s="1625" t="s">
        <v>263</v>
      </c>
      <c r="N416" s="1461"/>
      <c r="O416" s="496">
        <v>0.50935212736138935</v>
      </c>
      <c r="P416" s="447"/>
      <c r="Q416" s="447"/>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79"/>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1497"/>
      <c r="C417" s="1623" t="s">
        <v>262</v>
      </c>
      <c r="D417" s="1461"/>
      <c r="E417" s="494">
        <v>0.43704313667983818</v>
      </c>
      <c r="F417" s="447"/>
      <c r="G417" s="447"/>
      <c r="H417" s="1624" t="s">
        <v>261</v>
      </c>
      <c r="I417" s="1461"/>
      <c r="J417" s="495">
        <v>0.49052938256028361</v>
      </c>
      <c r="K417" s="447"/>
      <c r="L417" s="447"/>
      <c r="M417" s="1625" t="s">
        <v>265</v>
      </c>
      <c r="N417" s="1461"/>
      <c r="O417" s="496">
        <v>-0.44945954034368002</v>
      </c>
      <c r="P417" s="447"/>
      <c r="Q417" s="447"/>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79"/>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1497"/>
      <c r="C418" s="1623" t="s">
        <v>266</v>
      </c>
      <c r="D418" s="1461"/>
      <c r="E418" s="494">
        <v>0.43679130311241493</v>
      </c>
      <c r="F418" s="447"/>
      <c r="G418" s="447"/>
      <c r="H418" s="1624" t="s">
        <v>263</v>
      </c>
      <c r="I418" s="1461"/>
      <c r="J418" s="495">
        <v>0.47027426829389052</v>
      </c>
      <c r="K418" s="447"/>
      <c r="L418" s="447"/>
      <c r="M418" s="1625" t="s">
        <v>266</v>
      </c>
      <c r="N418" s="1461"/>
      <c r="O418" s="496">
        <v>0.44876295978583264</v>
      </c>
      <c r="P418" s="447"/>
      <c r="Q418" s="447"/>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79"/>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1497"/>
      <c r="C419" s="1623" t="s">
        <v>264</v>
      </c>
      <c r="D419" s="1461"/>
      <c r="E419" s="494">
        <v>-0.42191126585123667</v>
      </c>
      <c r="F419" s="447"/>
      <c r="G419" s="447"/>
      <c r="H419" s="1624" t="s">
        <v>266</v>
      </c>
      <c r="I419" s="1461"/>
      <c r="J419" s="495">
        <v>0.42073821549235496</v>
      </c>
      <c r="K419" s="447"/>
      <c r="L419" s="447"/>
      <c r="M419" s="1625" t="s">
        <v>267</v>
      </c>
      <c r="N419" s="1461"/>
      <c r="O419" s="496">
        <v>0.44312055188839095</v>
      </c>
      <c r="P419" s="447"/>
      <c r="Q419" s="447"/>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79"/>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1497"/>
      <c r="C420" s="1623" t="s">
        <v>268</v>
      </c>
      <c r="D420" s="1461"/>
      <c r="E420" s="494">
        <v>0.42046384544181492</v>
      </c>
      <c r="F420" s="447"/>
      <c r="G420" s="447"/>
      <c r="H420" s="1624" t="s">
        <v>268</v>
      </c>
      <c r="I420" s="1461"/>
      <c r="J420" s="495">
        <v>0.41103675590638389</v>
      </c>
      <c r="K420" s="447"/>
      <c r="L420" s="447"/>
      <c r="M420" s="1625" t="s">
        <v>268</v>
      </c>
      <c r="N420" s="1461"/>
      <c r="O420" s="496">
        <v>0.42274937745227853</v>
      </c>
      <c r="P420" s="447"/>
      <c r="Q420" s="447"/>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79"/>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1497"/>
      <c r="C421" s="1623" t="s">
        <v>267</v>
      </c>
      <c r="D421" s="1461"/>
      <c r="E421" s="494">
        <v>0.40382078662216653</v>
      </c>
      <c r="F421" s="447"/>
      <c r="G421" s="447"/>
      <c r="H421" s="1624" t="s">
        <v>267</v>
      </c>
      <c r="I421" s="1461"/>
      <c r="J421" s="495">
        <v>0.3517939651335234</v>
      </c>
      <c r="K421" s="447"/>
      <c r="L421" s="447"/>
      <c r="M421" s="1625" t="s">
        <v>269</v>
      </c>
      <c r="N421" s="1461"/>
      <c r="O421" s="496">
        <v>-0.38568922576086301</v>
      </c>
      <c r="P421" s="447"/>
      <c r="Q421" s="447"/>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79"/>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1497"/>
      <c r="C422" s="1623" t="s">
        <v>265</v>
      </c>
      <c r="D422" s="1461"/>
      <c r="E422" s="494">
        <v>-0.40151029232916902</v>
      </c>
      <c r="F422" s="447"/>
      <c r="G422" s="447"/>
      <c r="H422" s="1624" t="s">
        <v>270</v>
      </c>
      <c r="I422" s="1461"/>
      <c r="J422" s="495">
        <v>0.34571945693870709</v>
      </c>
      <c r="K422" s="447"/>
      <c r="L422" s="447"/>
      <c r="M422" s="1625" t="s">
        <v>270</v>
      </c>
      <c r="N422" s="1461"/>
      <c r="O422" s="496">
        <v>0.38419484694202566</v>
      </c>
      <c r="P422" s="447"/>
      <c r="Q422" s="447"/>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79"/>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1497"/>
      <c r="C423" s="1623" t="s">
        <v>270</v>
      </c>
      <c r="D423" s="1461"/>
      <c r="E423" s="494">
        <v>0.36878743362104804</v>
      </c>
      <c r="F423" s="447"/>
      <c r="G423" s="447"/>
      <c r="H423" s="1624" t="s">
        <v>271</v>
      </c>
      <c r="I423" s="1461"/>
      <c r="J423" s="495">
        <v>0.33117784328070043</v>
      </c>
      <c r="K423" s="447"/>
      <c r="L423" s="447"/>
      <c r="M423" s="1625" t="s">
        <v>271</v>
      </c>
      <c r="N423" s="1461"/>
      <c r="O423" s="496">
        <v>0.37989192367378066</v>
      </c>
      <c r="P423" s="447"/>
      <c r="Q423" s="447"/>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79"/>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1497"/>
      <c r="C424" s="1623" t="s">
        <v>271</v>
      </c>
      <c r="D424" s="1461"/>
      <c r="E424" s="494">
        <v>0.3629419436356226</v>
      </c>
      <c r="F424" s="447"/>
      <c r="G424" s="447"/>
      <c r="H424" s="1624" t="s">
        <v>265</v>
      </c>
      <c r="I424" s="1461"/>
      <c r="J424" s="495">
        <v>-0.32960503427645338</v>
      </c>
      <c r="K424" s="447"/>
      <c r="L424" s="447"/>
      <c r="M424" s="1625" t="s">
        <v>272</v>
      </c>
      <c r="N424" s="1461"/>
      <c r="O424" s="496">
        <v>-0.37561409179984201</v>
      </c>
      <c r="P424" s="447"/>
      <c r="Q424" s="447"/>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79"/>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1497"/>
      <c r="C425" s="1623" t="s">
        <v>272</v>
      </c>
      <c r="D425" s="1461"/>
      <c r="E425" s="494">
        <v>-0.34150495492559169</v>
      </c>
      <c r="F425" s="447"/>
      <c r="G425" s="447"/>
      <c r="H425" s="1624" t="s">
        <v>273</v>
      </c>
      <c r="I425" s="1461"/>
      <c r="J425" s="495">
        <v>-0.32891574831721904</v>
      </c>
      <c r="K425" s="447"/>
      <c r="L425" s="447"/>
      <c r="M425" s="1625" t="s">
        <v>262</v>
      </c>
      <c r="N425" s="1461"/>
      <c r="O425" s="496">
        <v>0.36842682270696747</v>
      </c>
      <c r="P425" s="447"/>
      <c r="Q425" s="447"/>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79"/>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1497"/>
      <c r="C426" s="1623" t="s">
        <v>269</v>
      </c>
      <c r="D426" s="1461"/>
      <c r="E426" s="494">
        <v>-0.31288325034708953</v>
      </c>
      <c r="F426" s="447"/>
      <c r="G426" s="447"/>
      <c r="H426" s="1624" t="s">
        <v>274</v>
      </c>
      <c r="I426" s="1461"/>
      <c r="J426" s="495">
        <v>0.29722821187140908</v>
      </c>
      <c r="K426" s="447"/>
      <c r="L426" s="447"/>
      <c r="M426" s="1625" t="s">
        <v>264</v>
      </c>
      <c r="N426" s="1461"/>
      <c r="O426" s="496">
        <v>-0.34522997702151426</v>
      </c>
      <c r="P426" s="447"/>
      <c r="Q426" s="447"/>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79"/>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1497"/>
      <c r="C427" s="1623" t="s">
        <v>274</v>
      </c>
      <c r="D427" s="1461"/>
      <c r="E427" s="494">
        <v>0.26855936524065033</v>
      </c>
      <c r="F427" s="447"/>
      <c r="G427" s="447"/>
      <c r="H427" s="1624" t="s">
        <v>272</v>
      </c>
      <c r="I427" s="1461"/>
      <c r="J427" s="495">
        <v>-0.29454025377586485</v>
      </c>
      <c r="K427" s="447"/>
      <c r="L427" s="447"/>
      <c r="M427" s="1625" t="s">
        <v>274</v>
      </c>
      <c r="N427" s="1461"/>
      <c r="O427" s="496">
        <v>0.25259704021737434</v>
      </c>
      <c r="P427" s="447"/>
      <c r="Q427" s="447"/>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79"/>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1497"/>
      <c r="C428" s="1623" t="s">
        <v>273</v>
      </c>
      <c r="D428" s="1461"/>
      <c r="E428" s="494">
        <v>-0.25573443576025334</v>
      </c>
      <c r="F428" s="447"/>
      <c r="G428" s="447"/>
      <c r="H428" s="1624" t="s">
        <v>275</v>
      </c>
      <c r="I428" s="1461"/>
      <c r="J428" s="495">
        <v>0.2705015976641158</v>
      </c>
      <c r="K428" s="447"/>
      <c r="L428" s="447"/>
      <c r="M428" s="1625" t="s">
        <v>276</v>
      </c>
      <c r="N428" s="1461"/>
      <c r="O428" s="496">
        <v>-0.23767583560069633</v>
      </c>
      <c r="P428" s="447"/>
      <c r="Q428" s="447"/>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79"/>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1497"/>
      <c r="C429" s="1623" t="s">
        <v>275</v>
      </c>
      <c r="D429" s="1461"/>
      <c r="E429" s="494">
        <v>0.25003447321088429</v>
      </c>
      <c r="F429" s="447"/>
      <c r="G429" s="447"/>
      <c r="H429" s="1624" t="s">
        <v>277</v>
      </c>
      <c r="I429" s="1461"/>
      <c r="J429" s="495">
        <v>-0.24665307584993049</v>
      </c>
      <c r="K429" s="447"/>
      <c r="L429" s="447"/>
      <c r="M429" s="1625" t="s">
        <v>275</v>
      </c>
      <c r="N429" s="1461"/>
      <c r="O429" s="496">
        <v>0.23244454969707065</v>
      </c>
      <c r="P429" s="447"/>
      <c r="Q429" s="447"/>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79"/>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1497"/>
      <c r="C430" s="1623" t="s">
        <v>277</v>
      </c>
      <c r="D430" s="1461"/>
      <c r="E430" s="494">
        <v>-0.24139227882035316</v>
      </c>
      <c r="F430" s="447"/>
      <c r="G430" s="447"/>
      <c r="H430" s="1624" t="s">
        <v>276</v>
      </c>
      <c r="I430" s="1461"/>
      <c r="J430" s="495">
        <v>-0.23028850410854065</v>
      </c>
      <c r="K430" s="447"/>
      <c r="L430" s="447"/>
      <c r="M430" s="1625" t="s">
        <v>277</v>
      </c>
      <c r="N430" s="1461"/>
      <c r="O430" s="496">
        <v>-0.23206050968329689</v>
      </c>
      <c r="P430" s="447"/>
      <c r="Q430" s="447"/>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79"/>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1497"/>
      <c r="C431" s="1623" t="s">
        <v>276</v>
      </c>
      <c r="D431" s="1461"/>
      <c r="E431" s="494">
        <v>-0.23646462825487061</v>
      </c>
      <c r="F431" s="447"/>
      <c r="G431" s="447"/>
      <c r="H431" s="1624" t="s">
        <v>278</v>
      </c>
      <c r="I431" s="1461"/>
      <c r="J431" s="495">
        <v>-0.20694229660009439</v>
      </c>
      <c r="K431" s="447"/>
      <c r="L431" s="447"/>
      <c r="M431" s="1625" t="s">
        <v>278</v>
      </c>
      <c r="N431" s="1461"/>
      <c r="O431" s="496">
        <v>-0.19662660742004029</v>
      </c>
      <c r="P431" s="447"/>
      <c r="Q431" s="447"/>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79"/>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1497"/>
      <c r="C432" s="1623" t="s">
        <v>278</v>
      </c>
      <c r="D432" s="1461"/>
      <c r="E432" s="494">
        <v>-0.19822105963603118</v>
      </c>
      <c r="F432" s="447"/>
      <c r="G432" s="447"/>
      <c r="H432" s="1624" t="s">
        <v>269</v>
      </c>
      <c r="I432" s="1461"/>
      <c r="J432" s="495">
        <v>-0.19054952189257068</v>
      </c>
      <c r="K432" s="447"/>
      <c r="L432" s="447"/>
      <c r="M432" s="1625" t="s">
        <v>273</v>
      </c>
      <c r="N432" s="1461"/>
      <c r="O432" s="496">
        <v>-0.17573697577089512</v>
      </c>
      <c r="P432" s="447"/>
      <c r="Q432" s="447"/>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79"/>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1497"/>
      <c r="C433" s="1623" t="s">
        <v>279</v>
      </c>
      <c r="D433" s="1461"/>
      <c r="E433" s="494">
        <v>9.2697182732574171E-2</v>
      </c>
      <c r="F433" s="447"/>
      <c r="G433" s="447"/>
      <c r="H433" s="1624" t="s">
        <v>280</v>
      </c>
      <c r="I433" s="1461"/>
      <c r="J433" s="495">
        <v>-8.4497727781699533E-2</v>
      </c>
      <c r="K433" s="447"/>
      <c r="L433" s="447"/>
      <c r="M433" s="1625" t="s">
        <v>279</v>
      </c>
      <c r="N433" s="1461"/>
      <c r="O433" s="496">
        <v>0.10151802489743741</v>
      </c>
      <c r="P433" s="447"/>
      <c r="Q433" s="447"/>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79"/>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1497"/>
      <c r="C434" s="1623" t="s">
        <v>281</v>
      </c>
      <c r="D434" s="1461"/>
      <c r="E434" s="494">
        <v>7.6121832539219197E-2</v>
      </c>
      <c r="F434" s="447"/>
      <c r="G434" s="447"/>
      <c r="H434" s="1624" t="s">
        <v>279</v>
      </c>
      <c r="I434" s="1461"/>
      <c r="J434" s="495">
        <v>7.4877608307538965E-2</v>
      </c>
      <c r="K434" s="447"/>
      <c r="L434" s="447"/>
      <c r="M434" s="1625" t="s">
        <v>282</v>
      </c>
      <c r="N434" s="1461"/>
      <c r="O434" s="496">
        <v>9.168424122225062E-2</v>
      </c>
      <c r="P434" s="447"/>
      <c r="Q434" s="447"/>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79"/>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1497"/>
      <c r="C435" s="1623" t="s">
        <v>283</v>
      </c>
      <c r="D435" s="1461"/>
      <c r="E435" s="494">
        <v>-6.4185335795447579E-2</v>
      </c>
      <c r="F435" s="447"/>
      <c r="G435" s="447"/>
      <c r="H435" s="1624" t="s">
        <v>284</v>
      </c>
      <c r="I435" s="1461"/>
      <c r="J435" s="495">
        <v>7.028057923185918E-2</v>
      </c>
      <c r="K435" s="447"/>
      <c r="L435" s="447"/>
      <c r="M435" s="1625" t="s">
        <v>281</v>
      </c>
      <c r="N435" s="1461"/>
      <c r="O435" s="496">
        <v>9.0494179458779148E-2</v>
      </c>
      <c r="P435" s="447"/>
      <c r="Q435" s="447"/>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79"/>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1497"/>
      <c r="C436" s="1623" t="s">
        <v>280</v>
      </c>
      <c r="D436" s="1461"/>
      <c r="E436" s="494">
        <v>-5.705247653930192E-2</v>
      </c>
      <c r="F436" s="447"/>
      <c r="G436" s="447"/>
      <c r="H436" s="1624" t="s">
        <v>283</v>
      </c>
      <c r="I436" s="1461"/>
      <c r="J436" s="495">
        <v>-6.8923053564478962E-2</v>
      </c>
      <c r="K436" s="447"/>
      <c r="L436" s="447"/>
      <c r="M436" s="1625" t="s">
        <v>285</v>
      </c>
      <c r="N436" s="1461"/>
      <c r="O436" s="496">
        <v>-8.2266756546042957E-2</v>
      </c>
      <c r="P436" s="447"/>
      <c r="Q436" s="447"/>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79"/>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1497"/>
      <c r="C437" s="1623" t="s">
        <v>282</v>
      </c>
      <c r="D437" s="1461"/>
      <c r="E437" s="494">
        <v>5.6121412339710679E-2</v>
      </c>
      <c r="F437" s="447"/>
      <c r="G437" s="447"/>
      <c r="H437" s="1624" t="s">
        <v>286</v>
      </c>
      <c r="I437" s="1461"/>
      <c r="J437" s="495">
        <v>6.6835601050908439E-2</v>
      </c>
      <c r="K437" s="447"/>
      <c r="L437" s="447"/>
      <c r="M437" s="1625" t="s">
        <v>283</v>
      </c>
      <c r="N437" s="1461"/>
      <c r="O437" s="496">
        <v>-5.828664188339662E-2</v>
      </c>
      <c r="P437" s="447"/>
      <c r="Q437" s="447"/>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79"/>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1497"/>
      <c r="C438" s="1623" t="s">
        <v>287</v>
      </c>
      <c r="D438" s="1461"/>
      <c r="E438" s="494">
        <v>5.3363168669498591E-2</v>
      </c>
      <c r="F438" s="447"/>
      <c r="G438" s="447"/>
      <c r="H438" s="1624" t="s">
        <v>281</v>
      </c>
      <c r="I438" s="1461"/>
      <c r="J438" s="495">
        <v>5.9415465812452488E-2</v>
      </c>
      <c r="K438" s="447"/>
      <c r="L438" s="447"/>
      <c r="M438" s="1625" t="s">
        <v>287</v>
      </c>
      <c r="N438" s="1461"/>
      <c r="O438" s="496">
        <v>5.1329931642662203E-2</v>
      </c>
      <c r="P438" s="447"/>
      <c r="Q438" s="447"/>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79"/>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1497"/>
      <c r="C439" s="1623" t="s">
        <v>286</v>
      </c>
      <c r="D439" s="1461"/>
      <c r="E439" s="494">
        <v>3.2194052755885091E-2</v>
      </c>
      <c r="F439" s="447"/>
      <c r="G439" s="447"/>
      <c r="H439" s="1624" t="s">
        <v>285</v>
      </c>
      <c r="I439" s="1461"/>
      <c r="J439" s="495">
        <v>5.1731143635531336E-2</v>
      </c>
      <c r="K439" s="447"/>
      <c r="L439" s="447"/>
      <c r="M439" s="1625" t="s">
        <v>280</v>
      </c>
      <c r="N439" s="1461"/>
      <c r="O439" s="496">
        <v>-4.2350006094145562E-2</v>
      </c>
      <c r="P439" s="447"/>
      <c r="Q439" s="447"/>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79"/>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1497"/>
      <c r="C440" s="1623" t="s">
        <v>285</v>
      </c>
      <c r="D440" s="1461"/>
      <c r="E440" s="494">
        <v>-3.1855605482629772E-2</v>
      </c>
      <c r="F440" s="447"/>
      <c r="G440" s="447"/>
      <c r="H440" s="1624" t="s">
        <v>287</v>
      </c>
      <c r="I440" s="1461"/>
      <c r="J440" s="495">
        <v>4.9562862876125213E-2</v>
      </c>
      <c r="K440" s="447"/>
      <c r="L440" s="447"/>
      <c r="M440" s="1625" t="s">
        <v>288</v>
      </c>
      <c r="N440" s="1461"/>
      <c r="O440" s="496">
        <v>3.2227939046390867E-2</v>
      </c>
      <c r="P440" s="447"/>
      <c r="Q440" s="447"/>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79"/>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1497"/>
      <c r="C441" s="1623" t="s">
        <v>288</v>
      </c>
      <c r="D441" s="1461"/>
      <c r="E441" s="494">
        <v>3.1766713118037901E-2</v>
      </c>
      <c r="F441" s="447"/>
      <c r="G441" s="447"/>
      <c r="H441" s="1624" t="s">
        <v>288</v>
      </c>
      <c r="I441" s="1461"/>
      <c r="J441" s="495">
        <v>4.3032379368671325E-2</v>
      </c>
      <c r="K441" s="447"/>
      <c r="L441" s="447"/>
      <c r="M441" s="1625" t="s">
        <v>289</v>
      </c>
      <c r="N441" s="1461"/>
      <c r="O441" s="496">
        <v>2.3469465605104513E-2</v>
      </c>
      <c r="P441" s="447"/>
      <c r="Q441" s="447"/>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79"/>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1497"/>
      <c r="C442" s="1623" t="s">
        <v>284</v>
      </c>
      <c r="D442" s="1461"/>
      <c r="E442" s="494">
        <v>2.8442597068874604E-2</v>
      </c>
      <c r="F442" s="447"/>
      <c r="G442" s="447"/>
      <c r="H442" s="1624" t="s">
        <v>290</v>
      </c>
      <c r="I442" s="1461"/>
      <c r="J442" s="495">
        <v>3.0591357491610127E-2</v>
      </c>
      <c r="K442" s="447"/>
      <c r="L442" s="447"/>
      <c r="M442" s="1625" t="s">
        <v>291</v>
      </c>
      <c r="N442" s="1461"/>
      <c r="O442" s="496">
        <v>1.2482658929581829E-2</v>
      </c>
      <c r="P442" s="447"/>
      <c r="Q442" s="447"/>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79"/>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1497"/>
      <c r="C443" s="1623" t="s">
        <v>289</v>
      </c>
      <c r="D443" s="1461"/>
      <c r="E443" s="494">
        <v>2.0651738135951284E-2</v>
      </c>
      <c r="F443" s="447"/>
      <c r="G443" s="447"/>
      <c r="H443" s="1624" t="s">
        <v>291</v>
      </c>
      <c r="I443" s="1461"/>
      <c r="J443" s="495">
        <v>2.2946732463146078E-2</v>
      </c>
      <c r="K443" s="447"/>
      <c r="L443" s="447"/>
      <c r="M443" s="1625" t="s">
        <v>290</v>
      </c>
      <c r="N443" s="1461"/>
      <c r="O443" s="496">
        <v>-1.0778615368523602E-2</v>
      </c>
      <c r="P443" s="447"/>
      <c r="Q443" s="447"/>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79"/>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1497"/>
      <c r="C444" s="1623" t="s">
        <v>291</v>
      </c>
      <c r="D444" s="1461"/>
      <c r="E444" s="494">
        <v>1.44009264592117E-2</v>
      </c>
      <c r="F444" s="447"/>
      <c r="G444" s="447"/>
      <c r="H444" s="1624" t="s">
        <v>289</v>
      </c>
      <c r="I444" s="1461"/>
      <c r="J444" s="495">
        <v>1.3464618541190255E-2</v>
      </c>
      <c r="K444" s="447"/>
      <c r="L444" s="447"/>
      <c r="M444" s="1625" t="s">
        <v>286</v>
      </c>
      <c r="N444" s="1461"/>
      <c r="O444" s="496">
        <v>7.9661393213724396E-3</v>
      </c>
      <c r="P444" s="447"/>
      <c r="Q444" s="447"/>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79"/>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1497"/>
      <c r="C445" s="1626" t="s">
        <v>290</v>
      </c>
      <c r="D445" s="1461"/>
      <c r="E445" s="497">
        <v>4.5612116848577208E-3</v>
      </c>
      <c r="F445" s="447"/>
      <c r="G445" s="447"/>
      <c r="H445" s="1627" t="s">
        <v>282</v>
      </c>
      <c r="I445" s="1461"/>
      <c r="J445" s="498">
        <v>-5.5950305456013713E-3</v>
      </c>
      <c r="K445" s="447"/>
      <c r="L445" s="447"/>
      <c r="M445" s="1628" t="s">
        <v>284</v>
      </c>
      <c r="N445" s="1461"/>
      <c r="O445" s="499">
        <v>3.4144806638544281E-3</v>
      </c>
      <c r="P445" s="447"/>
      <c r="Q445" s="447"/>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79"/>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1462"/>
      <c r="D446" s="1461"/>
      <c r="E446" s="448"/>
      <c r="F446" s="447"/>
      <c r="G446" s="447"/>
      <c r="H446" s="1462"/>
      <c r="I446" s="1461"/>
      <c r="J446" s="448"/>
      <c r="K446" s="447"/>
      <c r="L446" s="447"/>
      <c r="M446" s="1462"/>
      <c r="N446" s="1461"/>
      <c r="O446" s="448"/>
      <c r="P446" s="447"/>
      <c r="Q446" s="447"/>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79"/>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1462"/>
      <c r="D447" s="1461"/>
      <c r="E447" s="448"/>
      <c r="F447" s="447"/>
      <c r="G447" s="447"/>
      <c r="H447" s="1462"/>
      <c r="I447" s="1461"/>
      <c r="J447" s="448"/>
      <c r="K447" s="447"/>
      <c r="L447" s="447"/>
      <c r="M447" s="1462"/>
      <c r="N447" s="1461"/>
      <c r="O447" s="448"/>
      <c r="P447" s="447"/>
      <c r="Q447" s="447"/>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79"/>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1462"/>
      <c r="D448" s="1461"/>
      <c r="E448" s="447"/>
      <c r="F448" s="447"/>
      <c r="G448" s="447"/>
      <c r="H448" s="1462"/>
      <c r="I448" s="1461"/>
      <c r="J448" s="447"/>
      <c r="K448" s="447"/>
      <c r="L448" s="447"/>
      <c r="M448" s="1462"/>
      <c r="N448" s="1461"/>
      <c r="O448" s="447"/>
      <c r="P448" s="447"/>
      <c r="Q448" s="447"/>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79"/>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1617" t="s">
        <v>204</v>
      </c>
      <c r="D449" s="1461"/>
      <c r="E449" s="1461"/>
      <c r="F449" s="447"/>
      <c r="G449" s="447"/>
      <c r="H449" s="1618" t="s">
        <v>204</v>
      </c>
      <c r="I449" s="1461"/>
      <c r="J449" s="1461"/>
      <c r="K449" s="447"/>
      <c r="L449" s="447"/>
      <c r="M449" s="1619" t="s">
        <v>204</v>
      </c>
      <c r="N449" s="1461"/>
      <c r="O449" s="1461"/>
      <c r="P449" s="447"/>
      <c r="Q449" s="447"/>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79"/>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1462"/>
      <c r="D450" s="1461"/>
      <c r="E450" s="476" t="s">
        <v>205</v>
      </c>
      <c r="F450" s="447"/>
      <c r="G450" s="447"/>
      <c r="H450" s="1462"/>
      <c r="I450" s="1461"/>
      <c r="J450" s="477" t="s">
        <v>205</v>
      </c>
      <c r="K450" s="447"/>
      <c r="L450" s="447"/>
      <c r="M450" s="1462"/>
      <c r="N450" s="1461"/>
      <c r="O450" s="478" t="s">
        <v>205</v>
      </c>
      <c r="P450" s="447"/>
      <c r="Q450" s="447"/>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79"/>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1629" t="s">
        <v>289</v>
      </c>
      <c r="D451" s="1461"/>
      <c r="E451" s="491">
        <v>4.2649428803590462E-4</v>
      </c>
      <c r="F451" s="447"/>
      <c r="G451" s="447"/>
      <c r="H451" s="1630" t="s">
        <v>289</v>
      </c>
      <c r="I451" s="1461"/>
      <c r="J451" s="492">
        <v>1.812959524597644E-4</v>
      </c>
      <c r="K451" s="447"/>
      <c r="L451" s="447"/>
      <c r="M451" s="1631" t="s">
        <v>289</v>
      </c>
      <c r="N451" s="1461"/>
      <c r="O451" s="493">
        <v>5.5081581578918378E-4</v>
      </c>
      <c r="P451" s="447"/>
      <c r="Q451" s="447"/>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79"/>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1623" t="s">
        <v>278</v>
      </c>
      <c r="D452" s="1461"/>
      <c r="E452" s="494">
        <v>3.9291588483231027E-2</v>
      </c>
      <c r="F452" s="447"/>
      <c r="G452" s="447"/>
      <c r="H452" s="1624" t="s">
        <v>278</v>
      </c>
      <c r="I452" s="1461"/>
      <c r="J452" s="495">
        <v>4.2825114122121435E-2</v>
      </c>
      <c r="K452" s="447"/>
      <c r="L452" s="447"/>
      <c r="M452" s="1625" t="s">
        <v>278</v>
      </c>
      <c r="N452" s="1461"/>
      <c r="O452" s="496">
        <v>3.866202274551464E-2</v>
      </c>
      <c r="P452" s="447"/>
      <c r="Q452" s="447"/>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79"/>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1623" t="s">
        <v>272</v>
      </c>
      <c r="D453" s="1461"/>
      <c r="E453" s="494">
        <v>0.1166256342387304</v>
      </c>
      <c r="F453" s="447"/>
      <c r="G453" s="447"/>
      <c r="H453" s="1624" t="s">
        <v>272</v>
      </c>
      <c r="I453" s="1461"/>
      <c r="J453" s="495">
        <v>8.6753961094350865E-2</v>
      </c>
      <c r="K453" s="447"/>
      <c r="L453" s="447"/>
      <c r="M453" s="1625" t="s">
        <v>272</v>
      </c>
      <c r="N453" s="1461"/>
      <c r="O453" s="496">
        <v>0.14108594595862015</v>
      </c>
      <c r="P453" s="447"/>
      <c r="Q453" s="447"/>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79"/>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1623" t="s">
        <v>288</v>
      </c>
      <c r="D454" s="1461"/>
      <c r="E454" s="494">
        <v>1.0091240623237212E-3</v>
      </c>
      <c r="F454" s="447"/>
      <c r="G454" s="447"/>
      <c r="H454" s="1624" t="s">
        <v>288</v>
      </c>
      <c r="I454" s="1461"/>
      <c r="J454" s="495">
        <v>1.8517856741292495E-3</v>
      </c>
      <c r="K454" s="447"/>
      <c r="L454" s="447"/>
      <c r="M454" s="1625" t="s">
        <v>288</v>
      </c>
      <c r="N454" s="1461"/>
      <c r="O454" s="496">
        <v>1.038640055177885E-3</v>
      </c>
      <c r="P454" s="447"/>
      <c r="Q454" s="447"/>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79"/>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1623" t="s">
        <v>287</v>
      </c>
      <c r="D455" s="1461"/>
      <c r="E455" s="494">
        <v>2.8476277704493559E-3</v>
      </c>
      <c r="F455" s="447"/>
      <c r="G455" s="447"/>
      <c r="H455" s="1624" t="s">
        <v>287</v>
      </c>
      <c r="I455" s="1461"/>
      <c r="J455" s="495">
        <v>2.4564773764775907E-3</v>
      </c>
      <c r="K455" s="447"/>
      <c r="L455" s="447"/>
      <c r="M455" s="1625" t="s">
        <v>287</v>
      </c>
      <c r="N455" s="1461"/>
      <c r="O455" s="496">
        <v>2.6347618824403745E-3</v>
      </c>
      <c r="P455" s="447"/>
      <c r="Q455" s="447"/>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79"/>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1623" t="s">
        <v>259</v>
      </c>
      <c r="D456" s="1461"/>
      <c r="E456" s="494">
        <v>0.28757231252963938</v>
      </c>
      <c r="F456" s="447"/>
      <c r="G456" s="447"/>
      <c r="H456" s="1624" t="s">
        <v>259</v>
      </c>
      <c r="I456" s="1461"/>
      <c r="J456" s="495">
        <v>0.26155528948275525</v>
      </c>
      <c r="K456" s="447"/>
      <c r="L456" s="447"/>
      <c r="M456" s="1625" t="s">
        <v>259</v>
      </c>
      <c r="N456" s="1461"/>
      <c r="O456" s="496">
        <v>0.30532249079390555</v>
      </c>
      <c r="P456" s="447"/>
      <c r="Q456" s="447"/>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79"/>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1623" t="s">
        <v>280</v>
      </c>
      <c r="D457" s="1461"/>
      <c r="E457" s="494">
        <v>3.2549850792675961E-3</v>
      </c>
      <c r="F457" s="447"/>
      <c r="G457" s="447"/>
      <c r="H457" s="1624" t="s">
        <v>280</v>
      </c>
      <c r="I457" s="1461"/>
      <c r="J457" s="495">
        <v>7.139866000270197E-3</v>
      </c>
      <c r="K457" s="447"/>
      <c r="L457" s="447"/>
      <c r="M457" s="1625" t="s">
        <v>280</v>
      </c>
      <c r="N457" s="1461"/>
      <c r="O457" s="496">
        <v>1.7935230161741662E-3</v>
      </c>
      <c r="P457" s="447"/>
      <c r="Q457" s="447"/>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79"/>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1623" t="s">
        <v>290</v>
      </c>
      <c r="D458" s="1461"/>
      <c r="E458" s="500">
        <v>2.0804652034082606E-5</v>
      </c>
      <c r="F458" s="447"/>
      <c r="G458" s="447"/>
      <c r="H458" s="1624" t="s">
        <v>290</v>
      </c>
      <c r="I458" s="1461"/>
      <c r="J458" s="495">
        <v>9.3583115317949104E-4</v>
      </c>
      <c r="K458" s="447"/>
      <c r="L458" s="447"/>
      <c r="M458" s="1625" t="s">
        <v>290</v>
      </c>
      <c r="N458" s="1461"/>
      <c r="O458" s="496">
        <v>1.1617854926257319E-4</v>
      </c>
      <c r="P458" s="447"/>
      <c r="Q458" s="447"/>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79"/>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1623" t="s">
        <v>276</v>
      </c>
      <c r="D459" s="1461"/>
      <c r="E459" s="494">
        <v>5.5915520415714154E-2</v>
      </c>
      <c r="F459" s="447"/>
      <c r="G459" s="447"/>
      <c r="H459" s="1624" t="s">
        <v>276</v>
      </c>
      <c r="I459" s="1461"/>
      <c r="J459" s="495">
        <v>5.3032795124549344E-2</v>
      </c>
      <c r="K459" s="447"/>
      <c r="L459" s="447"/>
      <c r="M459" s="1625" t="s">
        <v>276</v>
      </c>
      <c r="N459" s="1461"/>
      <c r="O459" s="496">
        <v>5.6489802828489227E-2</v>
      </c>
      <c r="P459" s="447"/>
      <c r="Q459" s="447"/>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79"/>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1623" t="s">
        <v>283</v>
      </c>
      <c r="D460" s="1461"/>
      <c r="E460" s="494">
        <v>4.1197573311743639E-3</v>
      </c>
      <c r="F460" s="447"/>
      <c r="G460" s="447"/>
      <c r="H460" s="1624" t="s">
        <v>283</v>
      </c>
      <c r="I460" s="1461"/>
      <c r="J460" s="495">
        <v>4.7503873126520362E-3</v>
      </c>
      <c r="K460" s="447"/>
      <c r="L460" s="447"/>
      <c r="M460" s="1625" t="s">
        <v>283</v>
      </c>
      <c r="N460" s="1461"/>
      <c r="O460" s="496">
        <v>3.3973326220433251E-3</v>
      </c>
      <c r="P460" s="447"/>
      <c r="Q460" s="447"/>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79"/>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1623" t="s">
        <v>285</v>
      </c>
      <c r="D461" s="1461"/>
      <c r="E461" s="494">
        <v>1.014779600664952E-3</v>
      </c>
      <c r="F461" s="447"/>
      <c r="G461" s="447"/>
      <c r="H461" s="1624" t="s">
        <v>285</v>
      </c>
      <c r="I461" s="1461"/>
      <c r="J461" s="495">
        <v>2.6761112218399745E-3</v>
      </c>
      <c r="K461" s="447"/>
      <c r="L461" s="447"/>
      <c r="M461" s="1625" t="s">
        <v>285</v>
      </c>
      <c r="N461" s="1461"/>
      <c r="O461" s="496">
        <v>6.767819232605902E-3</v>
      </c>
      <c r="P461" s="447"/>
      <c r="Q461" s="447"/>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79"/>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1623" t="s">
        <v>282</v>
      </c>
      <c r="D462" s="1461"/>
      <c r="E462" s="494">
        <v>3.14961292300383E-3</v>
      </c>
      <c r="F462" s="447"/>
      <c r="G462" s="447"/>
      <c r="H462" s="1624" t="s">
        <v>282</v>
      </c>
      <c r="I462" s="1461"/>
      <c r="J462" s="501">
        <v>3.1304366806212381E-5</v>
      </c>
      <c r="K462" s="447"/>
      <c r="L462" s="447"/>
      <c r="M462" s="1625" t="s">
        <v>282</v>
      </c>
      <c r="N462" s="1461"/>
      <c r="O462" s="496">
        <v>8.4060000884998397E-3</v>
      </c>
      <c r="P462" s="447"/>
      <c r="Q462" s="447"/>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79"/>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1623" t="s">
        <v>265</v>
      </c>
      <c r="D463" s="1461"/>
      <c r="E463" s="494">
        <v>0.16121051484625476</v>
      </c>
      <c r="F463" s="447"/>
      <c r="G463" s="447"/>
      <c r="H463" s="1624" t="s">
        <v>265</v>
      </c>
      <c r="I463" s="1461"/>
      <c r="J463" s="495">
        <v>0.10863947862038201</v>
      </c>
      <c r="K463" s="447"/>
      <c r="L463" s="447"/>
      <c r="M463" s="1625" t="s">
        <v>265</v>
      </c>
      <c r="N463" s="1461"/>
      <c r="O463" s="496">
        <v>0.20201387840595214</v>
      </c>
      <c r="P463" s="447"/>
      <c r="Q463" s="447"/>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79"/>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1623" t="s">
        <v>279</v>
      </c>
      <c r="D464" s="1461"/>
      <c r="E464" s="494">
        <v>8.592767686556247E-3</v>
      </c>
      <c r="F464" s="447"/>
      <c r="G464" s="447"/>
      <c r="H464" s="1624" t="s">
        <v>279</v>
      </c>
      <c r="I464" s="1461"/>
      <c r="J464" s="495">
        <v>5.6066562258572285E-3</v>
      </c>
      <c r="K464" s="447"/>
      <c r="L464" s="447"/>
      <c r="M464" s="1625" t="s">
        <v>279</v>
      </c>
      <c r="N464" s="1461"/>
      <c r="O464" s="496">
        <v>1.0305909379076723E-2</v>
      </c>
      <c r="P464" s="447"/>
      <c r="Q464" s="447"/>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79"/>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1623" t="s">
        <v>281</v>
      </c>
      <c r="D465" s="1461"/>
      <c r="E465" s="494">
        <v>5.7945333891289306E-3</v>
      </c>
      <c r="F465" s="447"/>
      <c r="G465" s="447"/>
      <c r="H465" s="1624" t="s">
        <v>281</v>
      </c>
      <c r="I465" s="1461"/>
      <c r="J465" s="495">
        <v>3.5301975777107105E-3</v>
      </c>
      <c r="K465" s="447"/>
      <c r="L465" s="447"/>
      <c r="M465" s="1625" t="s">
        <v>281</v>
      </c>
      <c r="N465" s="1461"/>
      <c r="O465" s="496">
        <v>8.1891965159177262E-3</v>
      </c>
      <c r="P465" s="447"/>
      <c r="Q465" s="447"/>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79"/>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1623" t="s">
        <v>277</v>
      </c>
      <c r="D466" s="1461"/>
      <c r="E466" s="494">
        <v>5.8270232274083122E-2</v>
      </c>
      <c r="F466" s="447"/>
      <c r="G466" s="447"/>
      <c r="H466" s="1624" t="s">
        <v>277</v>
      </c>
      <c r="I466" s="1461"/>
      <c r="J466" s="495">
        <v>6.0837739826231564E-2</v>
      </c>
      <c r="K466" s="447"/>
      <c r="L466" s="447"/>
      <c r="M466" s="1625" t="s">
        <v>277</v>
      </c>
      <c r="N466" s="1461"/>
      <c r="O466" s="496">
        <v>5.3852080154471529E-2</v>
      </c>
      <c r="P466" s="447"/>
      <c r="Q466" s="447"/>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79"/>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1623" t="s">
        <v>268</v>
      </c>
      <c r="D467" s="1461"/>
      <c r="E467" s="494">
        <v>0.17678984532371841</v>
      </c>
      <c r="F467" s="447"/>
      <c r="G467" s="447"/>
      <c r="H467" s="1624" t="s">
        <v>268</v>
      </c>
      <c r="I467" s="1461"/>
      <c r="J467" s="495">
        <v>0.16895121470604421</v>
      </c>
      <c r="K467" s="447"/>
      <c r="L467" s="447"/>
      <c r="M467" s="1625" t="s">
        <v>268</v>
      </c>
      <c r="N467" s="1461"/>
      <c r="O467" s="496">
        <v>0.17871703613628906</v>
      </c>
      <c r="P467" s="447"/>
      <c r="Q467" s="447"/>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79"/>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1623" t="s">
        <v>284</v>
      </c>
      <c r="D468" s="1461"/>
      <c r="E468" s="494">
        <v>8.0898132802235425E-4</v>
      </c>
      <c r="F468" s="447"/>
      <c r="G468" s="447"/>
      <c r="H468" s="1624" t="s">
        <v>284</v>
      </c>
      <c r="I468" s="1461"/>
      <c r="J468" s="495">
        <v>4.9393598171656363E-3</v>
      </c>
      <c r="K468" s="447"/>
      <c r="L468" s="447"/>
      <c r="M468" s="1625" t="s">
        <v>284</v>
      </c>
      <c r="N468" s="1461"/>
      <c r="O468" s="502">
        <v>1.1658678203835776E-5</v>
      </c>
      <c r="P468" s="447"/>
      <c r="Q468" s="447"/>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79"/>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1623" t="s">
        <v>257</v>
      </c>
      <c r="D469" s="1461"/>
      <c r="E469" s="494">
        <v>0.31255176100263382</v>
      </c>
      <c r="F469" s="447"/>
      <c r="G469" s="447"/>
      <c r="H469" s="1624" t="s">
        <v>257</v>
      </c>
      <c r="I469" s="1461"/>
      <c r="J469" s="495">
        <v>0.36437857572254473</v>
      </c>
      <c r="K469" s="447"/>
      <c r="L469" s="447"/>
      <c r="M469" s="1625" t="s">
        <v>257</v>
      </c>
      <c r="N469" s="1461"/>
      <c r="O469" s="496">
        <v>0.27251172301736865</v>
      </c>
      <c r="P469" s="447"/>
      <c r="Q469" s="447"/>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79"/>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1623" t="s">
        <v>264</v>
      </c>
      <c r="D470" s="1461"/>
      <c r="E470" s="494">
        <v>0.1780091162521929</v>
      </c>
      <c r="F470" s="447"/>
      <c r="G470" s="447"/>
      <c r="H470" s="1624" t="s">
        <v>264</v>
      </c>
      <c r="I470" s="1461"/>
      <c r="J470" s="495">
        <v>0.25467641454131101</v>
      </c>
      <c r="K470" s="447"/>
      <c r="L470" s="447"/>
      <c r="M470" s="1625" t="s">
        <v>264</v>
      </c>
      <c r="N470" s="1461"/>
      <c r="O470" s="496">
        <v>0.11918373703427526</v>
      </c>
      <c r="P470" s="447"/>
      <c r="Q470" s="447"/>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79"/>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1623" t="s">
        <v>269</v>
      </c>
      <c r="D471" s="1461"/>
      <c r="E471" s="494">
        <v>9.7895928347759495E-2</v>
      </c>
      <c r="F471" s="447"/>
      <c r="G471" s="447"/>
      <c r="H471" s="1624" t="s">
        <v>269</v>
      </c>
      <c r="I471" s="1461"/>
      <c r="J471" s="495">
        <v>3.6309120293487276E-2</v>
      </c>
      <c r="K471" s="447"/>
      <c r="L471" s="447"/>
      <c r="M471" s="1625" t="s">
        <v>269</v>
      </c>
      <c r="N471" s="1461"/>
      <c r="O471" s="496">
        <v>0.14875617886801396</v>
      </c>
      <c r="P471" s="447"/>
      <c r="Q471" s="447"/>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79"/>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1623" t="s">
        <v>273</v>
      </c>
      <c r="D472" s="1461"/>
      <c r="E472" s="494">
        <v>6.5400101633615149E-2</v>
      </c>
      <c r="F472" s="447"/>
      <c r="G472" s="447"/>
      <c r="H472" s="1624" t="s">
        <v>273</v>
      </c>
      <c r="I472" s="1461"/>
      <c r="J472" s="495">
        <v>0.10818556949107618</v>
      </c>
      <c r="K472" s="447"/>
      <c r="L472" s="447"/>
      <c r="M472" s="1625" t="s">
        <v>273</v>
      </c>
      <c r="N472" s="1461"/>
      <c r="O472" s="496">
        <v>3.0883484653100177E-2</v>
      </c>
      <c r="P472" s="447"/>
      <c r="Q472" s="447"/>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79"/>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1623" t="s">
        <v>255</v>
      </c>
      <c r="D473" s="1461"/>
      <c r="E473" s="494">
        <v>0.35071659375236608</v>
      </c>
      <c r="F473" s="447"/>
      <c r="G473" s="447"/>
      <c r="H473" s="1624" t="s">
        <v>255</v>
      </c>
      <c r="I473" s="1461"/>
      <c r="J473" s="495">
        <v>0.38021835163327661</v>
      </c>
      <c r="K473" s="447"/>
      <c r="L473" s="447"/>
      <c r="M473" s="1625" t="s">
        <v>255</v>
      </c>
      <c r="N473" s="1461"/>
      <c r="O473" s="496">
        <v>0.33037385839133221</v>
      </c>
      <c r="P473" s="447"/>
      <c r="Q473" s="447"/>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79"/>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1623" t="s">
        <v>267</v>
      </c>
      <c r="D474" s="1461"/>
      <c r="E474" s="494">
        <v>0.16307122770814536</v>
      </c>
      <c r="F474" s="447"/>
      <c r="G474" s="447"/>
      <c r="H474" s="1624" t="s">
        <v>267</v>
      </c>
      <c r="I474" s="1461"/>
      <c r="J474" s="495">
        <v>0.12375899390436668</v>
      </c>
      <c r="K474" s="447"/>
      <c r="L474" s="447"/>
      <c r="M474" s="1625" t="s">
        <v>267</v>
      </c>
      <c r="N474" s="1461"/>
      <c r="O474" s="496">
        <v>0.19635582350587216</v>
      </c>
      <c r="P474" s="447"/>
      <c r="Q474" s="447"/>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79"/>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1623" t="s">
        <v>249</v>
      </c>
      <c r="D475" s="1461"/>
      <c r="E475" s="494">
        <v>0.45673711625369551</v>
      </c>
      <c r="F475" s="447"/>
      <c r="G475" s="447"/>
      <c r="H475" s="1624" t="s">
        <v>249</v>
      </c>
      <c r="I475" s="1461"/>
      <c r="J475" s="495">
        <v>0.46523183201815338</v>
      </c>
      <c r="K475" s="447"/>
      <c r="L475" s="447"/>
      <c r="M475" s="1625" t="s">
        <v>249</v>
      </c>
      <c r="N475" s="1461"/>
      <c r="O475" s="496">
        <v>0.45354376417237435</v>
      </c>
      <c r="P475" s="447"/>
      <c r="Q475" s="447"/>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79"/>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1623" t="s">
        <v>261</v>
      </c>
      <c r="D476" s="1461"/>
      <c r="E476" s="494">
        <v>0.26351260781956443</v>
      </c>
      <c r="F476" s="447"/>
      <c r="G476" s="447"/>
      <c r="H476" s="1624" t="s">
        <v>261</v>
      </c>
      <c r="I476" s="1461"/>
      <c r="J476" s="495">
        <v>0.24061907515497308</v>
      </c>
      <c r="K476" s="447"/>
      <c r="L476" s="447"/>
      <c r="M476" s="1625" t="s">
        <v>261</v>
      </c>
      <c r="N476" s="1461"/>
      <c r="O476" s="496">
        <v>0.28420466981638126</v>
      </c>
      <c r="P476" s="447"/>
      <c r="Q476" s="447"/>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79"/>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1623" t="s">
        <v>250</v>
      </c>
      <c r="D477" s="1461"/>
      <c r="E477" s="494">
        <v>0.4375072044617806</v>
      </c>
      <c r="F477" s="447"/>
      <c r="G477" s="447"/>
      <c r="H477" s="1624" t="s">
        <v>250</v>
      </c>
      <c r="I477" s="1461"/>
      <c r="J477" s="495">
        <v>0.46029986808793633</v>
      </c>
      <c r="K477" s="447"/>
      <c r="L477" s="447"/>
      <c r="M477" s="1625" t="s">
        <v>250</v>
      </c>
      <c r="N477" s="1461"/>
      <c r="O477" s="496">
        <v>0.41812670493042015</v>
      </c>
      <c r="P477" s="447"/>
      <c r="Q477" s="447"/>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79"/>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1623" t="s">
        <v>270</v>
      </c>
      <c r="D478" s="1461"/>
      <c r="E478" s="494">
        <v>0.13600417119679892</v>
      </c>
      <c r="F478" s="447"/>
      <c r="G478" s="447"/>
      <c r="H478" s="1624" t="s">
        <v>270</v>
      </c>
      <c r="I478" s="1461"/>
      <c r="J478" s="495">
        <v>0.11952194290599455</v>
      </c>
      <c r="K478" s="447"/>
      <c r="L478" s="447"/>
      <c r="M478" s="1625" t="s">
        <v>270</v>
      </c>
      <c r="N478" s="1461"/>
      <c r="O478" s="496">
        <v>0.14760568041680652</v>
      </c>
      <c r="P478" s="447"/>
      <c r="Q478" s="447"/>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79"/>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1623" t="s">
        <v>275</v>
      </c>
      <c r="D479" s="1461"/>
      <c r="E479" s="494">
        <v>6.251723779384441E-2</v>
      </c>
      <c r="F479" s="447"/>
      <c r="G479" s="447"/>
      <c r="H479" s="1624" t="s">
        <v>275</v>
      </c>
      <c r="I479" s="1461"/>
      <c r="J479" s="495">
        <v>7.3171114338839174E-2</v>
      </c>
      <c r="K479" s="447"/>
      <c r="L479" s="447"/>
      <c r="M479" s="1625" t="s">
        <v>275</v>
      </c>
      <c r="N479" s="1461"/>
      <c r="O479" s="496">
        <v>5.4030468683873949E-2</v>
      </c>
      <c r="P479" s="447"/>
      <c r="Q479" s="447"/>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79"/>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1623" t="s">
        <v>256</v>
      </c>
      <c r="D480" s="1461"/>
      <c r="E480" s="494">
        <v>0.34883916297712725</v>
      </c>
      <c r="F480" s="447"/>
      <c r="G480" s="447"/>
      <c r="H480" s="1624" t="s">
        <v>256</v>
      </c>
      <c r="I480" s="1461"/>
      <c r="J480" s="495">
        <v>0.34908738445649695</v>
      </c>
      <c r="K480" s="447"/>
      <c r="L480" s="447"/>
      <c r="M480" s="1625" t="s">
        <v>256</v>
      </c>
      <c r="N480" s="1461"/>
      <c r="O480" s="496">
        <v>0.3473965634694004</v>
      </c>
      <c r="P480" s="447"/>
      <c r="Q480" s="447"/>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79"/>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1623" t="s">
        <v>258</v>
      </c>
      <c r="D481" s="1461"/>
      <c r="E481" s="494">
        <v>0.3420040988363694</v>
      </c>
      <c r="F481" s="447"/>
      <c r="G481" s="447"/>
      <c r="H481" s="1624" t="s">
        <v>258</v>
      </c>
      <c r="I481" s="1461"/>
      <c r="J481" s="495">
        <v>0.36382176052883786</v>
      </c>
      <c r="K481" s="447"/>
      <c r="L481" s="447"/>
      <c r="M481" s="1625" t="s">
        <v>258</v>
      </c>
      <c r="N481" s="1461"/>
      <c r="O481" s="496">
        <v>0.32517300148804218</v>
      </c>
      <c r="P481" s="447"/>
      <c r="Q481" s="447"/>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79"/>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1623" t="s">
        <v>251</v>
      </c>
      <c r="D482" s="1461"/>
      <c r="E482" s="494">
        <v>0.43043980826035627</v>
      </c>
      <c r="F482" s="447"/>
      <c r="G482" s="447"/>
      <c r="H482" s="1624" t="s">
        <v>251</v>
      </c>
      <c r="I482" s="1461"/>
      <c r="J482" s="495">
        <v>0.41289660674608875</v>
      </c>
      <c r="K482" s="447"/>
      <c r="L482" s="447"/>
      <c r="M482" s="1625" t="s">
        <v>251</v>
      </c>
      <c r="N482" s="1461"/>
      <c r="O482" s="496">
        <v>0.43826644442013135</v>
      </c>
      <c r="P482" s="447"/>
      <c r="Q482" s="447"/>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79"/>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1623" t="s">
        <v>254</v>
      </c>
      <c r="D483" s="1461"/>
      <c r="E483" s="494">
        <v>0.38437728827215739</v>
      </c>
      <c r="F483" s="447"/>
      <c r="G483" s="447"/>
      <c r="H483" s="1624" t="s">
        <v>254</v>
      </c>
      <c r="I483" s="1461"/>
      <c r="J483" s="495">
        <v>0.37174413678956603</v>
      </c>
      <c r="K483" s="447"/>
      <c r="L483" s="447"/>
      <c r="M483" s="1625" t="s">
        <v>254</v>
      </c>
      <c r="N483" s="1461"/>
      <c r="O483" s="496">
        <v>0.38870008908575893</v>
      </c>
      <c r="P483" s="447"/>
      <c r="Q483" s="447"/>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79"/>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1623" t="s">
        <v>274</v>
      </c>
      <c r="D484" s="1461"/>
      <c r="E484" s="494">
        <v>7.2124132658461029E-2</v>
      </c>
      <c r="F484" s="447"/>
      <c r="G484" s="447"/>
      <c r="H484" s="1624" t="s">
        <v>274</v>
      </c>
      <c r="I484" s="1461"/>
      <c r="J484" s="495">
        <v>8.8344609932275248E-2</v>
      </c>
      <c r="K484" s="447"/>
      <c r="L484" s="447"/>
      <c r="M484" s="1625" t="s">
        <v>274</v>
      </c>
      <c r="N484" s="1461"/>
      <c r="O484" s="496">
        <v>6.3805264726577826E-2</v>
      </c>
      <c r="P484" s="447"/>
      <c r="Q484" s="447"/>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79"/>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1623" t="s">
        <v>252</v>
      </c>
      <c r="D485" s="1461"/>
      <c r="E485" s="494">
        <v>0.43547431348596932</v>
      </c>
      <c r="F485" s="447"/>
      <c r="G485" s="447"/>
      <c r="H485" s="1624" t="s">
        <v>252</v>
      </c>
      <c r="I485" s="1461"/>
      <c r="J485" s="495">
        <v>0.45951506236255346</v>
      </c>
      <c r="K485" s="447"/>
      <c r="L485" s="447"/>
      <c r="M485" s="1625" t="s">
        <v>252</v>
      </c>
      <c r="N485" s="1461"/>
      <c r="O485" s="496">
        <v>0.42445076329661569</v>
      </c>
      <c r="P485" s="447"/>
      <c r="Q485" s="447"/>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79"/>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1623" t="s">
        <v>262</v>
      </c>
      <c r="D486" s="1461"/>
      <c r="E486" s="494">
        <v>0.19100670331895173</v>
      </c>
      <c r="F486" s="447"/>
      <c r="G486" s="447"/>
      <c r="H486" s="1624" t="s">
        <v>262</v>
      </c>
      <c r="I486" s="1461"/>
      <c r="J486" s="495">
        <v>0.26966723744357185</v>
      </c>
      <c r="K486" s="447"/>
      <c r="L486" s="447"/>
      <c r="M486" s="1625" t="s">
        <v>262</v>
      </c>
      <c r="N486" s="1461"/>
      <c r="O486" s="496">
        <v>0.13573832368995123</v>
      </c>
      <c r="P486" s="447"/>
      <c r="Q486" s="447"/>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79"/>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1623" t="s">
        <v>263</v>
      </c>
      <c r="D487" s="1461"/>
      <c r="E487" s="494">
        <v>0.24656273596946382</v>
      </c>
      <c r="F487" s="447"/>
      <c r="G487" s="447"/>
      <c r="H487" s="1624" t="s">
        <v>263</v>
      </c>
      <c r="I487" s="1461"/>
      <c r="J487" s="495">
        <v>0.22115788741935413</v>
      </c>
      <c r="K487" s="447"/>
      <c r="L487" s="447"/>
      <c r="M487" s="1625" t="s">
        <v>263</v>
      </c>
      <c r="N487" s="1461"/>
      <c r="O487" s="496">
        <v>0.25943958964757302</v>
      </c>
      <c r="P487" s="447"/>
      <c r="Q487" s="447"/>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79"/>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1623" t="s">
        <v>291</v>
      </c>
      <c r="D488" s="1461"/>
      <c r="E488" s="494">
        <v>2.0738668288362361E-4</v>
      </c>
      <c r="F488" s="447"/>
      <c r="G488" s="447"/>
      <c r="H488" s="1624" t="s">
        <v>291</v>
      </c>
      <c r="I488" s="1461"/>
      <c r="J488" s="495">
        <v>5.2655253073520211E-4</v>
      </c>
      <c r="K488" s="447"/>
      <c r="L488" s="447"/>
      <c r="M488" s="1625" t="s">
        <v>291</v>
      </c>
      <c r="N488" s="1461"/>
      <c r="O488" s="496">
        <v>1.5581677395226897E-4</v>
      </c>
      <c r="P488" s="447"/>
      <c r="Q488" s="447"/>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79"/>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1623" t="s">
        <v>253</v>
      </c>
      <c r="D489" s="1461"/>
      <c r="E489" s="494">
        <v>0.40890325687984747</v>
      </c>
      <c r="F489" s="447"/>
      <c r="G489" s="447"/>
      <c r="H489" s="1624" t="s">
        <v>253</v>
      </c>
      <c r="I489" s="1461"/>
      <c r="J489" s="495">
        <v>0.39181186796582945</v>
      </c>
      <c r="K489" s="447"/>
      <c r="L489" s="447"/>
      <c r="M489" s="1625" t="s">
        <v>253</v>
      </c>
      <c r="N489" s="1461"/>
      <c r="O489" s="496">
        <v>0.41569731356052553</v>
      </c>
      <c r="P489" s="447"/>
      <c r="Q489" s="447"/>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79"/>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1623" t="s">
        <v>260</v>
      </c>
      <c r="D490" s="1461"/>
      <c r="E490" s="494">
        <v>0.29689604265027164</v>
      </c>
      <c r="F490" s="447"/>
      <c r="G490" s="447"/>
      <c r="H490" s="1624" t="s">
        <v>260</v>
      </c>
      <c r="I490" s="1461"/>
      <c r="J490" s="495">
        <v>0.31928006051904417</v>
      </c>
      <c r="K490" s="447"/>
      <c r="L490" s="447"/>
      <c r="M490" s="1625" t="s">
        <v>260</v>
      </c>
      <c r="N490" s="1461"/>
      <c r="O490" s="496">
        <v>0.28132575223121309</v>
      </c>
      <c r="P490" s="447"/>
      <c r="Q490" s="447"/>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79"/>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1623" t="s">
        <v>286</v>
      </c>
      <c r="D491" s="1461"/>
      <c r="E491" s="494">
        <v>1.0364570328487124E-3</v>
      </c>
      <c r="F491" s="447"/>
      <c r="G491" s="447"/>
      <c r="H491" s="1624" t="s">
        <v>286</v>
      </c>
      <c r="I491" s="1461"/>
      <c r="J491" s="495">
        <v>4.4669975678361933E-3</v>
      </c>
      <c r="K491" s="447"/>
      <c r="L491" s="447"/>
      <c r="M491" s="1625" t="s">
        <v>286</v>
      </c>
      <c r="N491" s="1461"/>
      <c r="O491" s="502">
        <v>6.3459375687516148E-5</v>
      </c>
      <c r="P491" s="447"/>
      <c r="Q491" s="447"/>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79"/>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1623" t="s">
        <v>271</v>
      </c>
      <c r="D492" s="1461"/>
      <c r="E492" s="494">
        <v>0.13172685445000346</v>
      </c>
      <c r="F492" s="447"/>
      <c r="G492" s="447"/>
      <c r="H492" s="1624" t="s">
        <v>271</v>
      </c>
      <c r="I492" s="1461"/>
      <c r="J492" s="495">
        <v>0.10967876388005618</v>
      </c>
      <c r="K492" s="447"/>
      <c r="L492" s="447"/>
      <c r="M492" s="1625" t="s">
        <v>271</v>
      </c>
      <c r="N492" s="1461"/>
      <c r="O492" s="496">
        <v>0.1443178736725656</v>
      </c>
      <c r="P492" s="447"/>
      <c r="Q492" s="447"/>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79"/>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1626" t="s">
        <v>266</v>
      </c>
      <c r="D493" s="1461"/>
      <c r="E493" s="497">
        <v>0.19078664247464153</v>
      </c>
      <c r="F493" s="447"/>
      <c r="G493" s="447"/>
      <c r="H493" s="1627" t="s">
        <v>266</v>
      </c>
      <c r="I493" s="1461"/>
      <c r="J493" s="498">
        <v>0.17702064597569131</v>
      </c>
      <c r="K493" s="447"/>
      <c r="L493" s="447"/>
      <c r="M493" s="1628" t="s">
        <v>266</v>
      </c>
      <c r="N493" s="1461"/>
      <c r="O493" s="499">
        <v>0.20138819407574085</v>
      </c>
      <c r="P493" s="447"/>
      <c r="Q493" s="447"/>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79"/>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1462"/>
      <c r="D494" s="1461"/>
      <c r="E494" s="448"/>
      <c r="F494" s="447"/>
      <c r="G494" s="447"/>
      <c r="H494" s="1462"/>
      <c r="I494" s="1461"/>
      <c r="J494" s="448"/>
      <c r="K494" s="447"/>
      <c r="L494" s="447"/>
      <c r="M494" s="1462"/>
      <c r="N494" s="1461"/>
      <c r="O494" s="448"/>
      <c r="P494" s="447"/>
      <c r="Q494" s="447"/>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79"/>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1462"/>
      <c r="D495" s="1461"/>
      <c r="E495" s="447"/>
      <c r="F495" s="447"/>
      <c r="G495" s="447"/>
      <c r="H495" s="1462"/>
      <c r="I495" s="1461"/>
      <c r="J495" s="447"/>
      <c r="K495" s="447"/>
      <c r="L495" s="447"/>
      <c r="M495" s="1462"/>
      <c r="N495" s="1461"/>
      <c r="O495" s="447"/>
      <c r="P495" s="447"/>
      <c r="Q495" s="447"/>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79"/>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1617" t="s">
        <v>206</v>
      </c>
      <c r="D496" s="1461"/>
      <c r="E496" s="1461"/>
      <c r="F496" s="1461"/>
      <c r="G496" s="1461"/>
      <c r="H496" s="1618" t="s">
        <v>206</v>
      </c>
      <c r="I496" s="1461"/>
      <c r="J496" s="1461"/>
      <c r="K496" s="1461"/>
      <c r="L496" s="1461"/>
      <c r="M496" s="1619" t="s">
        <v>206</v>
      </c>
      <c r="N496" s="1461"/>
      <c r="O496" s="1461"/>
      <c r="P496" s="1461"/>
      <c r="Q496" s="1461"/>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79"/>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1632" t="s">
        <v>163</v>
      </c>
      <c r="D497" s="1461"/>
      <c r="E497" s="1633" t="s">
        <v>207</v>
      </c>
      <c r="F497" s="1634"/>
      <c r="G497" s="1635"/>
      <c r="H497" s="1636" t="s">
        <v>163</v>
      </c>
      <c r="I497" s="1461"/>
      <c r="J497" s="1637" t="s">
        <v>207</v>
      </c>
      <c r="K497" s="1638"/>
      <c r="L497" s="1639"/>
      <c r="M497" s="1640" t="s">
        <v>163</v>
      </c>
      <c r="N497" s="1461"/>
      <c r="O497" s="1641" t="s">
        <v>207</v>
      </c>
      <c r="P497" s="1642"/>
      <c r="Q497" s="1643"/>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79"/>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1461"/>
      <c r="D498" s="1461"/>
      <c r="E498" s="479" t="s">
        <v>160</v>
      </c>
      <c r="F498" s="480" t="s">
        <v>208</v>
      </c>
      <c r="G498" s="481" t="s">
        <v>209</v>
      </c>
      <c r="H498" s="1461"/>
      <c r="I498" s="1461"/>
      <c r="J498" s="482" t="s">
        <v>160</v>
      </c>
      <c r="K498" s="483" t="s">
        <v>208</v>
      </c>
      <c r="L498" s="484" t="s">
        <v>209</v>
      </c>
      <c r="M498" s="1461"/>
      <c r="N498" s="1461"/>
      <c r="O498" s="485" t="s">
        <v>160</v>
      </c>
      <c r="P498" s="486" t="s">
        <v>208</v>
      </c>
      <c r="Q498" s="487" t="s">
        <v>209</v>
      </c>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79"/>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1614" t="s">
        <v>164</v>
      </c>
      <c r="D499" s="1461"/>
      <c r="E499" s="503">
        <v>6.9310230663937817</v>
      </c>
      <c r="F499" s="504">
        <v>16.118658293939028</v>
      </c>
      <c r="G499" s="505">
        <v>16.118658293939028</v>
      </c>
      <c r="H499" s="1615" t="s">
        <v>164</v>
      </c>
      <c r="I499" s="1461"/>
      <c r="J499" s="506">
        <v>6.9820852978648782</v>
      </c>
      <c r="K499" s="507">
        <v>16.237407669453205</v>
      </c>
      <c r="L499" s="508">
        <v>16.237407669453205</v>
      </c>
      <c r="M499" s="1616" t="s">
        <v>164</v>
      </c>
      <c r="N499" s="1461"/>
      <c r="O499" s="509">
        <v>6.9008496358619889</v>
      </c>
      <c r="P499" s="510">
        <v>16.048487525260438</v>
      </c>
      <c r="Q499" s="511">
        <v>16.048487525260438</v>
      </c>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79"/>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1462"/>
      <c r="D500" s="1461"/>
      <c r="E500" s="448"/>
      <c r="F500" s="448"/>
      <c r="G500" s="448"/>
      <c r="H500" s="1462"/>
      <c r="I500" s="1461"/>
      <c r="J500" s="448"/>
      <c r="K500" s="448"/>
      <c r="L500" s="448"/>
      <c r="M500" s="1462"/>
      <c r="N500" s="1461"/>
      <c r="O500" s="448"/>
      <c r="P500" s="448"/>
      <c r="Q500" s="448"/>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79"/>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1462"/>
      <c r="D501" s="1461"/>
      <c r="E501" s="447"/>
      <c r="F501" s="447"/>
      <c r="G501" s="447"/>
      <c r="H501" s="1462"/>
      <c r="I501" s="1461"/>
      <c r="J501" s="447"/>
      <c r="K501" s="447"/>
      <c r="L501" s="447"/>
      <c r="M501" s="1462"/>
      <c r="N501" s="1461"/>
      <c r="O501" s="447"/>
      <c r="P501" s="447"/>
      <c r="Q501" s="447"/>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79"/>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1617" t="s">
        <v>210</v>
      </c>
      <c r="D502" s="1461"/>
      <c r="E502" s="1461"/>
      <c r="F502" s="447"/>
      <c r="G502" s="447"/>
      <c r="H502" s="1618" t="s">
        <v>210</v>
      </c>
      <c r="I502" s="1461"/>
      <c r="J502" s="1461"/>
      <c r="K502" s="447"/>
      <c r="L502" s="447"/>
      <c r="M502" s="1619" t="s">
        <v>210</v>
      </c>
      <c r="N502" s="1461"/>
      <c r="O502" s="1461"/>
      <c r="P502" s="447"/>
      <c r="Q502" s="447"/>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79"/>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1462"/>
      <c r="D503" s="1461"/>
      <c r="E503" s="488" t="s">
        <v>163</v>
      </c>
      <c r="F503" s="447"/>
      <c r="G503" s="447"/>
      <c r="H503" s="1462"/>
      <c r="I503" s="1461"/>
      <c r="J503" s="489" t="s">
        <v>163</v>
      </c>
      <c r="K503" s="447"/>
      <c r="L503" s="447"/>
      <c r="M503" s="1462"/>
      <c r="N503" s="1461"/>
      <c r="O503" s="490" t="s">
        <v>163</v>
      </c>
      <c r="P503" s="447"/>
      <c r="Q503" s="447"/>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79"/>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1461"/>
      <c r="D504" s="1461"/>
      <c r="E504" s="512" t="s">
        <v>164</v>
      </c>
      <c r="F504" s="447"/>
      <c r="G504" s="447"/>
      <c r="H504" s="1461"/>
      <c r="I504" s="1461"/>
      <c r="J504" s="513" t="s">
        <v>164</v>
      </c>
      <c r="K504" s="447"/>
      <c r="L504" s="447"/>
      <c r="M504" s="1461"/>
      <c r="N504" s="1461"/>
      <c r="O504" s="514" t="s">
        <v>164</v>
      </c>
      <c r="P504" s="447"/>
      <c r="Q504" s="447"/>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79"/>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1629" t="s">
        <v>289</v>
      </c>
      <c r="D505" s="1461"/>
      <c r="E505" s="491">
        <v>2.9796089174893496E-3</v>
      </c>
      <c r="F505" s="447"/>
      <c r="G505" s="447"/>
      <c r="H505" s="1630" t="s">
        <v>289</v>
      </c>
      <c r="I505" s="1461"/>
      <c r="J505" s="492">
        <v>1.9284523128509669E-3</v>
      </c>
      <c r="K505" s="447"/>
      <c r="L505" s="447"/>
      <c r="M505" s="1631" t="s">
        <v>289</v>
      </c>
      <c r="N505" s="1461"/>
      <c r="O505" s="493">
        <v>3.4009530483231471E-3</v>
      </c>
      <c r="P505" s="447"/>
      <c r="Q505" s="447"/>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79"/>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1623" t="s">
        <v>278</v>
      </c>
      <c r="D506" s="1461"/>
      <c r="E506" s="494">
        <v>-2.8599105462098227E-2</v>
      </c>
      <c r="F506" s="447"/>
      <c r="G506" s="447"/>
      <c r="H506" s="1624" t="s">
        <v>278</v>
      </c>
      <c r="I506" s="1461"/>
      <c r="J506" s="495">
        <v>-2.9639038735802523E-2</v>
      </c>
      <c r="K506" s="447"/>
      <c r="L506" s="447"/>
      <c r="M506" s="1625" t="s">
        <v>278</v>
      </c>
      <c r="N506" s="1461"/>
      <c r="O506" s="496">
        <v>-2.8493101254984748E-2</v>
      </c>
      <c r="P506" s="447"/>
      <c r="Q506" s="447"/>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79"/>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1623" t="s">
        <v>272</v>
      </c>
      <c r="D507" s="1461"/>
      <c r="E507" s="494">
        <v>-4.9271940326015555E-2</v>
      </c>
      <c r="F507" s="447"/>
      <c r="G507" s="447"/>
      <c r="H507" s="1624" t="s">
        <v>272</v>
      </c>
      <c r="I507" s="1461"/>
      <c r="J507" s="495">
        <v>-4.218514114485758E-2</v>
      </c>
      <c r="K507" s="447"/>
      <c r="L507" s="447"/>
      <c r="M507" s="1625" t="s">
        <v>272</v>
      </c>
      <c r="N507" s="1461"/>
      <c r="O507" s="496">
        <v>-5.4430122610970903E-2</v>
      </c>
      <c r="P507" s="447"/>
      <c r="Q507" s="447"/>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79"/>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1623" t="s">
        <v>288</v>
      </c>
      <c r="D508" s="1461"/>
      <c r="E508" s="494">
        <v>4.5832646657986325E-3</v>
      </c>
      <c r="F508" s="447"/>
      <c r="G508" s="447"/>
      <c r="H508" s="1624" t="s">
        <v>288</v>
      </c>
      <c r="I508" s="1461"/>
      <c r="J508" s="495">
        <v>6.1632560378244924E-3</v>
      </c>
      <c r="K508" s="447"/>
      <c r="L508" s="447"/>
      <c r="M508" s="1625" t="s">
        <v>288</v>
      </c>
      <c r="N508" s="1461"/>
      <c r="O508" s="496">
        <v>4.6701407430920286E-3</v>
      </c>
      <c r="P508" s="447"/>
      <c r="Q508" s="447"/>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79"/>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1623" t="s">
        <v>287</v>
      </c>
      <c r="D509" s="1461"/>
      <c r="E509" s="494">
        <v>7.6991763204827292E-3</v>
      </c>
      <c r="F509" s="447"/>
      <c r="G509" s="447"/>
      <c r="H509" s="1624" t="s">
        <v>287</v>
      </c>
      <c r="I509" s="1461"/>
      <c r="J509" s="495">
        <v>7.0985759643013161E-3</v>
      </c>
      <c r="K509" s="447"/>
      <c r="L509" s="447"/>
      <c r="M509" s="1625" t="s">
        <v>287</v>
      </c>
      <c r="N509" s="1461"/>
      <c r="O509" s="496">
        <v>7.4382046198939603E-3</v>
      </c>
      <c r="P509" s="447"/>
      <c r="Q509" s="447"/>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79"/>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1623" t="s">
        <v>259</v>
      </c>
      <c r="D510" s="1461"/>
      <c r="E510" s="494">
        <v>7.7370640256601023E-2</v>
      </c>
      <c r="F510" s="447"/>
      <c r="G510" s="447"/>
      <c r="H510" s="1624" t="s">
        <v>259</v>
      </c>
      <c r="I510" s="1461"/>
      <c r="J510" s="495">
        <v>7.3248140408869233E-2</v>
      </c>
      <c r="K510" s="447"/>
      <c r="L510" s="447"/>
      <c r="M510" s="1625" t="s">
        <v>259</v>
      </c>
      <c r="N510" s="1461"/>
      <c r="O510" s="496">
        <v>8.0071291554674448E-2</v>
      </c>
      <c r="P510" s="447"/>
      <c r="Q510" s="447"/>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79"/>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1623" t="s">
        <v>280</v>
      </c>
      <c r="D511" s="1461"/>
      <c r="E511" s="494">
        <v>-8.2314653973567554E-3</v>
      </c>
      <c r="F511" s="447"/>
      <c r="G511" s="447"/>
      <c r="H511" s="1624" t="s">
        <v>280</v>
      </c>
      <c r="I511" s="1461"/>
      <c r="J511" s="495">
        <v>-1.2102076124383493E-2</v>
      </c>
      <c r="K511" s="447"/>
      <c r="L511" s="447"/>
      <c r="M511" s="1625" t="s">
        <v>280</v>
      </c>
      <c r="N511" s="1461"/>
      <c r="O511" s="496">
        <v>-6.1369263683218331E-3</v>
      </c>
      <c r="P511" s="447"/>
      <c r="Q511" s="447"/>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79"/>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1623" t="s">
        <v>290</v>
      </c>
      <c r="D512" s="1461"/>
      <c r="E512" s="494">
        <v>6.5808635192306816E-4</v>
      </c>
      <c r="F512" s="447"/>
      <c r="G512" s="447"/>
      <c r="H512" s="1624" t="s">
        <v>290</v>
      </c>
      <c r="I512" s="1461"/>
      <c r="J512" s="495">
        <v>4.3814070133123368E-3</v>
      </c>
      <c r="K512" s="447"/>
      <c r="L512" s="447"/>
      <c r="M512" s="1625" t="s">
        <v>290</v>
      </c>
      <c r="N512" s="1461"/>
      <c r="O512" s="496">
        <v>-1.5619258406254549E-3</v>
      </c>
      <c r="P512" s="447"/>
      <c r="Q512" s="447"/>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79"/>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1623" t="s">
        <v>276</v>
      </c>
      <c r="D513" s="1461"/>
      <c r="E513" s="494">
        <v>-3.4116843356272859E-2</v>
      </c>
      <c r="F513" s="447"/>
      <c r="G513" s="447"/>
      <c r="H513" s="1624" t="s">
        <v>276</v>
      </c>
      <c r="I513" s="1461"/>
      <c r="J513" s="495">
        <v>-3.2982768654940799E-2</v>
      </c>
      <c r="K513" s="447"/>
      <c r="L513" s="447"/>
      <c r="M513" s="1625" t="s">
        <v>276</v>
      </c>
      <c r="N513" s="1461"/>
      <c r="O513" s="496">
        <v>-3.4441532295611033E-2</v>
      </c>
      <c r="P513" s="447"/>
      <c r="Q513" s="447"/>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79"/>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1623" t="s">
        <v>283</v>
      </c>
      <c r="D514" s="1461"/>
      <c r="E514" s="494">
        <v>-9.2605860896150909E-3</v>
      </c>
      <c r="F514" s="447"/>
      <c r="G514" s="447"/>
      <c r="H514" s="1624" t="s">
        <v>283</v>
      </c>
      <c r="I514" s="1461"/>
      <c r="J514" s="495">
        <v>-9.8714138576272686E-3</v>
      </c>
      <c r="K514" s="447"/>
      <c r="L514" s="447"/>
      <c r="M514" s="1625" t="s">
        <v>283</v>
      </c>
      <c r="N514" s="1461"/>
      <c r="O514" s="496">
        <v>-8.4462993629792361E-3</v>
      </c>
      <c r="P514" s="447"/>
      <c r="Q514" s="447"/>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79"/>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1623" t="s">
        <v>285</v>
      </c>
      <c r="D515" s="1461"/>
      <c r="E515" s="494">
        <v>-4.5960899534567964E-3</v>
      </c>
      <c r="F515" s="447"/>
      <c r="G515" s="447"/>
      <c r="H515" s="1624" t="s">
        <v>285</v>
      </c>
      <c r="I515" s="1461"/>
      <c r="J515" s="495">
        <v>7.4091251293293033E-3</v>
      </c>
      <c r="K515" s="447"/>
      <c r="L515" s="447"/>
      <c r="M515" s="1625" t="s">
        <v>285</v>
      </c>
      <c r="N515" s="1461"/>
      <c r="O515" s="496">
        <v>-1.1921250409300791E-2</v>
      </c>
      <c r="P515" s="447"/>
      <c r="Q515" s="447"/>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79"/>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1623" t="s">
        <v>282</v>
      </c>
      <c r="D516" s="1461"/>
      <c r="E516" s="494">
        <v>8.0971325303799222E-3</v>
      </c>
      <c r="F516" s="447"/>
      <c r="G516" s="447"/>
      <c r="H516" s="1624" t="s">
        <v>282</v>
      </c>
      <c r="I516" s="1461"/>
      <c r="J516" s="495">
        <v>-8.0134090417261622E-4</v>
      </c>
      <c r="K516" s="447"/>
      <c r="L516" s="447"/>
      <c r="M516" s="1625" t="s">
        <v>282</v>
      </c>
      <c r="N516" s="1461"/>
      <c r="O516" s="496">
        <v>1.3285935219598258E-2</v>
      </c>
      <c r="P516" s="447"/>
      <c r="Q516" s="447"/>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79"/>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1623" t="s">
        <v>265</v>
      </c>
      <c r="D517" s="1461"/>
      <c r="E517" s="494">
        <v>-5.7929441077170629E-2</v>
      </c>
      <c r="F517" s="447"/>
      <c r="G517" s="447"/>
      <c r="H517" s="1624" t="s">
        <v>265</v>
      </c>
      <c r="I517" s="1461"/>
      <c r="J517" s="495">
        <v>-4.7207248295469358E-2</v>
      </c>
      <c r="K517" s="447"/>
      <c r="L517" s="447"/>
      <c r="M517" s="1625" t="s">
        <v>265</v>
      </c>
      <c r="N517" s="1461"/>
      <c r="O517" s="496">
        <v>-6.5131043865664193E-2</v>
      </c>
      <c r="P517" s="447"/>
      <c r="Q517" s="447"/>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79"/>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1623" t="s">
        <v>279</v>
      </c>
      <c r="D518" s="1461"/>
      <c r="E518" s="494">
        <v>1.3374242423464423E-2</v>
      </c>
      <c r="F518" s="447"/>
      <c r="G518" s="447"/>
      <c r="H518" s="1624" t="s">
        <v>279</v>
      </c>
      <c r="I518" s="1461"/>
      <c r="J518" s="495">
        <v>1.0724247142961222E-2</v>
      </c>
      <c r="K518" s="447"/>
      <c r="L518" s="447"/>
      <c r="M518" s="1625" t="s">
        <v>279</v>
      </c>
      <c r="N518" s="1461"/>
      <c r="O518" s="496">
        <v>1.4710945789902976E-2</v>
      </c>
      <c r="P518" s="447"/>
      <c r="Q518" s="447"/>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79"/>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1623" t="s">
        <v>281</v>
      </c>
      <c r="D519" s="1461"/>
      <c r="E519" s="494">
        <v>1.0982770048524089E-2</v>
      </c>
      <c r="F519" s="447"/>
      <c r="G519" s="447"/>
      <c r="H519" s="1624" t="s">
        <v>281</v>
      </c>
      <c r="I519" s="1461"/>
      <c r="J519" s="495">
        <v>8.5097020843646447E-3</v>
      </c>
      <c r="K519" s="447"/>
      <c r="L519" s="447"/>
      <c r="M519" s="1625" t="s">
        <v>281</v>
      </c>
      <c r="N519" s="1461"/>
      <c r="O519" s="496">
        <v>1.3113483735177119E-2</v>
      </c>
      <c r="P519" s="447"/>
      <c r="Q519" s="447"/>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79"/>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1623" t="s">
        <v>277</v>
      </c>
      <c r="D520" s="1461"/>
      <c r="E520" s="494">
        <v>-3.4827799086513477E-2</v>
      </c>
      <c r="F520" s="447"/>
      <c r="G520" s="447"/>
      <c r="H520" s="1624" t="s">
        <v>277</v>
      </c>
      <c r="I520" s="1461"/>
      <c r="J520" s="495">
        <v>-3.5326562957538922E-2</v>
      </c>
      <c r="K520" s="447"/>
      <c r="L520" s="447"/>
      <c r="M520" s="1625" t="s">
        <v>277</v>
      </c>
      <c r="N520" s="1461"/>
      <c r="O520" s="496">
        <v>-3.362781714259306E-2</v>
      </c>
      <c r="P520" s="447"/>
      <c r="Q520" s="447"/>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79"/>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1623" t="s">
        <v>268</v>
      </c>
      <c r="D521" s="1461"/>
      <c r="E521" s="494">
        <v>6.0664037821559692E-2</v>
      </c>
      <c r="F521" s="447"/>
      <c r="G521" s="447"/>
      <c r="H521" s="1624" t="s">
        <v>268</v>
      </c>
      <c r="I521" s="1461"/>
      <c r="J521" s="495">
        <v>5.8870199714128241E-2</v>
      </c>
      <c r="K521" s="447"/>
      <c r="L521" s="447"/>
      <c r="M521" s="1625" t="s">
        <v>268</v>
      </c>
      <c r="N521" s="1461"/>
      <c r="O521" s="496">
        <v>6.1260482369497771E-2</v>
      </c>
      <c r="P521" s="447"/>
      <c r="Q521" s="447"/>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79"/>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1623" t="s">
        <v>284</v>
      </c>
      <c r="D522" s="1461"/>
      <c r="E522" s="494">
        <v>4.1036650428683862E-3</v>
      </c>
      <c r="F522" s="447"/>
      <c r="G522" s="447"/>
      <c r="H522" s="1624" t="s">
        <v>284</v>
      </c>
      <c r="I522" s="1461"/>
      <c r="J522" s="495">
        <v>1.0065843689041008E-2</v>
      </c>
      <c r="K522" s="447"/>
      <c r="L522" s="447"/>
      <c r="M522" s="1625" t="s">
        <v>284</v>
      </c>
      <c r="N522" s="1461"/>
      <c r="O522" s="496">
        <v>4.9479134367893282E-4</v>
      </c>
      <c r="P522" s="447"/>
      <c r="Q522" s="447"/>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79"/>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1623" t="s">
        <v>257</v>
      </c>
      <c r="D523" s="1461"/>
      <c r="E523" s="494">
        <v>8.0661005388501197E-2</v>
      </c>
      <c r="F523" s="447"/>
      <c r="G523" s="447"/>
      <c r="H523" s="1624" t="s">
        <v>257</v>
      </c>
      <c r="I523" s="1461"/>
      <c r="J523" s="495">
        <v>8.6455229268788569E-2</v>
      </c>
      <c r="K523" s="447"/>
      <c r="L523" s="447"/>
      <c r="M523" s="1625" t="s">
        <v>257</v>
      </c>
      <c r="N523" s="1461"/>
      <c r="O523" s="496">
        <v>7.564670750484144E-2</v>
      </c>
      <c r="P523" s="447"/>
      <c r="Q523" s="447"/>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79"/>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1623" t="s">
        <v>264</v>
      </c>
      <c r="D524" s="1461"/>
      <c r="E524" s="494">
        <v>-6.0872869965899218E-2</v>
      </c>
      <c r="F524" s="447"/>
      <c r="G524" s="447"/>
      <c r="H524" s="1624" t="s">
        <v>264</v>
      </c>
      <c r="I524" s="1461"/>
      <c r="J524" s="495">
        <v>-7.2278513701051525E-2</v>
      </c>
      <c r="K524" s="447"/>
      <c r="L524" s="447"/>
      <c r="M524" s="1625" t="s">
        <v>264</v>
      </c>
      <c r="N524" s="1461"/>
      <c r="O524" s="496">
        <v>-5.0027169875929541E-2</v>
      </c>
      <c r="P524" s="447"/>
      <c r="Q524" s="447"/>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79"/>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1623" t="s">
        <v>269</v>
      </c>
      <c r="D525" s="1461"/>
      <c r="E525" s="494">
        <v>-4.5142433858596731E-2</v>
      </c>
      <c r="F525" s="447"/>
      <c r="G525" s="447"/>
      <c r="H525" s="1624" t="s">
        <v>269</v>
      </c>
      <c r="I525" s="1461"/>
      <c r="J525" s="495">
        <v>-2.7291205100407577E-2</v>
      </c>
      <c r="K525" s="447"/>
      <c r="L525" s="447"/>
      <c r="M525" s="1625" t="s">
        <v>269</v>
      </c>
      <c r="N525" s="1461"/>
      <c r="O525" s="496">
        <v>-5.5890107177025361E-2</v>
      </c>
      <c r="P525" s="447"/>
      <c r="Q525" s="447"/>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79"/>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1623" t="s">
        <v>273</v>
      </c>
      <c r="D526" s="1461"/>
      <c r="E526" s="494">
        <v>-3.6897068919049529E-2</v>
      </c>
      <c r="F526" s="447"/>
      <c r="G526" s="447"/>
      <c r="H526" s="1624" t="s">
        <v>273</v>
      </c>
      <c r="I526" s="1461"/>
      <c r="J526" s="495">
        <v>-4.7108526218922232E-2</v>
      </c>
      <c r="K526" s="447"/>
      <c r="L526" s="447"/>
      <c r="M526" s="1625" t="s">
        <v>273</v>
      </c>
      <c r="N526" s="1461"/>
      <c r="O526" s="496">
        <v>-2.5465991152398684E-2</v>
      </c>
      <c r="P526" s="447"/>
      <c r="Q526" s="447"/>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79"/>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1623" t="s">
        <v>255</v>
      </c>
      <c r="D527" s="1461"/>
      <c r="E527" s="494">
        <v>8.5443850816566053E-2</v>
      </c>
      <c r="F527" s="447"/>
      <c r="G527" s="447"/>
      <c r="H527" s="1624" t="s">
        <v>255</v>
      </c>
      <c r="I527" s="1461"/>
      <c r="J527" s="495">
        <v>8.831437244289575E-2</v>
      </c>
      <c r="K527" s="447"/>
      <c r="L527" s="447"/>
      <c r="M527" s="1625" t="s">
        <v>255</v>
      </c>
      <c r="N527" s="1461"/>
      <c r="O527" s="496">
        <v>8.3291421322785247E-2</v>
      </c>
      <c r="P527" s="447"/>
      <c r="Q527" s="447"/>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79"/>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1623" t="s">
        <v>267</v>
      </c>
      <c r="D528" s="1461"/>
      <c r="E528" s="494">
        <v>5.8262796524247457E-2</v>
      </c>
      <c r="F528" s="447"/>
      <c r="G528" s="447"/>
      <c r="H528" s="1624" t="s">
        <v>267</v>
      </c>
      <c r="I528" s="1461"/>
      <c r="J528" s="495">
        <v>5.0385228785603926E-2</v>
      </c>
      <c r="K528" s="447"/>
      <c r="L528" s="447"/>
      <c r="M528" s="1625" t="s">
        <v>267</v>
      </c>
      <c r="N528" s="1461"/>
      <c r="O528" s="496">
        <v>6.4212462996672798E-2</v>
      </c>
      <c r="P528" s="447"/>
      <c r="Q528" s="447"/>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79"/>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1623" t="s">
        <v>249</v>
      </c>
      <c r="D529" s="1461"/>
      <c r="E529" s="494">
        <v>9.7507003117377575E-2</v>
      </c>
      <c r="F529" s="447"/>
      <c r="G529" s="447"/>
      <c r="H529" s="1624" t="s">
        <v>249</v>
      </c>
      <c r="I529" s="1461"/>
      <c r="J529" s="495">
        <v>9.7689876598746755E-2</v>
      </c>
      <c r="K529" s="447"/>
      <c r="L529" s="447"/>
      <c r="M529" s="1625" t="s">
        <v>249</v>
      </c>
      <c r="N529" s="1461"/>
      <c r="O529" s="496">
        <v>9.7590385939997873E-2</v>
      </c>
      <c r="P529" s="447"/>
      <c r="Q529" s="447"/>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79"/>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1623" t="s">
        <v>261</v>
      </c>
      <c r="D530" s="1461"/>
      <c r="E530" s="494">
        <v>7.4063350568426403E-2</v>
      </c>
      <c r="F530" s="447"/>
      <c r="G530" s="447"/>
      <c r="H530" s="1624" t="s">
        <v>261</v>
      </c>
      <c r="I530" s="1461"/>
      <c r="J530" s="495">
        <v>7.0255426800684834E-2</v>
      </c>
      <c r="K530" s="447"/>
      <c r="L530" s="447"/>
      <c r="M530" s="1625" t="s">
        <v>261</v>
      </c>
      <c r="N530" s="1461"/>
      <c r="O530" s="496">
        <v>7.7252588501171338E-2</v>
      </c>
      <c r="P530" s="447"/>
      <c r="Q530" s="447"/>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79"/>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1623" t="s">
        <v>250</v>
      </c>
      <c r="D531" s="1461"/>
      <c r="E531" s="494">
        <v>9.5432271321104906E-2</v>
      </c>
      <c r="F531" s="447"/>
      <c r="G531" s="447"/>
      <c r="H531" s="1624" t="s">
        <v>250</v>
      </c>
      <c r="I531" s="1461"/>
      <c r="J531" s="495">
        <v>9.7170687415067097E-2</v>
      </c>
      <c r="K531" s="447"/>
      <c r="L531" s="447"/>
      <c r="M531" s="1625" t="s">
        <v>250</v>
      </c>
      <c r="N531" s="1461"/>
      <c r="O531" s="496">
        <v>9.3702545377244539E-2</v>
      </c>
      <c r="P531" s="447"/>
      <c r="Q531" s="447"/>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79"/>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1623" t="s">
        <v>270</v>
      </c>
      <c r="D532" s="1461"/>
      <c r="E532" s="494">
        <v>5.3208224830353736E-2</v>
      </c>
      <c r="F532" s="447"/>
      <c r="G532" s="447"/>
      <c r="H532" s="1624" t="s">
        <v>270</v>
      </c>
      <c r="I532" s="1461"/>
      <c r="J532" s="495">
        <v>4.9515215324629186E-2</v>
      </c>
      <c r="K532" s="447"/>
      <c r="L532" s="447"/>
      <c r="M532" s="1625" t="s">
        <v>270</v>
      </c>
      <c r="N532" s="1461"/>
      <c r="O532" s="496">
        <v>5.5673557201632265E-2</v>
      </c>
      <c r="P532" s="447"/>
      <c r="Q532" s="447"/>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79"/>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1623" t="s">
        <v>275</v>
      </c>
      <c r="D533" s="1461"/>
      <c r="E533" s="494">
        <v>3.6074684908093596E-2</v>
      </c>
      <c r="F533" s="447"/>
      <c r="G533" s="447"/>
      <c r="H533" s="1624" t="s">
        <v>275</v>
      </c>
      <c r="I533" s="1461"/>
      <c r="J533" s="495">
        <v>3.8742236183627723E-2</v>
      </c>
      <c r="K533" s="447"/>
      <c r="L533" s="447"/>
      <c r="M533" s="1625" t="s">
        <v>275</v>
      </c>
      <c r="N533" s="1461"/>
      <c r="O533" s="496">
        <v>3.3683468262967864E-2</v>
      </c>
      <c r="P533" s="447"/>
      <c r="Q533" s="447"/>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79"/>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1623" t="s">
        <v>256</v>
      </c>
      <c r="D534" s="1461"/>
      <c r="E534" s="494">
        <v>8.5214848005088994E-2</v>
      </c>
      <c r="F534" s="447"/>
      <c r="G534" s="447"/>
      <c r="H534" s="1624" t="s">
        <v>256</v>
      </c>
      <c r="I534" s="1461"/>
      <c r="J534" s="495">
        <v>8.4621735305636339E-2</v>
      </c>
      <c r="K534" s="447"/>
      <c r="L534" s="447"/>
      <c r="M534" s="1625" t="s">
        <v>256</v>
      </c>
      <c r="N534" s="1461"/>
      <c r="O534" s="496">
        <v>8.5410289598944644E-2</v>
      </c>
      <c r="P534" s="447"/>
      <c r="Q534" s="447"/>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79"/>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1623" t="s">
        <v>258</v>
      </c>
      <c r="D535" s="1461"/>
      <c r="E535" s="494">
        <v>8.4375879218285293E-2</v>
      </c>
      <c r="F535" s="447"/>
      <c r="G535" s="447"/>
      <c r="H535" s="1624" t="s">
        <v>258</v>
      </c>
      <c r="I535" s="1461"/>
      <c r="J535" s="495">
        <v>8.6389146911996825E-2</v>
      </c>
      <c r="K535" s="447"/>
      <c r="L535" s="447"/>
      <c r="M535" s="1625" t="s">
        <v>258</v>
      </c>
      <c r="N535" s="1461"/>
      <c r="O535" s="496">
        <v>8.2633219791044613E-2</v>
      </c>
      <c r="P535" s="447"/>
      <c r="Q535" s="447"/>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79"/>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1623" t="s">
        <v>251</v>
      </c>
      <c r="D536" s="1461"/>
      <c r="E536" s="494">
        <v>9.4658337029603148E-2</v>
      </c>
      <c r="F536" s="447"/>
      <c r="G536" s="447"/>
      <c r="H536" s="1624" t="s">
        <v>251</v>
      </c>
      <c r="I536" s="1461"/>
      <c r="J536" s="495">
        <v>9.2031289403331495E-2</v>
      </c>
      <c r="K536" s="447"/>
      <c r="L536" s="447"/>
      <c r="M536" s="1625" t="s">
        <v>251</v>
      </c>
      <c r="N536" s="1461"/>
      <c r="O536" s="496">
        <v>9.5932673032255875E-2</v>
      </c>
      <c r="P536" s="447"/>
      <c r="Q536" s="447"/>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79"/>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1623" t="s">
        <v>254</v>
      </c>
      <c r="D537" s="1461"/>
      <c r="E537" s="494">
        <v>8.9450241022279026E-2</v>
      </c>
      <c r="F537" s="447"/>
      <c r="G537" s="447"/>
      <c r="H537" s="1624" t="s">
        <v>254</v>
      </c>
      <c r="I537" s="1461"/>
      <c r="J537" s="495">
        <v>8.73246620542181E-2</v>
      </c>
      <c r="K537" s="447"/>
      <c r="L537" s="447"/>
      <c r="M537" s="1625" t="s">
        <v>254</v>
      </c>
      <c r="N537" s="1461"/>
      <c r="O537" s="496">
        <v>9.0345131740816084E-2</v>
      </c>
      <c r="P537" s="447"/>
      <c r="Q537" s="447"/>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79"/>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1623" t="s">
        <v>274</v>
      </c>
      <c r="D538" s="1461"/>
      <c r="E538" s="494">
        <v>3.8747434926714515E-2</v>
      </c>
      <c r="F538" s="447"/>
      <c r="G538" s="447"/>
      <c r="H538" s="1624" t="s">
        <v>274</v>
      </c>
      <c r="I538" s="1461"/>
      <c r="J538" s="495">
        <v>4.257012041406906E-2</v>
      </c>
      <c r="K538" s="447"/>
      <c r="L538" s="447"/>
      <c r="M538" s="1625" t="s">
        <v>274</v>
      </c>
      <c r="N538" s="1461"/>
      <c r="O538" s="496">
        <v>3.6603759471107833E-2</v>
      </c>
      <c r="P538" s="447"/>
      <c r="Q538" s="447"/>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79"/>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1623" t="s">
        <v>252</v>
      </c>
      <c r="D539" s="1461"/>
      <c r="E539" s="494">
        <v>9.5210298646123889E-2</v>
      </c>
      <c r="F539" s="447"/>
      <c r="G539" s="447"/>
      <c r="H539" s="1624" t="s">
        <v>252</v>
      </c>
      <c r="I539" s="1461"/>
      <c r="J539" s="495">
        <v>9.7087814650489865E-2</v>
      </c>
      <c r="K539" s="447"/>
      <c r="L539" s="447"/>
      <c r="M539" s="1625" t="s">
        <v>252</v>
      </c>
      <c r="N539" s="1461"/>
      <c r="O539" s="496">
        <v>9.4408499444529045E-2</v>
      </c>
      <c r="P539" s="447"/>
      <c r="Q539" s="447"/>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79"/>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1623" t="s">
        <v>262</v>
      </c>
      <c r="D540" s="1461"/>
      <c r="E540" s="494">
        <v>6.305607880587133E-2</v>
      </c>
      <c r="F540" s="447"/>
      <c r="G540" s="447"/>
      <c r="H540" s="1624" t="s">
        <v>262</v>
      </c>
      <c r="I540" s="1461"/>
      <c r="J540" s="495">
        <v>7.4375336375679238E-2</v>
      </c>
      <c r="K540" s="447"/>
      <c r="L540" s="447"/>
      <c r="M540" s="1625" t="s">
        <v>262</v>
      </c>
      <c r="N540" s="1461"/>
      <c r="O540" s="496">
        <v>5.3388617655476138E-2</v>
      </c>
      <c r="P540" s="447"/>
      <c r="Q540" s="447"/>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79"/>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1623" t="s">
        <v>263</v>
      </c>
      <c r="D541" s="1461"/>
      <c r="E541" s="494">
        <v>7.1641781379614855E-2</v>
      </c>
      <c r="F541" s="447"/>
      <c r="G541" s="447"/>
      <c r="H541" s="1624" t="s">
        <v>263</v>
      </c>
      <c r="I541" s="1461"/>
      <c r="J541" s="495">
        <v>6.7354414652840242E-2</v>
      </c>
      <c r="K541" s="447"/>
      <c r="L541" s="447"/>
      <c r="M541" s="1625" t="s">
        <v>263</v>
      </c>
      <c r="N541" s="1461"/>
      <c r="O541" s="496">
        <v>7.3810060244526091E-2</v>
      </c>
      <c r="P541" s="447"/>
      <c r="Q541" s="447"/>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79"/>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1623" t="s">
        <v>291</v>
      </c>
      <c r="D542" s="1461"/>
      <c r="E542" s="494">
        <v>2.0777490308807353E-3</v>
      </c>
      <c r="F542" s="447"/>
      <c r="G542" s="447"/>
      <c r="H542" s="1624" t="s">
        <v>291</v>
      </c>
      <c r="I542" s="1461"/>
      <c r="J542" s="495">
        <v>3.286515630246338E-3</v>
      </c>
      <c r="K542" s="447"/>
      <c r="L542" s="447"/>
      <c r="M542" s="1625" t="s">
        <v>291</v>
      </c>
      <c r="N542" s="1461"/>
      <c r="O542" s="496">
        <v>1.8088582693807111E-3</v>
      </c>
      <c r="P542" s="447"/>
      <c r="Q542" s="447"/>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79"/>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1623" t="s">
        <v>253</v>
      </c>
      <c r="D543" s="1461"/>
      <c r="E543" s="494">
        <v>9.2259891740908401E-2</v>
      </c>
      <c r="F543" s="447"/>
      <c r="G543" s="447"/>
      <c r="H543" s="1624" t="s">
        <v>253</v>
      </c>
      <c r="I543" s="1461"/>
      <c r="J543" s="495">
        <v>8.9650691380989023E-2</v>
      </c>
      <c r="K543" s="447"/>
      <c r="L543" s="447"/>
      <c r="M543" s="1625" t="s">
        <v>253</v>
      </c>
      <c r="N543" s="1461"/>
      <c r="O543" s="496">
        <v>9.3429934498719711E-2</v>
      </c>
      <c r="P543" s="447"/>
      <c r="Q543" s="447"/>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79"/>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1623" t="s">
        <v>260</v>
      </c>
      <c r="D544" s="1461"/>
      <c r="E544" s="494">
        <v>7.8614898903249616E-2</v>
      </c>
      <c r="F544" s="447"/>
      <c r="G544" s="447"/>
      <c r="H544" s="1624" t="s">
        <v>260</v>
      </c>
      <c r="I544" s="1461"/>
      <c r="J544" s="495">
        <v>8.0928361645041511E-2</v>
      </c>
      <c r="K544" s="447"/>
      <c r="L544" s="447"/>
      <c r="M544" s="1625" t="s">
        <v>260</v>
      </c>
      <c r="N544" s="1461"/>
      <c r="O544" s="496">
        <v>7.6860318505365066E-2</v>
      </c>
      <c r="P544" s="447"/>
      <c r="Q544" s="447"/>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79"/>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1623" t="s">
        <v>286</v>
      </c>
      <c r="D545" s="1461"/>
      <c r="E545" s="494">
        <v>4.6449207350042331E-3</v>
      </c>
      <c r="F545" s="447"/>
      <c r="G545" s="447"/>
      <c r="H545" s="1624" t="s">
        <v>286</v>
      </c>
      <c r="I545" s="1461"/>
      <c r="J545" s="495">
        <v>9.5724412119896005E-3</v>
      </c>
      <c r="K545" s="447"/>
      <c r="L545" s="447"/>
      <c r="M545" s="1625" t="s">
        <v>286</v>
      </c>
      <c r="N545" s="1461"/>
      <c r="O545" s="496">
        <v>1.1543708009481043E-3</v>
      </c>
      <c r="P545" s="447"/>
      <c r="Q545" s="447"/>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79"/>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1623" t="s">
        <v>271</v>
      </c>
      <c r="D546" s="1461"/>
      <c r="E546" s="494">
        <v>5.2364844289064197E-2</v>
      </c>
      <c r="F546" s="447"/>
      <c r="G546" s="447"/>
      <c r="H546" s="1624" t="s">
        <v>271</v>
      </c>
      <c r="I546" s="1461"/>
      <c r="J546" s="495">
        <v>4.7432511800160143E-2</v>
      </c>
      <c r="K546" s="447"/>
      <c r="L546" s="447"/>
      <c r="M546" s="1625" t="s">
        <v>271</v>
      </c>
      <c r="N546" s="1461"/>
      <c r="O546" s="496">
        <v>5.5050021913182597E-2</v>
      </c>
      <c r="P546" s="447"/>
      <c r="Q546" s="447"/>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79"/>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1626" t="s">
        <v>266</v>
      </c>
      <c r="D547" s="1461"/>
      <c r="E547" s="497">
        <v>6.3019744549728932E-2</v>
      </c>
      <c r="F547" s="447"/>
      <c r="G547" s="447"/>
      <c r="H547" s="1627" t="s">
        <v>266</v>
      </c>
      <c r="I547" s="1461"/>
      <c r="J547" s="498">
        <v>6.0259678526273057E-2</v>
      </c>
      <c r="K547" s="447"/>
      <c r="L547" s="447"/>
      <c r="M547" s="1628" t="s">
        <v>266</v>
      </c>
      <c r="N547" s="1461"/>
      <c r="O547" s="499">
        <v>6.5030102591095998E-2</v>
      </c>
      <c r="P547" s="447"/>
      <c r="Q547" s="447"/>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79"/>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1462"/>
      <c r="D548" s="1461"/>
      <c r="E548" s="448"/>
      <c r="F548" s="447"/>
      <c r="G548" s="447"/>
      <c r="H548" s="1462"/>
      <c r="I548" s="1461"/>
      <c r="J548" s="448"/>
      <c r="K548" s="447"/>
      <c r="L548" s="447"/>
      <c r="M548" s="1462"/>
      <c r="N548" s="1461"/>
      <c r="O548" s="448"/>
      <c r="P548" s="447"/>
      <c r="Q548" s="447"/>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79"/>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1462"/>
      <c r="D549" s="1461"/>
      <c r="E549" s="447"/>
      <c r="F549" s="447"/>
      <c r="G549" s="447"/>
      <c r="H549" s="1462"/>
      <c r="I549" s="1461"/>
      <c r="J549" s="447"/>
      <c r="K549" s="447"/>
      <c r="L549" s="447"/>
      <c r="M549" s="1462"/>
      <c r="N549" s="1461"/>
      <c r="O549" s="447"/>
      <c r="P549" s="447"/>
      <c r="Q549" s="447"/>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79"/>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1617" t="s">
        <v>211</v>
      </c>
      <c r="D550" s="1461"/>
      <c r="E550" s="1461"/>
      <c r="F550" s="447"/>
      <c r="G550" s="447"/>
      <c r="H550" s="1618" t="s">
        <v>211</v>
      </c>
      <c r="I550" s="1461"/>
      <c r="J550" s="1461"/>
      <c r="K550" s="447"/>
      <c r="L550" s="447"/>
      <c r="M550" s="1619" t="s">
        <v>211</v>
      </c>
      <c r="N550" s="1461"/>
      <c r="O550" s="1461"/>
      <c r="P550" s="447"/>
      <c r="Q550" s="447"/>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79"/>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1620" t="s">
        <v>163</v>
      </c>
      <c r="D551" s="1461"/>
      <c r="E551" s="515" t="s">
        <v>164</v>
      </c>
      <c r="F551" s="447"/>
      <c r="G551" s="447"/>
      <c r="H551" s="1621" t="s">
        <v>163</v>
      </c>
      <c r="I551" s="1461"/>
      <c r="J551" s="516" t="s">
        <v>164</v>
      </c>
      <c r="K551" s="447"/>
      <c r="L551" s="447"/>
      <c r="M551" s="1622" t="s">
        <v>163</v>
      </c>
      <c r="N551" s="1461"/>
      <c r="O551" s="517" t="s">
        <v>164</v>
      </c>
      <c r="P551" s="447"/>
      <c r="Q551" s="447"/>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79"/>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1614" t="s">
        <v>164</v>
      </c>
      <c r="D552" s="1461"/>
      <c r="E552" s="518">
        <v>1.0000000000000002</v>
      </c>
      <c r="F552" s="447"/>
      <c r="G552" s="447"/>
      <c r="H552" s="1615" t="s">
        <v>164</v>
      </c>
      <c r="I552" s="1461"/>
      <c r="J552" s="519">
        <v>1</v>
      </c>
      <c r="K552" s="447"/>
      <c r="L552" s="447"/>
      <c r="M552" s="1616" t="s">
        <v>164</v>
      </c>
      <c r="N552" s="1461"/>
      <c r="O552" s="520">
        <v>0.99999999999999989</v>
      </c>
      <c r="P552" s="447"/>
      <c r="Q552" s="447"/>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79"/>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1462"/>
      <c r="D553" s="1461"/>
      <c r="E553" s="448"/>
      <c r="F553" s="447"/>
      <c r="G553" s="447"/>
      <c r="H553" s="1462"/>
      <c r="I553" s="1461"/>
      <c r="J553" s="448"/>
      <c r="K553" s="447"/>
      <c r="L553" s="447"/>
      <c r="M553" s="1462"/>
      <c r="N553" s="1461"/>
      <c r="O553" s="448"/>
      <c r="P553" s="447"/>
      <c r="Q553" s="447"/>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79"/>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1462"/>
      <c r="D554" s="1461"/>
      <c r="E554" s="447"/>
      <c r="F554" s="447"/>
      <c r="G554" s="447"/>
      <c r="H554" s="1462"/>
      <c r="I554" s="1461"/>
      <c r="J554" s="447"/>
      <c r="K554" s="447"/>
      <c r="L554" s="447"/>
      <c r="M554" s="1462"/>
      <c r="N554" s="1461"/>
      <c r="O554" s="447"/>
      <c r="P554" s="447"/>
      <c r="Q554" s="447"/>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79"/>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1462"/>
      <c r="D555" s="1461"/>
      <c r="E555" s="447"/>
      <c r="F555" s="447"/>
      <c r="G555" s="447"/>
      <c r="H555" s="1462"/>
      <c r="I555" s="1461"/>
      <c r="J555" s="447"/>
      <c r="K555" s="447"/>
      <c r="L555" s="447"/>
      <c r="M555" s="1462"/>
      <c r="N555" s="1461"/>
      <c r="O555" s="447"/>
      <c r="P555" s="447"/>
      <c r="Q555" s="447"/>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79"/>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1462"/>
      <c r="D556" s="1461"/>
      <c r="E556" s="447"/>
      <c r="F556" s="447"/>
      <c r="G556" s="447"/>
      <c r="H556" s="1462"/>
      <c r="I556" s="1461"/>
      <c r="J556" s="447"/>
      <c r="K556" s="447"/>
      <c r="L556" s="447"/>
      <c r="M556" s="1462"/>
      <c r="N556" s="1461"/>
      <c r="O556" s="447"/>
      <c r="P556" s="447"/>
      <c r="Q556" s="447"/>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79"/>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1462"/>
      <c r="D557" s="1461"/>
      <c r="E557" s="447"/>
      <c r="F557" s="447"/>
      <c r="G557" s="447"/>
      <c r="H557" s="1462"/>
      <c r="I557" s="1461"/>
      <c r="J557" s="447"/>
      <c r="K557" s="447"/>
      <c r="L557" s="447"/>
      <c r="M557" s="1462"/>
      <c r="N557" s="1461"/>
      <c r="O557" s="447"/>
      <c r="P557" s="447"/>
      <c r="Q557" s="447"/>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79"/>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1462"/>
      <c r="D558" s="1461"/>
      <c r="E558" s="447"/>
      <c r="F558" s="447"/>
      <c r="G558" s="447"/>
      <c r="H558" s="1462"/>
      <c r="I558" s="1461"/>
      <c r="J558" s="447"/>
      <c r="K558" s="447"/>
      <c r="L558" s="447"/>
      <c r="M558" s="1462"/>
      <c r="N558" s="1461"/>
      <c r="O558" s="447"/>
      <c r="P558" s="447"/>
      <c r="Q558" s="447"/>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79"/>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1462"/>
      <c r="D559" s="1461"/>
      <c r="E559" s="447"/>
      <c r="F559" s="447"/>
      <c r="G559" s="447"/>
      <c r="H559" s="1462"/>
      <c r="I559" s="1461"/>
      <c r="J559" s="447"/>
      <c r="K559" s="447"/>
      <c r="L559" s="447"/>
      <c r="M559" s="1462"/>
      <c r="N559" s="1461"/>
      <c r="O559" s="447"/>
      <c r="P559" s="447"/>
      <c r="Q559" s="447"/>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79"/>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1462"/>
      <c r="D560" s="1461"/>
      <c r="E560" s="447"/>
      <c r="F560" s="447"/>
      <c r="G560" s="447"/>
      <c r="H560" s="1462"/>
      <c r="I560" s="1461"/>
      <c r="J560" s="447"/>
      <c r="K560" s="447"/>
      <c r="L560" s="447"/>
      <c r="M560" s="1462"/>
      <c r="N560" s="1461"/>
      <c r="O560" s="447"/>
      <c r="P560" s="447"/>
      <c r="Q560" s="447"/>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79"/>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1462"/>
      <c r="D561" s="1461"/>
      <c r="E561" s="447"/>
      <c r="F561" s="447"/>
      <c r="G561" s="447"/>
      <c r="H561" s="1462"/>
      <c r="I561" s="1461"/>
      <c r="J561" s="447"/>
      <c r="K561" s="447"/>
      <c r="L561" s="447"/>
      <c r="M561" s="1462"/>
      <c r="N561" s="1461"/>
      <c r="O561" s="447"/>
      <c r="P561" s="447"/>
      <c r="Q561" s="447"/>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79"/>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1462"/>
      <c r="D562" s="1461"/>
      <c r="E562" s="447"/>
      <c r="F562" s="447"/>
      <c r="G562" s="447"/>
      <c r="H562" s="1462"/>
      <c r="I562" s="1461"/>
      <c r="J562" s="447"/>
      <c r="K562" s="447"/>
      <c r="L562" s="447"/>
      <c r="M562" s="1462"/>
      <c r="N562" s="1461"/>
      <c r="O562" s="447"/>
      <c r="P562" s="447"/>
      <c r="Q562" s="447"/>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79"/>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1462"/>
      <c r="D563" s="1461"/>
      <c r="E563" s="447"/>
      <c r="F563" s="447"/>
      <c r="G563" s="447"/>
      <c r="H563" s="1462"/>
      <c r="I563" s="1461"/>
      <c r="J563" s="447"/>
      <c r="K563" s="447"/>
      <c r="L563" s="447"/>
      <c r="M563" s="1462"/>
      <c r="N563" s="1461"/>
      <c r="O563" s="447"/>
      <c r="P563" s="447"/>
      <c r="Q563" s="447"/>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79"/>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1462"/>
      <c r="D564" s="1461"/>
      <c r="E564" s="447"/>
      <c r="F564" s="447"/>
      <c r="G564" s="447"/>
      <c r="H564" s="1462"/>
      <c r="I564" s="1461"/>
      <c r="J564" s="447"/>
      <c r="K564" s="447"/>
      <c r="L564" s="447"/>
      <c r="M564" s="1462"/>
      <c r="N564" s="1461"/>
      <c r="O564" s="447"/>
      <c r="P564" s="447"/>
      <c r="Q564" s="447"/>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79"/>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1462"/>
      <c r="D565" s="1461"/>
      <c r="E565" s="447"/>
      <c r="F565" s="447"/>
      <c r="G565" s="447"/>
      <c r="H565" s="1462"/>
      <c r="I565" s="1461"/>
      <c r="J565" s="447"/>
      <c r="K565" s="447"/>
      <c r="L565" s="447"/>
      <c r="M565" s="1462"/>
      <c r="N565" s="1461"/>
      <c r="O565" s="447"/>
      <c r="P565" s="447"/>
      <c r="Q565" s="447"/>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79"/>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1462"/>
      <c r="D566" s="1461"/>
      <c r="E566" s="447"/>
      <c r="F566" s="447"/>
      <c r="G566" s="447"/>
      <c r="H566" s="1462"/>
      <c r="I566" s="1461"/>
      <c r="J566" s="447"/>
      <c r="K566" s="447"/>
      <c r="L566" s="447"/>
      <c r="M566" s="1462"/>
      <c r="N566" s="1461"/>
      <c r="O566" s="447"/>
      <c r="P566" s="447"/>
      <c r="Q566" s="447"/>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79"/>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1462"/>
      <c r="D567" s="1461"/>
      <c r="E567" s="447"/>
      <c r="F567" s="447"/>
      <c r="G567" s="447"/>
      <c r="H567" s="1462"/>
      <c r="I567" s="1461"/>
      <c r="J567" s="447"/>
      <c r="K567" s="447"/>
      <c r="L567" s="447"/>
      <c r="M567" s="1462"/>
      <c r="N567" s="1461"/>
      <c r="O567" s="447"/>
      <c r="P567" s="447"/>
      <c r="Q567" s="447"/>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79"/>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1462"/>
      <c r="D568" s="1461"/>
      <c r="E568" s="447"/>
      <c r="F568" s="447"/>
      <c r="G568" s="447"/>
      <c r="H568" s="1462"/>
      <c r="I568" s="1461"/>
      <c r="J568" s="447"/>
      <c r="K568" s="447"/>
      <c r="L568" s="447"/>
      <c r="M568" s="1462"/>
      <c r="N568" s="1461"/>
      <c r="O568" s="447"/>
      <c r="P568" s="447"/>
      <c r="Q568" s="447"/>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79"/>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1462"/>
      <c r="D569" s="1461"/>
      <c r="E569" s="447"/>
      <c r="F569" s="447"/>
      <c r="G569" s="447"/>
      <c r="H569" s="1462"/>
      <c r="I569" s="1461"/>
      <c r="J569" s="447"/>
      <c r="K569" s="447"/>
      <c r="L569" s="447"/>
      <c r="M569" s="1462"/>
      <c r="N569" s="1461"/>
      <c r="O569" s="447"/>
      <c r="P569" s="447"/>
      <c r="Q569" s="447"/>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79"/>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1462"/>
      <c r="D570" s="1461"/>
      <c r="E570" s="447"/>
      <c r="F570" s="447"/>
      <c r="G570" s="447"/>
      <c r="H570" s="1462"/>
      <c r="I570" s="1461"/>
      <c r="J570" s="447"/>
      <c r="K570" s="447"/>
      <c r="L570" s="447"/>
      <c r="M570" s="1462"/>
      <c r="N570" s="1461"/>
      <c r="O570" s="447"/>
      <c r="P570" s="447"/>
      <c r="Q570" s="447"/>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79"/>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1462"/>
      <c r="D571" s="1461"/>
      <c r="E571" s="447"/>
      <c r="F571" s="447"/>
      <c r="G571" s="447"/>
      <c r="H571" s="1462"/>
      <c r="I571" s="1461"/>
      <c r="J571" s="447"/>
      <c r="K571" s="447"/>
      <c r="L571" s="447"/>
      <c r="M571" s="1462"/>
      <c r="N571" s="1461"/>
      <c r="O571" s="447"/>
      <c r="P571" s="447"/>
      <c r="Q571" s="447"/>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79"/>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1462"/>
      <c r="D572" s="1461"/>
      <c r="E572" s="447"/>
      <c r="F572" s="447"/>
      <c r="G572" s="447"/>
      <c r="H572" s="1462"/>
      <c r="I572" s="1461"/>
      <c r="J572" s="447"/>
      <c r="K572" s="447"/>
      <c r="L572" s="447"/>
      <c r="M572" s="1462"/>
      <c r="N572" s="1461"/>
      <c r="O572" s="447"/>
      <c r="P572" s="447"/>
      <c r="Q572" s="447"/>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79"/>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1462"/>
      <c r="D573" s="1461"/>
      <c r="E573" s="447"/>
      <c r="F573" s="447"/>
      <c r="G573" s="447"/>
      <c r="H573" s="1462"/>
      <c r="I573" s="1461"/>
      <c r="J573" s="447"/>
      <c r="K573" s="447"/>
      <c r="L573" s="447"/>
      <c r="M573" s="1462"/>
      <c r="N573" s="1461"/>
      <c r="O573" s="447"/>
      <c r="P573" s="447"/>
      <c r="Q573" s="447"/>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79"/>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1462"/>
      <c r="D574" s="1461"/>
      <c r="E574" s="447"/>
      <c r="F574" s="447"/>
      <c r="G574" s="447"/>
      <c r="H574" s="1462"/>
      <c r="I574" s="1461"/>
      <c r="J574" s="447"/>
      <c r="K574" s="447"/>
      <c r="L574" s="447"/>
      <c r="M574" s="1462"/>
      <c r="N574" s="1461"/>
      <c r="O574" s="447"/>
      <c r="P574" s="447"/>
      <c r="Q574" s="447"/>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79"/>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1462"/>
      <c r="D575" s="1461"/>
      <c r="E575" s="447"/>
      <c r="F575" s="447"/>
      <c r="G575" s="447"/>
      <c r="H575" s="1462"/>
      <c r="I575" s="1461"/>
      <c r="J575" s="447"/>
      <c r="K575" s="447"/>
      <c r="L575" s="447"/>
      <c r="M575" s="1462"/>
      <c r="N575" s="1461"/>
      <c r="O575" s="447"/>
      <c r="P575" s="447"/>
      <c r="Q575" s="447"/>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79"/>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1462"/>
      <c r="D576" s="1461"/>
      <c r="E576" s="447"/>
      <c r="F576" s="447"/>
      <c r="G576" s="447"/>
      <c r="H576" s="1462"/>
      <c r="I576" s="1461"/>
      <c r="J576" s="447"/>
      <c r="K576" s="447"/>
      <c r="L576" s="447"/>
      <c r="M576" s="1462"/>
      <c r="N576" s="1461"/>
      <c r="O576" s="447"/>
      <c r="P576" s="447"/>
      <c r="Q576" s="447"/>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79"/>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1462"/>
      <c r="D577" s="1461"/>
      <c r="E577" s="447"/>
      <c r="F577" s="447"/>
      <c r="G577" s="447"/>
      <c r="H577" s="1462"/>
      <c r="I577" s="1461"/>
      <c r="J577" s="447"/>
      <c r="K577" s="447"/>
      <c r="L577" s="447"/>
      <c r="M577" s="1462"/>
      <c r="N577" s="1461"/>
      <c r="O577" s="447"/>
      <c r="P577" s="447"/>
      <c r="Q577" s="447"/>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79"/>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1462"/>
      <c r="D578" s="1461"/>
      <c r="E578" s="447"/>
      <c r="F578" s="447"/>
      <c r="G578" s="447"/>
      <c r="H578" s="1462"/>
      <c r="I578" s="1461"/>
      <c r="J578" s="447"/>
      <c r="K578" s="447"/>
      <c r="L578" s="447"/>
      <c r="M578" s="1462"/>
      <c r="N578" s="1461"/>
      <c r="O578" s="447"/>
      <c r="P578" s="447"/>
      <c r="Q578" s="447"/>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79"/>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1462"/>
      <c r="D579" s="1461"/>
      <c r="E579" s="447"/>
      <c r="F579" s="447"/>
      <c r="G579" s="447"/>
      <c r="H579" s="1462"/>
      <c r="I579" s="1461"/>
      <c r="J579" s="447"/>
      <c r="K579" s="447"/>
      <c r="L579" s="447"/>
      <c r="M579" s="1462"/>
      <c r="N579" s="1461"/>
      <c r="O579" s="447"/>
      <c r="P579" s="447"/>
      <c r="Q579" s="447"/>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79"/>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1462"/>
      <c r="D580" s="1461"/>
      <c r="E580" s="447"/>
      <c r="F580" s="447"/>
      <c r="G580" s="447"/>
      <c r="H580" s="1462"/>
      <c r="I580" s="1461"/>
      <c r="J580" s="447"/>
      <c r="K580" s="447"/>
      <c r="L580" s="447"/>
      <c r="M580" s="1462"/>
      <c r="N580" s="1461"/>
      <c r="O580" s="447"/>
      <c r="P580" s="447"/>
      <c r="Q580" s="447"/>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79"/>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1462"/>
      <c r="D581" s="1461"/>
      <c r="E581" s="447"/>
      <c r="F581" s="447"/>
      <c r="G581" s="447"/>
      <c r="H581" s="1462"/>
      <c r="I581" s="1461"/>
      <c r="J581" s="447"/>
      <c r="K581" s="447"/>
      <c r="L581" s="447"/>
      <c r="M581" s="1462"/>
      <c r="N581" s="1461"/>
      <c r="O581" s="447"/>
      <c r="P581" s="447"/>
      <c r="Q581" s="447"/>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79"/>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1462"/>
      <c r="D582" s="1461"/>
      <c r="E582" s="447"/>
      <c r="F582" s="447"/>
      <c r="G582" s="447"/>
      <c r="H582" s="1462"/>
      <c r="I582" s="1461"/>
      <c r="J582" s="447"/>
      <c r="K582" s="447"/>
      <c r="L582" s="447"/>
      <c r="M582" s="1462"/>
      <c r="N582" s="1461"/>
      <c r="O582" s="447"/>
      <c r="P582" s="447"/>
      <c r="Q582" s="447"/>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79"/>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1462"/>
      <c r="D583" s="1461"/>
      <c r="E583" s="447"/>
      <c r="F583" s="447"/>
      <c r="G583" s="447"/>
      <c r="H583" s="1462"/>
      <c r="I583" s="1461"/>
      <c r="J583" s="447"/>
      <c r="K583" s="447"/>
      <c r="L583" s="447"/>
      <c r="M583" s="1462"/>
      <c r="N583" s="1461"/>
      <c r="O583" s="447"/>
      <c r="P583" s="447"/>
      <c r="Q583" s="447"/>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79"/>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1462"/>
      <c r="D584" s="1461"/>
      <c r="E584" s="447"/>
      <c r="F584" s="447"/>
      <c r="G584" s="447"/>
      <c r="H584" s="1462"/>
      <c r="I584" s="1461"/>
      <c r="J584" s="447"/>
      <c r="K584" s="447"/>
      <c r="L584" s="447"/>
      <c r="M584" s="1462"/>
      <c r="N584" s="1461"/>
      <c r="O584" s="447"/>
      <c r="P584" s="447"/>
      <c r="Q584" s="447"/>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79"/>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1462"/>
      <c r="D585" s="1461"/>
      <c r="E585" s="447"/>
      <c r="F585" s="447"/>
      <c r="G585" s="447"/>
      <c r="H585" s="1462"/>
      <c r="I585" s="1461"/>
      <c r="J585" s="447"/>
      <c r="K585" s="447"/>
      <c r="L585" s="447"/>
      <c r="M585" s="1462"/>
      <c r="N585" s="1461"/>
      <c r="O585" s="447"/>
      <c r="P585" s="447"/>
      <c r="Q585" s="447"/>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79"/>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1462"/>
      <c r="D586" s="1461"/>
      <c r="E586" s="447"/>
      <c r="F586" s="447"/>
      <c r="G586" s="447"/>
      <c r="H586" s="1462"/>
      <c r="I586" s="1461"/>
      <c r="J586" s="447"/>
      <c r="K586" s="447"/>
      <c r="L586" s="447"/>
      <c r="M586" s="1462"/>
      <c r="N586" s="1461"/>
      <c r="O586" s="447"/>
      <c r="P586" s="447"/>
      <c r="Q586" s="447"/>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79"/>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1462"/>
      <c r="D587" s="1461"/>
      <c r="E587" s="447"/>
      <c r="F587" s="447"/>
      <c r="G587" s="447"/>
      <c r="H587" s="1462"/>
      <c r="I587" s="1461"/>
      <c r="J587" s="447"/>
      <c r="K587" s="447"/>
      <c r="L587" s="447"/>
      <c r="M587" s="1462"/>
      <c r="N587" s="1461"/>
      <c r="O587" s="447"/>
      <c r="P587" s="447"/>
      <c r="Q587" s="447"/>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79"/>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1462"/>
      <c r="D588" s="1461"/>
      <c r="E588" s="447"/>
      <c r="F588" s="447"/>
      <c r="G588" s="447"/>
      <c r="H588" s="1462"/>
      <c r="I588" s="1461"/>
      <c r="J588" s="447"/>
      <c r="K588" s="447"/>
      <c r="L588" s="447"/>
      <c r="M588" s="1462"/>
      <c r="N588" s="1461"/>
      <c r="O588" s="447"/>
      <c r="P588" s="447"/>
      <c r="Q588" s="447"/>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79"/>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1462"/>
      <c r="D589" s="1461"/>
      <c r="E589" s="447"/>
      <c r="F589" s="447"/>
      <c r="G589" s="447"/>
      <c r="H589" s="1462"/>
      <c r="I589" s="1461"/>
      <c r="J589" s="447"/>
      <c r="K589" s="447"/>
      <c r="L589" s="447"/>
      <c r="M589" s="1462"/>
      <c r="N589" s="1461"/>
      <c r="O589" s="447"/>
      <c r="P589" s="447"/>
      <c r="Q589" s="447"/>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79"/>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1462"/>
      <c r="D590" s="1461"/>
      <c r="E590" s="447"/>
      <c r="F590" s="447"/>
      <c r="G590" s="447"/>
      <c r="H590" s="1462"/>
      <c r="I590" s="1461"/>
      <c r="J590" s="447"/>
      <c r="K590" s="447"/>
      <c r="L590" s="447"/>
      <c r="M590" s="1462"/>
      <c r="N590" s="1461"/>
      <c r="O590" s="447"/>
      <c r="P590" s="447"/>
      <c r="Q590" s="447"/>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79"/>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1462"/>
      <c r="D591" s="1461"/>
      <c r="E591" s="447"/>
      <c r="F591" s="447"/>
      <c r="G591" s="447"/>
      <c r="H591" s="1462"/>
      <c r="I591" s="1461"/>
      <c r="J591" s="447"/>
      <c r="K591" s="447"/>
      <c r="L591" s="447"/>
      <c r="M591" s="1462"/>
      <c r="N591" s="1461"/>
      <c r="O591" s="447"/>
      <c r="P591" s="447"/>
      <c r="Q591" s="447"/>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79"/>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1462"/>
      <c r="D592" s="1461"/>
      <c r="E592" s="447"/>
      <c r="F592" s="447"/>
      <c r="G592" s="447"/>
      <c r="H592" s="1462"/>
      <c r="I592" s="1461"/>
      <c r="J592" s="447"/>
      <c r="K592" s="447"/>
      <c r="L592" s="447"/>
      <c r="M592" s="1462"/>
      <c r="N592" s="1461"/>
      <c r="O592" s="447"/>
      <c r="P592" s="447"/>
      <c r="Q592" s="447"/>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79"/>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1462"/>
      <c r="D593" s="1461"/>
      <c r="E593" s="447"/>
      <c r="F593" s="447"/>
      <c r="G593" s="447"/>
      <c r="H593" s="1462"/>
      <c r="I593" s="1461"/>
      <c r="J593" s="447"/>
      <c r="K593" s="447"/>
      <c r="L593" s="447"/>
      <c r="M593" s="1462"/>
      <c r="N593" s="1461"/>
      <c r="O593" s="447"/>
      <c r="P593" s="447"/>
      <c r="Q593" s="447"/>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79"/>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1462"/>
      <c r="D594" s="1461"/>
      <c r="E594" s="447"/>
      <c r="F594" s="447"/>
      <c r="G594" s="447"/>
      <c r="H594" s="1462"/>
      <c r="I594" s="1461"/>
      <c r="J594" s="447"/>
      <c r="K594" s="447"/>
      <c r="L594" s="447"/>
      <c r="M594" s="1462"/>
      <c r="N594" s="1461"/>
      <c r="O594" s="447"/>
      <c r="P594" s="447"/>
      <c r="Q594" s="447"/>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79"/>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1462"/>
      <c r="D595" s="1461"/>
      <c r="E595" s="447"/>
      <c r="F595" s="447"/>
      <c r="G595" s="447"/>
      <c r="H595" s="1462"/>
      <c r="I595" s="1461"/>
      <c r="J595" s="447"/>
      <c r="K595" s="447"/>
      <c r="L595" s="447"/>
      <c r="M595" s="1462"/>
      <c r="N595" s="1461"/>
      <c r="O595" s="447"/>
      <c r="P595" s="447"/>
      <c r="Q595" s="447"/>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79"/>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1462"/>
      <c r="D596" s="1461"/>
      <c r="E596" s="447"/>
      <c r="F596" s="447"/>
      <c r="G596" s="447"/>
      <c r="H596" s="1462"/>
      <c r="I596" s="1461"/>
      <c r="J596" s="447"/>
      <c r="K596" s="447"/>
      <c r="L596" s="447"/>
      <c r="M596" s="1462"/>
      <c r="N596" s="1461"/>
      <c r="O596" s="447"/>
      <c r="P596" s="447"/>
      <c r="Q596" s="447"/>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79"/>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1462"/>
      <c r="D597" s="1461"/>
      <c r="E597" s="447"/>
      <c r="F597" s="447"/>
      <c r="G597" s="447"/>
      <c r="H597" s="1462"/>
      <c r="I597" s="1461"/>
      <c r="J597" s="447"/>
      <c r="K597" s="447"/>
      <c r="L597" s="447"/>
      <c r="M597" s="1462"/>
      <c r="N597" s="1461"/>
      <c r="O597" s="447"/>
      <c r="P597" s="447"/>
      <c r="Q597" s="447"/>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79"/>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1462"/>
      <c r="D598" s="1461"/>
      <c r="E598" s="447"/>
      <c r="F598" s="447"/>
      <c r="G598" s="447"/>
      <c r="H598" s="1462"/>
      <c r="I598" s="1461"/>
      <c r="J598" s="447"/>
      <c r="K598" s="447"/>
      <c r="L598" s="447"/>
      <c r="M598" s="1462"/>
      <c r="N598" s="1461"/>
      <c r="O598" s="447"/>
      <c r="P598" s="447"/>
      <c r="Q598" s="447"/>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79"/>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1462"/>
      <c r="D599" s="1461"/>
      <c r="E599" s="447"/>
      <c r="F599" s="447"/>
      <c r="G599" s="447"/>
      <c r="H599" s="1462"/>
      <c r="I599" s="1461"/>
      <c r="J599" s="447"/>
      <c r="K599" s="447"/>
      <c r="L599" s="447"/>
      <c r="M599" s="1462"/>
      <c r="N599" s="1461"/>
      <c r="O599" s="447"/>
      <c r="P599" s="447"/>
      <c r="Q599" s="447"/>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79"/>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1462"/>
      <c r="D600" s="1461"/>
      <c r="E600" s="447"/>
      <c r="F600" s="447"/>
      <c r="G600" s="447"/>
      <c r="H600" s="1462"/>
      <c r="I600" s="1461"/>
      <c r="J600" s="447"/>
      <c r="K600" s="447"/>
      <c r="L600" s="447"/>
      <c r="M600" s="1462"/>
      <c r="N600" s="1461"/>
      <c r="O600" s="447"/>
      <c r="P600" s="447"/>
      <c r="Q600" s="447"/>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79"/>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1462"/>
      <c r="D601" s="1461"/>
      <c r="E601" s="447"/>
      <c r="F601" s="447"/>
      <c r="G601" s="447"/>
      <c r="H601" s="1462"/>
      <c r="I601" s="1461"/>
      <c r="J601" s="447"/>
      <c r="K601" s="447"/>
      <c r="L601" s="447"/>
      <c r="M601" s="1462"/>
      <c r="N601" s="1461"/>
      <c r="O601" s="447"/>
      <c r="P601" s="447"/>
      <c r="Q601" s="447"/>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79"/>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1462"/>
      <c r="D602" s="1461"/>
      <c r="E602" s="447"/>
      <c r="F602" s="447"/>
      <c r="G602" s="447"/>
      <c r="H602" s="1462"/>
      <c r="I602" s="1461"/>
      <c r="J602" s="447"/>
      <c r="K602" s="447"/>
      <c r="L602" s="447"/>
      <c r="M602" s="1462"/>
      <c r="N602" s="1461"/>
      <c r="O602" s="447"/>
      <c r="P602" s="447"/>
      <c r="Q602" s="447"/>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79"/>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1462"/>
      <c r="D603" s="1461"/>
      <c r="E603" s="447"/>
      <c r="F603" s="447"/>
      <c r="G603" s="447"/>
      <c r="H603" s="1462"/>
      <c r="I603" s="1461"/>
      <c r="J603" s="447"/>
      <c r="K603" s="447"/>
      <c r="L603" s="447"/>
      <c r="M603" s="1462"/>
      <c r="N603" s="1461"/>
      <c r="O603" s="447"/>
      <c r="P603" s="447"/>
      <c r="Q603" s="447"/>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79"/>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1462"/>
      <c r="D604" s="1461"/>
      <c r="E604" s="447"/>
      <c r="F604" s="447"/>
      <c r="G604" s="447"/>
      <c r="H604" s="1462"/>
      <c r="I604" s="1461"/>
      <c r="J604" s="447"/>
      <c r="K604" s="447"/>
      <c r="L604" s="447"/>
      <c r="M604" s="1462"/>
      <c r="N604" s="1461"/>
      <c r="O604" s="447"/>
      <c r="P604" s="447"/>
      <c r="Q604" s="447"/>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0"/>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1462"/>
      <c r="D605" s="1461"/>
      <c r="E605" s="447"/>
      <c r="F605" s="447"/>
      <c r="G605" s="447"/>
      <c r="H605" s="1462"/>
      <c r="I605" s="1461"/>
      <c r="J605" s="447"/>
      <c r="K605" s="447"/>
      <c r="L605" s="447"/>
      <c r="M605" s="1462"/>
      <c r="N605" s="1461"/>
      <c r="O605" s="447"/>
      <c r="P605" s="447"/>
      <c r="Q605" s="447"/>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0"/>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1462"/>
      <c r="D606" s="1461"/>
      <c r="E606" s="447"/>
      <c r="F606" s="447"/>
      <c r="G606" s="447"/>
      <c r="H606" s="1462"/>
      <c r="I606" s="1461"/>
      <c r="J606" s="447"/>
      <c r="K606" s="447"/>
      <c r="L606" s="447"/>
      <c r="M606" s="1462"/>
      <c r="N606" s="1461"/>
      <c r="O606" s="447"/>
      <c r="P606" s="447"/>
      <c r="Q606" s="447"/>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0"/>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1462"/>
      <c r="D607" s="1461"/>
      <c r="E607" s="447"/>
      <c r="F607" s="447"/>
      <c r="G607" s="447"/>
      <c r="H607" s="1462"/>
      <c r="I607" s="1461"/>
      <c r="J607" s="447"/>
      <c r="K607" s="447"/>
      <c r="L607" s="447"/>
      <c r="M607" s="1462"/>
      <c r="N607" s="1461"/>
      <c r="O607" s="447"/>
      <c r="P607" s="447"/>
      <c r="Q607" s="447"/>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0"/>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1462"/>
      <c r="D608" s="1461"/>
      <c r="E608" s="447"/>
      <c r="F608" s="447"/>
      <c r="G608" s="447"/>
      <c r="H608" s="1462"/>
      <c r="I608" s="1461"/>
      <c r="J608" s="447"/>
      <c r="K608" s="447"/>
      <c r="L608" s="447"/>
      <c r="M608" s="1462"/>
      <c r="N608" s="1461"/>
      <c r="O608" s="447"/>
      <c r="P608" s="447"/>
      <c r="Q608" s="447"/>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0"/>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1462"/>
      <c r="D609" s="1461"/>
      <c r="E609" s="447"/>
      <c r="F609" s="447"/>
      <c r="G609" s="447"/>
      <c r="H609" s="1462"/>
      <c r="I609" s="1461"/>
      <c r="J609" s="447"/>
      <c r="K609" s="447"/>
      <c r="L609" s="447"/>
      <c r="M609" s="1462"/>
      <c r="N609" s="1461"/>
      <c r="O609" s="447"/>
      <c r="P609" s="447"/>
      <c r="Q609" s="447"/>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0"/>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1462"/>
      <c r="D610" s="1461"/>
      <c r="E610" s="447"/>
      <c r="F610" s="447"/>
      <c r="G610" s="447"/>
      <c r="H610" s="1462"/>
      <c r="I610" s="1461"/>
      <c r="J610" s="447"/>
      <c r="K610" s="447"/>
      <c r="L610" s="447"/>
      <c r="M610" s="1462"/>
      <c r="N610" s="1461"/>
      <c r="O610" s="447"/>
      <c r="P610" s="447"/>
      <c r="Q610" s="447"/>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0"/>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1462"/>
      <c r="D611" s="1461"/>
      <c r="E611" s="447"/>
      <c r="F611" s="447"/>
      <c r="G611" s="447"/>
      <c r="H611" s="1462"/>
      <c r="I611" s="1461"/>
      <c r="J611" s="447"/>
      <c r="K611" s="447"/>
      <c r="L611" s="447"/>
      <c r="M611" s="1462"/>
      <c r="N611" s="1461"/>
      <c r="O611" s="447"/>
      <c r="P611" s="447"/>
      <c r="Q611" s="447"/>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0"/>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1462"/>
      <c r="D612" s="1461"/>
      <c r="E612" s="447"/>
      <c r="F612" s="447"/>
      <c r="G612" s="447"/>
      <c r="H612" s="1462"/>
      <c r="I612" s="1461"/>
      <c r="J612" s="447"/>
      <c r="K612" s="447"/>
      <c r="L612" s="447"/>
      <c r="M612" s="1462"/>
      <c r="N612" s="1461"/>
      <c r="O612" s="447"/>
      <c r="P612" s="447"/>
      <c r="Q612" s="447"/>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0"/>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1462"/>
      <c r="D613" s="1461"/>
      <c r="E613" s="447"/>
      <c r="F613" s="447"/>
      <c r="G613" s="447"/>
      <c r="H613" s="1462"/>
      <c r="I613" s="1461"/>
      <c r="J613" s="447"/>
      <c r="K613" s="447"/>
      <c r="L613" s="447"/>
      <c r="M613" s="1462"/>
      <c r="N613" s="1461"/>
      <c r="O613" s="447"/>
      <c r="P613" s="447"/>
      <c r="Q613" s="447"/>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0"/>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1462"/>
      <c r="D614" s="1461"/>
      <c r="E614" s="447"/>
      <c r="F614" s="447"/>
      <c r="G614" s="447"/>
      <c r="H614" s="1462"/>
      <c r="I614" s="1461"/>
      <c r="J614" s="447"/>
      <c r="K614" s="447"/>
      <c r="L614" s="447"/>
      <c r="M614" s="1462"/>
      <c r="N614" s="1461"/>
      <c r="O614" s="447"/>
      <c r="P614" s="447"/>
      <c r="Q614" s="447"/>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0"/>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1462"/>
      <c r="D615" s="1461"/>
      <c r="E615" s="447"/>
      <c r="F615" s="447"/>
      <c r="G615" s="447"/>
      <c r="H615" s="1462"/>
      <c r="I615" s="1461"/>
      <c r="J615" s="447"/>
      <c r="K615" s="447"/>
      <c r="L615" s="447"/>
      <c r="M615" s="1462"/>
      <c r="N615" s="1461"/>
      <c r="O615" s="447"/>
      <c r="P615" s="447"/>
      <c r="Q615" s="447"/>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0"/>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1462"/>
      <c r="D616" s="1461"/>
      <c r="E616" s="447"/>
      <c r="F616" s="447"/>
      <c r="G616" s="447"/>
      <c r="H616" s="1462"/>
      <c r="I616" s="1461"/>
      <c r="J616" s="447"/>
      <c r="K616" s="447"/>
      <c r="L616" s="447"/>
      <c r="M616" s="1462"/>
      <c r="N616" s="1461"/>
      <c r="O616" s="447"/>
      <c r="P616" s="447"/>
      <c r="Q616" s="447"/>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0"/>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1462"/>
      <c r="D617" s="1461"/>
      <c r="E617" s="447"/>
      <c r="F617" s="447"/>
      <c r="G617" s="447"/>
      <c r="H617" s="1462"/>
      <c r="I617" s="1461"/>
      <c r="J617" s="447"/>
      <c r="K617" s="447"/>
      <c r="L617" s="447"/>
      <c r="M617" s="1462"/>
      <c r="N617" s="1461"/>
      <c r="O617" s="447"/>
      <c r="P617" s="447"/>
      <c r="Q617" s="447"/>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0"/>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1462"/>
      <c r="D618" s="1461"/>
      <c r="E618" s="447"/>
      <c r="F618" s="447"/>
      <c r="G618" s="447"/>
      <c r="H618" s="1462"/>
      <c r="I618" s="1461"/>
      <c r="J618" s="447"/>
      <c r="K618" s="447"/>
      <c r="L618" s="447"/>
      <c r="M618" s="1462"/>
      <c r="N618" s="1461"/>
      <c r="O618" s="447"/>
      <c r="P618" s="447"/>
      <c r="Q618" s="447"/>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0"/>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1462"/>
      <c r="D619" s="1461"/>
      <c r="E619" s="447"/>
      <c r="F619" s="447"/>
      <c r="G619" s="447"/>
      <c r="H619" s="1462"/>
      <c r="I619" s="1461"/>
      <c r="J619" s="447"/>
      <c r="K619" s="447"/>
      <c r="L619" s="447"/>
      <c r="M619" s="1462"/>
      <c r="N619" s="1461"/>
      <c r="O619" s="447"/>
      <c r="P619" s="447"/>
      <c r="Q619" s="447"/>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0"/>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1462"/>
      <c r="D620" s="1461"/>
      <c r="E620" s="447"/>
      <c r="F620" s="447"/>
      <c r="G620" s="447"/>
      <c r="H620" s="1462"/>
      <c r="I620" s="1461"/>
      <c r="J620" s="447"/>
      <c r="K620" s="447"/>
      <c r="L620" s="447"/>
      <c r="M620" s="1462"/>
      <c r="N620" s="1461"/>
      <c r="O620" s="447"/>
      <c r="P620" s="447"/>
      <c r="Q620" s="447"/>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0"/>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1462"/>
      <c r="D621" s="1461"/>
      <c r="E621" s="447"/>
      <c r="F621" s="447"/>
      <c r="G621" s="447"/>
      <c r="H621" s="1462"/>
      <c r="I621" s="1461"/>
      <c r="J621" s="447"/>
      <c r="K621" s="447"/>
      <c r="L621" s="447"/>
      <c r="M621" s="1462"/>
      <c r="N621" s="1461"/>
      <c r="O621" s="447"/>
      <c r="P621" s="447"/>
      <c r="Q621" s="447"/>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0"/>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1462"/>
      <c r="D622" s="1461"/>
      <c r="E622" s="447"/>
      <c r="F622" s="447"/>
      <c r="G622" s="447"/>
      <c r="H622" s="1462"/>
      <c r="I622" s="1461"/>
      <c r="J622" s="447"/>
      <c r="K622" s="447"/>
      <c r="L622" s="447"/>
      <c r="M622" s="1462"/>
      <c r="N622" s="1461"/>
      <c r="O622" s="447"/>
      <c r="P622" s="447"/>
      <c r="Q622" s="447"/>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0"/>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1462"/>
      <c r="D623" s="1461"/>
      <c r="E623" s="447"/>
      <c r="F623" s="447"/>
      <c r="G623" s="447"/>
      <c r="H623" s="1462"/>
      <c r="I623" s="1461"/>
      <c r="J623" s="447"/>
      <c r="K623" s="447"/>
      <c r="L623" s="447"/>
      <c r="M623" s="1462"/>
      <c r="N623" s="1461"/>
      <c r="O623" s="447"/>
      <c r="P623" s="447"/>
      <c r="Q623" s="447"/>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0"/>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1462"/>
      <c r="D624" s="1461"/>
      <c r="E624" s="447"/>
      <c r="F624" s="447"/>
      <c r="G624" s="447"/>
      <c r="H624" s="1462"/>
      <c r="I624" s="1461"/>
      <c r="J624" s="447"/>
      <c r="K624" s="447"/>
      <c r="L624" s="447"/>
      <c r="M624" s="1462"/>
      <c r="N624" s="1461"/>
      <c r="O624" s="447"/>
      <c r="P624" s="447"/>
      <c r="Q624" s="447"/>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0"/>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1462"/>
      <c r="D625" s="1461"/>
      <c r="E625" s="447"/>
      <c r="F625" s="447"/>
      <c r="G625" s="447"/>
      <c r="H625" s="1462"/>
      <c r="I625" s="1461"/>
      <c r="J625" s="447"/>
      <c r="K625" s="447"/>
      <c r="L625" s="447"/>
      <c r="M625" s="1462"/>
      <c r="N625" s="1461"/>
      <c r="O625" s="447"/>
      <c r="P625" s="447"/>
      <c r="Q625" s="447"/>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0"/>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1462"/>
      <c r="D626" s="1461"/>
      <c r="E626" s="447"/>
      <c r="F626" s="447"/>
      <c r="G626" s="447"/>
      <c r="H626" s="1462"/>
      <c r="I626" s="1461"/>
      <c r="J626" s="447"/>
      <c r="K626" s="447"/>
      <c r="L626" s="447"/>
      <c r="M626" s="1462"/>
      <c r="N626" s="1461"/>
      <c r="O626" s="447"/>
      <c r="P626" s="447"/>
      <c r="Q626" s="447"/>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0"/>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1462"/>
      <c r="D627" s="1461"/>
      <c r="E627" s="447"/>
      <c r="F627" s="447"/>
      <c r="G627" s="447"/>
      <c r="H627" s="1462"/>
      <c r="I627" s="1461"/>
      <c r="J627" s="447"/>
      <c r="K627" s="447"/>
      <c r="L627" s="447"/>
      <c r="M627" s="1462"/>
      <c r="N627" s="1461"/>
      <c r="O627" s="447"/>
      <c r="P627" s="447"/>
      <c r="Q627" s="447"/>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0"/>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1462"/>
      <c r="D628" s="1461"/>
      <c r="E628" s="447"/>
      <c r="F628" s="447"/>
      <c r="G628" s="447"/>
      <c r="H628" s="1462"/>
      <c r="I628" s="1461"/>
      <c r="J628" s="447"/>
      <c r="K628" s="447"/>
      <c r="L628" s="447"/>
      <c r="M628" s="1462"/>
      <c r="N628" s="1461"/>
      <c r="O628" s="447"/>
      <c r="P628" s="447"/>
      <c r="Q628" s="447"/>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0"/>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1462"/>
      <c r="D629" s="1461"/>
      <c r="E629" s="447"/>
      <c r="F629" s="447"/>
      <c r="G629" s="447"/>
      <c r="H629" s="1462"/>
      <c r="I629" s="1461"/>
      <c r="J629" s="447"/>
      <c r="K629" s="447"/>
      <c r="L629" s="447"/>
      <c r="M629" s="1462"/>
      <c r="N629" s="1461"/>
      <c r="O629" s="447"/>
      <c r="P629" s="447"/>
      <c r="Q629" s="447"/>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0"/>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1462"/>
      <c r="D630" s="1461"/>
      <c r="E630" s="447"/>
      <c r="F630" s="447"/>
      <c r="G630" s="447"/>
      <c r="H630" s="1462"/>
      <c r="I630" s="1461"/>
      <c r="J630" s="447"/>
      <c r="K630" s="447"/>
      <c r="L630" s="447"/>
      <c r="M630" s="1462"/>
      <c r="N630" s="1461"/>
      <c r="O630" s="447"/>
      <c r="P630" s="447"/>
      <c r="Q630" s="447"/>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0"/>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1462"/>
      <c r="D631" s="1461"/>
      <c r="E631" s="447"/>
      <c r="F631" s="447"/>
      <c r="G631" s="447"/>
      <c r="H631" s="1462"/>
      <c r="I631" s="1461"/>
      <c r="J631" s="447"/>
      <c r="K631" s="447"/>
      <c r="L631" s="447"/>
      <c r="M631" s="1462"/>
      <c r="N631" s="1461"/>
      <c r="O631" s="447"/>
      <c r="P631" s="447"/>
      <c r="Q631" s="447"/>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0"/>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1462"/>
      <c r="D632" s="1461"/>
      <c r="E632" s="447"/>
      <c r="F632" s="447"/>
      <c r="G632" s="447"/>
      <c r="H632" s="1462"/>
      <c r="I632" s="1461"/>
      <c r="J632" s="447"/>
      <c r="K632" s="447"/>
      <c r="L632" s="447"/>
      <c r="M632" s="1462"/>
      <c r="N632" s="1461"/>
      <c r="O632" s="447"/>
      <c r="P632" s="447"/>
      <c r="Q632" s="447"/>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0"/>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1462"/>
      <c r="D633" s="1461"/>
      <c r="E633" s="447"/>
      <c r="F633" s="447"/>
      <c r="G633" s="447"/>
      <c r="H633" s="1462"/>
      <c r="I633" s="1461"/>
      <c r="J633" s="447"/>
      <c r="K633" s="447"/>
      <c r="L633" s="447"/>
      <c r="M633" s="1462"/>
      <c r="N633" s="1461"/>
      <c r="O633" s="447"/>
      <c r="P633" s="447"/>
      <c r="Q633" s="447"/>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0"/>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1462"/>
      <c r="D634" s="1461"/>
      <c r="E634" s="447"/>
      <c r="F634" s="447"/>
      <c r="G634" s="447"/>
      <c r="H634" s="1462"/>
      <c r="I634" s="1461"/>
      <c r="J634" s="447"/>
      <c r="K634" s="447"/>
      <c r="L634" s="447"/>
      <c r="M634" s="1462"/>
      <c r="N634" s="1461"/>
      <c r="O634" s="447"/>
      <c r="P634" s="447"/>
      <c r="Q634" s="447"/>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0"/>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1462"/>
      <c r="D635" s="1461"/>
      <c r="E635" s="447"/>
      <c r="F635" s="447"/>
      <c r="G635" s="447"/>
      <c r="H635" s="1462"/>
      <c r="I635" s="1461"/>
      <c r="J635" s="447"/>
      <c r="K635" s="447"/>
      <c r="L635" s="447"/>
      <c r="M635" s="1462"/>
      <c r="N635" s="1461"/>
      <c r="O635" s="447"/>
      <c r="P635" s="447"/>
      <c r="Q635" s="447"/>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0"/>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1462"/>
      <c r="D636" s="1461"/>
      <c r="E636" s="447"/>
      <c r="F636" s="447"/>
      <c r="G636" s="447"/>
      <c r="H636" s="1462"/>
      <c r="I636" s="1461"/>
      <c r="J636" s="447"/>
      <c r="K636" s="447"/>
      <c r="L636" s="447"/>
      <c r="M636" s="1462"/>
      <c r="N636" s="1461"/>
      <c r="O636" s="447"/>
      <c r="P636" s="447"/>
      <c r="Q636" s="447"/>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0"/>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1462"/>
      <c r="D637" s="1461"/>
      <c r="E637" s="447"/>
      <c r="F637" s="447"/>
      <c r="G637" s="447"/>
      <c r="H637" s="1462"/>
      <c r="I637" s="1461"/>
      <c r="J637" s="447"/>
      <c r="K637" s="447"/>
      <c r="L637" s="447"/>
      <c r="M637" s="1462"/>
      <c r="N637" s="1461"/>
      <c r="O637" s="447"/>
      <c r="P637" s="447"/>
      <c r="Q637" s="447"/>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0"/>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1462"/>
      <c r="D638" s="1461"/>
      <c r="E638" s="447"/>
      <c r="F638" s="447"/>
      <c r="G638" s="447"/>
      <c r="H638" s="1462"/>
      <c r="I638" s="1461"/>
      <c r="J638" s="447"/>
      <c r="K638" s="447"/>
      <c r="L638" s="447"/>
      <c r="M638" s="1462"/>
      <c r="N638" s="1461"/>
      <c r="O638" s="447"/>
      <c r="P638" s="447"/>
      <c r="Q638" s="447"/>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0"/>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1462"/>
      <c r="D639" s="1461"/>
      <c r="E639" s="447"/>
      <c r="F639" s="447"/>
      <c r="G639" s="447"/>
      <c r="H639" s="1462"/>
      <c r="I639" s="1461"/>
      <c r="J639" s="447"/>
      <c r="K639" s="447"/>
      <c r="L639" s="447"/>
      <c r="M639" s="1462"/>
      <c r="N639" s="1461"/>
      <c r="O639" s="447"/>
      <c r="P639" s="447"/>
      <c r="Q639" s="447"/>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0"/>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1462"/>
      <c r="D640" s="1461"/>
      <c r="E640" s="447"/>
      <c r="F640" s="447"/>
      <c r="G640" s="447"/>
      <c r="H640" s="1462"/>
      <c r="I640" s="1461"/>
      <c r="J640" s="447"/>
      <c r="K640" s="447"/>
      <c r="L640" s="447"/>
      <c r="M640" s="1462"/>
      <c r="N640" s="1461"/>
      <c r="O640" s="447"/>
      <c r="P640" s="447"/>
      <c r="Q640" s="447"/>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0"/>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1462"/>
      <c r="D641" s="1461"/>
      <c r="E641" s="447"/>
      <c r="F641" s="447"/>
      <c r="G641" s="447"/>
      <c r="H641" s="1462"/>
      <c r="I641" s="1461"/>
      <c r="J641" s="447"/>
      <c r="K641" s="447"/>
      <c r="L641" s="447"/>
      <c r="M641" s="1462"/>
      <c r="N641" s="1461"/>
      <c r="O641" s="447"/>
      <c r="P641" s="447"/>
      <c r="Q641" s="447"/>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0"/>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1462"/>
      <c r="D642" s="1461"/>
      <c r="E642" s="447"/>
      <c r="F642" s="447"/>
      <c r="G642" s="447"/>
      <c r="H642" s="1462"/>
      <c r="I642" s="1461"/>
      <c r="J642" s="447"/>
      <c r="K642" s="447"/>
      <c r="L642" s="447"/>
      <c r="M642" s="1462"/>
      <c r="N642" s="1461"/>
      <c r="O642" s="447"/>
      <c r="P642" s="447"/>
      <c r="Q642" s="447"/>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0"/>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1462"/>
      <c r="D643" s="1461"/>
      <c r="E643" s="447"/>
      <c r="F643" s="447"/>
      <c r="G643" s="447"/>
      <c r="H643" s="1462"/>
      <c r="I643" s="1461"/>
      <c r="J643" s="447"/>
      <c r="K643" s="447"/>
      <c r="L643" s="447"/>
      <c r="M643" s="1462"/>
      <c r="N643" s="1461"/>
      <c r="O643" s="447"/>
      <c r="P643" s="447"/>
      <c r="Q643" s="447"/>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0"/>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1462"/>
      <c r="D644" s="1461"/>
      <c r="E644" s="447"/>
      <c r="F644" s="447"/>
      <c r="G644" s="447"/>
      <c r="H644" s="1462"/>
      <c r="I644" s="1461"/>
      <c r="J644" s="447"/>
      <c r="K644" s="447"/>
      <c r="L644" s="447"/>
      <c r="M644" s="1462"/>
      <c r="N644" s="1461"/>
      <c r="O644" s="447"/>
      <c r="P644" s="447"/>
      <c r="Q644" s="447"/>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0"/>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1462"/>
      <c r="D645" s="1461"/>
      <c r="E645" s="447"/>
      <c r="F645" s="447"/>
      <c r="G645" s="447"/>
      <c r="H645" s="1462"/>
      <c r="I645" s="1461"/>
      <c r="J645" s="447"/>
      <c r="K645" s="447"/>
      <c r="L645" s="447"/>
      <c r="M645" s="1462"/>
      <c r="N645" s="1461"/>
      <c r="O645" s="447"/>
      <c r="P645" s="447"/>
      <c r="Q645" s="447"/>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0"/>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1462"/>
      <c r="D646" s="1461"/>
      <c r="E646" s="447"/>
      <c r="F646" s="447"/>
      <c r="G646" s="447"/>
      <c r="H646" s="1462"/>
      <c r="I646" s="1461"/>
      <c r="J646" s="447"/>
      <c r="K646" s="447"/>
      <c r="L646" s="447"/>
      <c r="M646" s="1462"/>
      <c r="N646" s="1461"/>
      <c r="O646" s="447"/>
      <c r="P646" s="447"/>
      <c r="Q646" s="447"/>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0"/>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1462"/>
      <c r="D647" s="1461"/>
      <c r="E647" s="447"/>
      <c r="F647" s="447"/>
      <c r="G647" s="447"/>
      <c r="H647" s="1462"/>
      <c r="I647" s="1461"/>
      <c r="J647" s="447"/>
      <c r="K647" s="447"/>
      <c r="L647" s="447"/>
      <c r="M647" s="1462"/>
      <c r="N647" s="1461"/>
      <c r="O647" s="447"/>
      <c r="P647" s="447"/>
      <c r="Q647" s="447"/>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0"/>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1462"/>
      <c r="D648" s="1461"/>
      <c r="E648" s="447"/>
      <c r="F648" s="447"/>
      <c r="G648" s="447"/>
      <c r="H648" s="1462"/>
      <c r="I648" s="1461"/>
      <c r="J648" s="447"/>
      <c r="K648" s="447"/>
      <c r="L648" s="447"/>
      <c r="M648" s="1462"/>
      <c r="N648" s="1461"/>
      <c r="O648" s="447"/>
      <c r="P648" s="447"/>
      <c r="Q648" s="447"/>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0"/>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1462"/>
      <c r="D649" s="1461"/>
      <c r="E649" s="447"/>
      <c r="F649" s="447"/>
      <c r="G649" s="447"/>
      <c r="H649" s="1462"/>
      <c r="I649" s="1461"/>
      <c r="J649" s="447"/>
      <c r="K649" s="447"/>
      <c r="L649" s="447"/>
      <c r="M649" s="1462"/>
      <c r="N649" s="1461"/>
      <c r="O649" s="447"/>
      <c r="P649" s="447"/>
      <c r="Q649" s="447"/>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0"/>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1462"/>
      <c r="D650" s="1461"/>
      <c r="E650" s="447"/>
      <c r="F650" s="447"/>
      <c r="G650" s="447"/>
      <c r="H650" s="1462"/>
      <c r="I650" s="1461"/>
      <c r="J650" s="447"/>
      <c r="K650" s="447"/>
      <c r="L650" s="447"/>
      <c r="M650" s="1462"/>
      <c r="N650" s="1461"/>
      <c r="O650" s="447"/>
      <c r="P650" s="447"/>
      <c r="Q650" s="447"/>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0"/>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1462"/>
      <c r="D651" s="1461"/>
      <c r="E651" s="447"/>
      <c r="F651" s="447"/>
      <c r="G651" s="447"/>
      <c r="H651" s="1462"/>
      <c r="I651" s="1461"/>
      <c r="J651" s="447"/>
      <c r="K651" s="447"/>
      <c r="L651" s="447"/>
      <c r="M651" s="1462"/>
      <c r="N651" s="1461"/>
      <c r="O651" s="447"/>
      <c r="P651" s="447"/>
      <c r="Q651" s="447"/>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0"/>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1462"/>
      <c r="D652" s="1461"/>
      <c r="E652" s="447"/>
      <c r="F652" s="447"/>
      <c r="G652" s="447"/>
      <c r="H652" s="1462"/>
      <c r="I652" s="1461"/>
      <c r="J652" s="447"/>
      <c r="K652" s="447"/>
      <c r="L652" s="447"/>
      <c r="M652" s="1462"/>
      <c r="N652" s="1461"/>
      <c r="O652" s="447"/>
      <c r="P652" s="447"/>
      <c r="Q652" s="447"/>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0"/>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1462"/>
      <c r="D653" s="1461"/>
      <c r="E653" s="447"/>
      <c r="F653" s="447"/>
      <c r="G653" s="447"/>
      <c r="H653" s="1462"/>
      <c r="I653" s="1461"/>
      <c r="J653" s="447"/>
      <c r="K653" s="447"/>
      <c r="L653" s="447"/>
      <c r="M653" s="1462"/>
      <c r="N653" s="1461"/>
      <c r="O653" s="447"/>
      <c r="P653" s="447"/>
      <c r="Q653" s="447"/>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0"/>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1462"/>
      <c r="D654" s="1461"/>
      <c r="E654" s="447"/>
      <c r="F654" s="447"/>
      <c r="G654" s="447"/>
      <c r="H654" s="1462"/>
      <c r="I654" s="1461"/>
      <c r="J654" s="447"/>
      <c r="K654" s="447"/>
      <c r="L654" s="447"/>
      <c r="M654" s="1462"/>
      <c r="N654" s="1461"/>
      <c r="O654" s="447"/>
      <c r="P654" s="447"/>
      <c r="Q654" s="447"/>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0"/>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1462"/>
      <c r="D655" s="1461"/>
      <c r="E655" s="447"/>
      <c r="F655" s="447"/>
      <c r="G655" s="447"/>
      <c r="H655" s="1462"/>
      <c r="I655" s="1461"/>
      <c r="J655" s="447"/>
      <c r="K655" s="447"/>
      <c r="L655" s="447"/>
      <c r="M655" s="1462"/>
      <c r="N655" s="1461"/>
      <c r="O655" s="447"/>
      <c r="P655" s="447"/>
      <c r="Q655" s="447"/>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0"/>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1462"/>
      <c r="D656" s="1461"/>
      <c r="E656" s="447"/>
      <c r="F656" s="447"/>
      <c r="G656" s="447"/>
      <c r="H656" s="1462"/>
      <c r="I656" s="1461"/>
      <c r="J656" s="447"/>
      <c r="K656" s="447"/>
      <c r="L656" s="447"/>
      <c r="M656" s="1462"/>
      <c r="N656" s="1461"/>
      <c r="O656" s="447"/>
      <c r="P656" s="447"/>
      <c r="Q656" s="447"/>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0"/>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1462"/>
      <c r="D657" s="1461"/>
      <c r="E657" s="447"/>
      <c r="F657" s="447"/>
      <c r="G657" s="447"/>
      <c r="H657" s="1462"/>
      <c r="I657" s="1461"/>
      <c r="J657" s="447"/>
      <c r="K657" s="447"/>
      <c r="L657" s="447"/>
      <c r="M657" s="1462"/>
      <c r="N657" s="1461"/>
      <c r="O657" s="447"/>
      <c r="P657" s="447"/>
      <c r="Q657" s="447"/>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0"/>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1462"/>
      <c r="D658" s="1461"/>
      <c r="E658" s="447"/>
      <c r="F658" s="447"/>
      <c r="G658" s="447"/>
      <c r="H658" s="1462"/>
      <c r="I658" s="1461"/>
      <c r="J658" s="447"/>
      <c r="K658" s="447"/>
      <c r="L658" s="447"/>
      <c r="M658" s="1462"/>
      <c r="N658" s="1461"/>
      <c r="O658" s="447"/>
      <c r="P658" s="447"/>
      <c r="Q658" s="447"/>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0"/>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1462"/>
      <c r="D659" s="1461"/>
      <c r="E659" s="447"/>
      <c r="F659" s="447"/>
      <c r="G659" s="447"/>
      <c r="H659" s="1462"/>
      <c r="I659" s="1461"/>
      <c r="J659" s="447"/>
      <c r="K659" s="447"/>
      <c r="L659" s="447"/>
      <c r="M659" s="1462"/>
      <c r="N659" s="1461"/>
      <c r="O659" s="447"/>
      <c r="P659" s="447"/>
      <c r="Q659" s="447"/>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0"/>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1462"/>
      <c r="D660" s="1461"/>
      <c r="E660" s="447"/>
      <c r="F660" s="447"/>
      <c r="G660" s="447"/>
      <c r="H660" s="1462"/>
      <c r="I660" s="1461"/>
      <c r="J660" s="447"/>
      <c r="K660" s="447"/>
      <c r="L660" s="447"/>
      <c r="M660" s="1462"/>
      <c r="N660" s="1461"/>
      <c r="O660" s="447"/>
      <c r="P660" s="447"/>
      <c r="Q660" s="447"/>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0"/>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1462"/>
      <c r="D661" s="1461"/>
      <c r="E661" s="447"/>
      <c r="F661" s="447"/>
      <c r="G661" s="447"/>
      <c r="H661" s="1462"/>
      <c r="I661" s="1461"/>
      <c r="J661" s="447"/>
      <c r="K661" s="447"/>
      <c r="L661" s="447"/>
      <c r="M661" s="1462"/>
      <c r="N661" s="1461"/>
      <c r="O661" s="447"/>
      <c r="P661" s="447"/>
      <c r="Q661" s="447"/>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0"/>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1462"/>
      <c r="D662" s="1461"/>
      <c r="E662" s="447"/>
      <c r="F662" s="447"/>
      <c r="G662" s="447"/>
      <c r="H662" s="1462"/>
      <c r="I662" s="1461"/>
      <c r="J662" s="447"/>
      <c r="K662" s="447"/>
      <c r="L662" s="447"/>
      <c r="M662" s="1462"/>
      <c r="N662" s="1461"/>
      <c r="O662" s="447"/>
      <c r="P662" s="447"/>
      <c r="Q662" s="447"/>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0"/>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1462"/>
      <c r="D663" s="1461"/>
      <c r="E663" s="447"/>
      <c r="F663" s="447"/>
      <c r="G663" s="447"/>
      <c r="H663" s="1462"/>
      <c r="I663" s="1461"/>
      <c r="J663" s="447"/>
      <c r="K663" s="447"/>
      <c r="L663" s="447"/>
      <c r="M663" s="1462"/>
      <c r="N663" s="1461"/>
      <c r="O663" s="447"/>
      <c r="P663" s="447"/>
      <c r="Q663" s="447"/>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0"/>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1462"/>
      <c r="D664" s="1461"/>
      <c r="E664" s="447"/>
      <c r="F664" s="447"/>
      <c r="G664" s="447"/>
      <c r="H664" s="1462"/>
      <c r="I664" s="1461"/>
      <c r="J664" s="447"/>
      <c r="K664" s="447"/>
      <c r="L664" s="447"/>
      <c r="M664" s="1462"/>
      <c r="N664" s="1461"/>
      <c r="O664" s="447"/>
      <c r="P664" s="447"/>
      <c r="Q664" s="447"/>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0"/>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1462"/>
      <c r="D665" s="1461"/>
      <c r="E665" s="447"/>
      <c r="F665" s="447"/>
      <c r="G665" s="447"/>
      <c r="H665" s="1462"/>
      <c r="I665" s="1461"/>
      <c r="J665" s="447"/>
      <c r="K665" s="447"/>
      <c r="L665" s="447"/>
      <c r="M665" s="1462"/>
      <c r="N665" s="1461"/>
      <c r="O665" s="447"/>
      <c r="P665" s="447"/>
      <c r="Q665" s="447"/>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0"/>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1462"/>
      <c r="D666" s="1461"/>
      <c r="E666" s="447"/>
      <c r="F666" s="447"/>
      <c r="G666" s="447"/>
      <c r="H666" s="1462"/>
      <c r="I666" s="1461"/>
      <c r="J666" s="447"/>
      <c r="K666" s="447"/>
      <c r="L666" s="447"/>
      <c r="M666" s="1462"/>
      <c r="N666" s="1461"/>
      <c r="O666" s="447"/>
      <c r="P666" s="447"/>
      <c r="Q666" s="447"/>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0"/>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1462"/>
      <c r="D667" s="1461"/>
      <c r="E667" s="447"/>
      <c r="F667" s="447"/>
      <c r="G667" s="447"/>
      <c r="H667" s="1462"/>
      <c r="I667" s="1461"/>
      <c r="J667" s="447"/>
      <c r="K667" s="447"/>
      <c r="L667" s="447"/>
      <c r="M667" s="1462"/>
      <c r="N667" s="1461"/>
      <c r="O667" s="447"/>
      <c r="P667" s="447"/>
      <c r="Q667" s="447"/>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0"/>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1462"/>
      <c r="D668" s="1461"/>
      <c r="E668" s="447"/>
      <c r="F668" s="447"/>
      <c r="G668" s="447"/>
      <c r="H668" s="1462"/>
      <c r="I668" s="1461"/>
      <c r="J668" s="447"/>
      <c r="K668" s="447"/>
      <c r="L668" s="447"/>
      <c r="M668" s="1462"/>
      <c r="N668" s="1461"/>
      <c r="O668" s="447"/>
      <c r="P668" s="447"/>
      <c r="Q668" s="447"/>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0"/>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1462"/>
      <c r="D669" s="1461"/>
      <c r="E669" s="447"/>
      <c r="F669" s="447"/>
      <c r="G669" s="447"/>
      <c r="H669" s="1462"/>
      <c r="I669" s="1461"/>
      <c r="J669" s="447"/>
      <c r="K669" s="447"/>
      <c r="L669" s="447"/>
      <c r="M669" s="1462"/>
      <c r="N669" s="1461"/>
      <c r="O669" s="447"/>
      <c r="P669" s="447"/>
      <c r="Q669" s="447"/>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0"/>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1462"/>
      <c r="D670" s="1461"/>
      <c r="E670" s="447"/>
      <c r="F670" s="447"/>
      <c r="G670" s="447"/>
      <c r="H670" s="1462"/>
      <c r="I670" s="1461"/>
      <c r="J670" s="447"/>
      <c r="K670" s="447"/>
      <c r="L670" s="447"/>
      <c r="M670" s="1462"/>
      <c r="N670" s="1461"/>
      <c r="O670" s="447"/>
      <c r="P670" s="447"/>
      <c r="Q670" s="447"/>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0"/>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1462"/>
      <c r="D671" s="1461"/>
      <c r="E671" s="447"/>
      <c r="F671" s="447"/>
      <c r="G671" s="447"/>
      <c r="H671" s="1462"/>
      <c r="I671" s="1461"/>
      <c r="J671" s="447"/>
      <c r="K671" s="447"/>
      <c r="L671" s="447"/>
      <c r="M671" s="1462"/>
      <c r="N671" s="1461"/>
      <c r="O671" s="447"/>
      <c r="P671" s="447"/>
      <c r="Q671" s="447"/>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0"/>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1462"/>
      <c r="D672" s="1461"/>
      <c r="E672" s="447"/>
      <c r="F672" s="447"/>
      <c r="G672" s="447"/>
      <c r="H672" s="1462"/>
      <c r="I672" s="1461"/>
      <c r="J672" s="447"/>
      <c r="K672" s="447"/>
      <c r="L672" s="447"/>
      <c r="M672" s="1462"/>
      <c r="N672" s="1461"/>
      <c r="O672" s="447"/>
      <c r="P672" s="447"/>
      <c r="Q672" s="447"/>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0"/>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1462"/>
      <c r="D673" s="1461"/>
      <c r="E673" s="447"/>
      <c r="F673" s="447"/>
      <c r="G673" s="447"/>
      <c r="H673" s="1462"/>
      <c r="I673" s="1461"/>
      <c r="J673" s="447"/>
      <c r="K673" s="447"/>
      <c r="L673" s="447"/>
      <c r="M673" s="1462"/>
      <c r="N673" s="1461"/>
      <c r="O673" s="447"/>
      <c r="P673" s="447"/>
      <c r="Q673" s="447"/>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0"/>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1462"/>
      <c r="D674" s="1461"/>
      <c r="E674" s="447"/>
      <c r="F674" s="447"/>
      <c r="G674" s="447"/>
      <c r="H674" s="1462"/>
      <c r="I674" s="1461"/>
      <c r="J674" s="447"/>
      <c r="K674" s="447"/>
      <c r="L674" s="447"/>
      <c r="M674" s="1462"/>
      <c r="N674" s="1461"/>
      <c r="O674" s="447"/>
      <c r="P674" s="447"/>
      <c r="Q674" s="447"/>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0"/>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1462"/>
      <c r="D675" s="1461"/>
      <c r="E675" s="447"/>
      <c r="F675" s="447"/>
      <c r="G675" s="447"/>
      <c r="H675" s="1462"/>
      <c r="I675" s="1461"/>
      <c r="J675" s="447"/>
      <c r="K675" s="447"/>
      <c r="L675" s="447"/>
      <c r="M675" s="1462"/>
      <c r="N675" s="1461"/>
      <c r="O675" s="447"/>
      <c r="P675" s="447"/>
      <c r="Q675" s="447"/>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0"/>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1462"/>
      <c r="D676" s="1461"/>
      <c r="E676" s="447"/>
      <c r="F676" s="447"/>
      <c r="G676" s="447"/>
      <c r="H676" s="1462"/>
      <c r="I676" s="1461"/>
      <c r="J676" s="447"/>
      <c r="K676" s="447"/>
      <c r="L676" s="447"/>
      <c r="M676" s="1462"/>
      <c r="N676" s="1461"/>
      <c r="O676" s="447"/>
      <c r="P676" s="447"/>
      <c r="Q676" s="447"/>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0"/>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1462"/>
      <c r="D677" s="1461"/>
      <c r="E677" s="447"/>
      <c r="F677" s="447"/>
      <c r="G677" s="447"/>
      <c r="H677" s="1462"/>
      <c r="I677" s="1461"/>
      <c r="J677" s="447"/>
      <c r="K677" s="447"/>
      <c r="L677" s="447"/>
      <c r="M677" s="1462"/>
      <c r="N677" s="1461"/>
      <c r="O677" s="447"/>
      <c r="P677" s="447"/>
      <c r="Q677" s="447"/>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0"/>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1462"/>
      <c r="D678" s="1461"/>
      <c r="E678" s="447"/>
      <c r="F678" s="447"/>
      <c r="G678" s="447"/>
      <c r="H678" s="1462"/>
      <c r="I678" s="1461"/>
      <c r="J678" s="447"/>
      <c r="K678" s="447"/>
      <c r="L678" s="447"/>
      <c r="M678" s="1462"/>
      <c r="N678" s="1461"/>
      <c r="O678" s="447"/>
      <c r="P678" s="447"/>
      <c r="Q678" s="447"/>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0"/>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1462"/>
      <c r="D679" s="1461"/>
      <c r="E679" s="447"/>
      <c r="F679" s="447"/>
      <c r="G679" s="447"/>
      <c r="H679" s="1462"/>
      <c r="I679" s="1461"/>
      <c r="J679" s="447"/>
      <c r="K679" s="447"/>
      <c r="L679" s="447"/>
      <c r="M679" s="1462"/>
      <c r="N679" s="1461"/>
      <c r="O679" s="447"/>
      <c r="P679" s="447"/>
      <c r="Q679" s="447"/>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0"/>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1462"/>
      <c r="D680" s="1461"/>
      <c r="E680" s="447"/>
      <c r="F680" s="447"/>
      <c r="G680" s="447"/>
      <c r="H680" s="1462"/>
      <c r="I680" s="1461"/>
      <c r="J680" s="447"/>
      <c r="K680" s="447"/>
      <c r="L680" s="447"/>
      <c r="M680" s="1462"/>
      <c r="N680" s="1461"/>
      <c r="O680" s="447"/>
      <c r="P680" s="447"/>
      <c r="Q680" s="447"/>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0"/>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1462"/>
      <c r="D681" s="1461"/>
      <c r="E681" s="447"/>
      <c r="F681" s="447"/>
      <c r="G681" s="447"/>
      <c r="H681" s="1462"/>
      <c r="I681" s="1461"/>
      <c r="J681" s="447"/>
      <c r="K681" s="447"/>
      <c r="L681" s="447"/>
      <c r="M681" s="1462"/>
      <c r="N681" s="1461"/>
      <c r="O681" s="447"/>
      <c r="P681" s="447"/>
      <c r="Q681" s="447"/>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0"/>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1462"/>
      <c r="D682" s="1461"/>
      <c r="E682" s="447"/>
      <c r="F682" s="447"/>
      <c r="G682" s="447"/>
      <c r="H682" s="1462"/>
      <c r="I682" s="1461"/>
      <c r="J682" s="447"/>
      <c r="K682" s="447"/>
      <c r="L682" s="447"/>
      <c r="M682" s="1462"/>
      <c r="N682" s="1461"/>
      <c r="O682" s="447"/>
      <c r="P682" s="447"/>
      <c r="Q682" s="447"/>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0"/>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1462"/>
      <c r="D683" s="1461"/>
      <c r="E683" s="447"/>
      <c r="F683" s="447"/>
      <c r="G683" s="447"/>
      <c r="H683" s="1462"/>
      <c r="I683" s="1461"/>
      <c r="J683" s="447"/>
      <c r="K683" s="447"/>
      <c r="L683" s="447"/>
      <c r="M683" s="1462"/>
      <c r="N683" s="1461"/>
      <c r="O683" s="447"/>
      <c r="P683" s="447"/>
      <c r="Q683" s="447"/>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0"/>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1462"/>
      <c r="D684" s="1461"/>
      <c r="E684" s="447"/>
      <c r="F684" s="447"/>
      <c r="G684" s="447"/>
      <c r="H684" s="1462"/>
      <c r="I684" s="1461"/>
      <c r="J684" s="447"/>
      <c r="K684" s="447"/>
      <c r="L684" s="447"/>
      <c r="M684" s="1462"/>
      <c r="N684" s="1461"/>
      <c r="O684" s="447"/>
      <c r="P684" s="447"/>
      <c r="Q684" s="447"/>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0"/>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1462"/>
      <c r="D685" s="1461"/>
      <c r="E685" s="447"/>
      <c r="F685" s="447"/>
      <c r="G685" s="447"/>
      <c r="H685" s="1462"/>
      <c r="I685" s="1461"/>
      <c r="J685" s="447"/>
      <c r="K685" s="447"/>
      <c r="L685" s="447"/>
      <c r="M685" s="1462"/>
      <c r="N685" s="1461"/>
      <c r="O685" s="447"/>
      <c r="P685" s="447"/>
      <c r="Q685" s="447"/>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0"/>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1462"/>
      <c r="D686" s="1461"/>
      <c r="E686" s="447"/>
      <c r="F686" s="447"/>
      <c r="G686" s="447"/>
      <c r="H686" s="1462"/>
      <c r="I686" s="1461"/>
      <c r="J686" s="447"/>
      <c r="K686" s="447"/>
      <c r="L686" s="447"/>
      <c r="M686" s="1462"/>
      <c r="N686" s="1461"/>
      <c r="O686" s="447"/>
      <c r="P686" s="447"/>
      <c r="Q686" s="447"/>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0"/>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1462"/>
      <c r="D687" s="1461"/>
      <c r="E687" s="447"/>
      <c r="F687" s="447"/>
      <c r="G687" s="447"/>
      <c r="H687" s="1462"/>
      <c r="I687" s="1461"/>
      <c r="J687" s="447"/>
      <c r="K687" s="447"/>
      <c r="L687" s="447"/>
      <c r="M687" s="1462"/>
      <c r="N687" s="1461"/>
      <c r="O687" s="447"/>
      <c r="P687" s="447"/>
      <c r="Q687" s="447"/>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0"/>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1462"/>
      <c r="D688" s="1461"/>
      <c r="E688" s="447"/>
      <c r="F688" s="447"/>
      <c r="G688" s="447"/>
      <c r="H688" s="1462"/>
      <c r="I688" s="1461"/>
      <c r="J688" s="447"/>
      <c r="K688" s="447"/>
      <c r="L688" s="447"/>
      <c r="M688" s="1462"/>
      <c r="N688" s="1461"/>
      <c r="O688" s="447"/>
      <c r="P688" s="447"/>
      <c r="Q688" s="447"/>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0"/>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1462"/>
      <c r="D689" s="1461"/>
      <c r="E689" s="447"/>
      <c r="F689" s="447"/>
      <c r="G689" s="447"/>
      <c r="H689" s="1462"/>
      <c r="I689" s="1461"/>
      <c r="J689" s="447"/>
      <c r="K689" s="447"/>
      <c r="L689" s="447"/>
      <c r="M689" s="1462"/>
      <c r="N689" s="1461"/>
      <c r="O689" s="447"/>
      <c r="P689" s="447"/>
      <c r="Q689" s="447"/>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0"/>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1462"/>
      <c r="D690" s="1461"/>
      <c r="E690" s="447"/>
      <c r="F690" s="447"/>
      <c r="G690" s="447"/>
      <c r="H690" s="1462"/>
      <c r="I690" s="1461"/>
      <c r="J690" s="447"/>
      <c r="K690" s="447"/>
      <c r="L690" s="447"/>
      <c r="M690" s="1462"/>
      <c r="N690" s="1461"/>
      <c r="O690" s="447"/>
      <c r="P690" s="447"/>
      <c r="Q690" s="447"/>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0"/>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1462"/>
      <c r="D691" s="1461"/>
      <c r="E691" s="447"/>
      <c r="F691" s="447"/>
      <c r="G691" s="447"/>
      <c r="H691" s="1462"/>
      <c r="I691" s="1461"/>
      <c r="J691" s="447"/>
      <c r="K691" s="447"/>
      <c r="L691" s="447"/>
      <c r="M691" s="1462"/>
      <c r="N691" s="1461"/>
      <c r="O691" s="447"/>
      <c r="P691" s="447"/>
      <c r="Q691" s="447"/>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0"/>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1462"/>
      <c r="D692" s="1461"/>
      <c r="E692" s="447"/>
      <c r="F692" s="447"/>
      <c r="G692" s="447"/>
      <c r="H692" s="1462"/>
      <c r="I692" s="1461"/>
      <c r="J692" s="447"/>
      <c r="K692" s="447"/>
      <c r="L692" s="447"/>
      <c r="M692" s="1462"/>
      <c r="N692" s="1461"/>
      <c r="O692" s="447"/>
      <c r="P692" s="447"/>
      <c r="Q692" s="447"/>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0"/>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447"/>
      <c r="D693" s="447"/>
      <c r="E693" s="447"/>
      <c r="F693" s="447"/>
      <c r="G693" s="447"/>
      <c r="H693" s="447"/>
      <c r="I693" s="447"/>
      <c r="J693" s="447"/>
      <c r="K693" s="447"/>
      <c r="L693" s="447"/>
      <c r="M693" s="447"/>
      <c r="N693" s="447"/>
      <c r="O693" s="447"/>
      <c r="P693" s="447"/>
      <c r="Q693" s="447"/>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0"/>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447"/>
      <c r="D694" s="447"/>
      <c r="E694" s="447"/>
      <c r="F694" s="447"/>
      <c r="G694" s="447"/>
      <c r="H694" s="447"/>
      <c r="I694" s="447"/>
      <c r="J694" s="447"/>
      <c r="K694" s="447"/>
      <c r="L694" s="447"/>
      <c r="M694" s="447"/>
      <c r="N694" s="447"/>
      <c r="O694" s="447"/>
      <c r="P694" s="447"/>
      <c r="Q694" s="447"/>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0"/>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447"/>
      <c r="D695" s="447"/>
      <c r="E695" s="447"/>
      <c r="F695" s="447"/>
      <c r="G695" s="447"/>
      <c r="H695" s="447"/>
      <c r="I695" s="447"/>
      <c r="J695" s="447"/>
      <c r="K695" s="447"/>
      <c r="L695" s="447"/>
      <c r="M695" s="447"/>
      <c r="N695" s="447"/>
      <c r="O695" s="447"/>
      <c r="P695" s="447"/>
      <c r="Q695" s="447"/>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0"/>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447"/>
      <c r="D696" s="447"/>
      <c r="E696" s="447"/>
      <c r="F696" s="447"/>
      <c r="G696" s="447"/>
      <c r="H696" s="447"/>
      <c r="I696" s="447"/>
      <c r="J696" s="447"/>
      <c r="K696" s="447"/>
      <c r="L696" s="447"/>
      <c r="M696" s="447"/>
      <c r="N696" s="447"/>
      <c r="O696" s="447"/>
      <c r="P696" s="447"/>
      <c r="Q696" s="447"/>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0"/>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447"/>
      <c r="D697" s="447"/>
      <c r="E697" s="447"/>
      <c r="F697" s="447"/>
      <c r="G697" s="447"/>
      <c r="H697" s="447"/>
      <c r="I697" s="447"/>
      <c r="J697" s="447"/>
      <c r="K697" s="447"/>
      <c r="L697" s="447"/>
      <c r="M697" s="447"/>
      <c r="N697" s="447"/>
      <c r="O697" s="447"/>
      <c r="P697" s="447"/>
      <c r="Q697" s="447"/>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0"/>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447"/>
      <c r="D698" s="447"/>
      <c r="E698" s="447"/>
      <c r="F698" s="447"/>
      <c r="G698" s="447"/>
      <c r="H698" s="447"/>
      <c r="I698" s="447"/>
      <c r="J698" s="447"/>
      <c r="K698" s="447"/>
      <c r="L698" s="447"/>
      <c r="M698" s="447"/>
      <c r="N698" s="447"/>
      <c r="O698" s="447"/>
      <c r="P698" s="447"/>
      <c r="Q698" s="447"/>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0"/>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447"/>
      <c r="D699" s="447"/>
      <c r="E699" s="447"/>
      <c r="F699" s="447"/>
      <c r="G699" s="447"/>
      <c r="H699" s="447"/>
      <c r="I699" s="447"/>
      <c r="J699" s="447"/>
      <c r="K699" s="447"/>
      <c r="L699" s="447"/>
      <c r="M699" s="447"/>
      <c r="N699" s="447"/>
      <c r="O699" s="447"/>
      <c r="P699" s="447"/>
      <c r="Q699" s="447"/>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0"/>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447"/>
      <c r="D700" s="447"/>
      <c r="E700" s="447"/>
      <c r="F700" s="447"/>
      <c r="G700" s="447"/>
      <c r="H700" s="447"/>
      <c r="I700" s="447"/>
      <c r="J700" s="447"/>
      <c r="K700" s="447"/>
      <c r="L700" s="447"/>
      <c r="M700" s="447"/>
      <c r="N700" s="447"/>
      <c r="O700" s="447"/>
      <c r="P700" s="447"/>
      <c r="Q700" s="447"/>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0"/>
      <c r="BC700" s="206"/>
      <c r="BD700" s="206"/>
      <c r="BE700" s="206"/>
      <c r="BF700" s="206"/>
      <c r="BG700" s="206"/>
      <c r="BH700" s="206"/>
      <c r="BI700" s="206"/>
      <c r="BJ700" s="206"/>
      <c r="BK700" s="206"/>
      <c r="BL700" s="206"/>
      <c r="BM700" s="206"/>
      <c r="BN700" s="206"/>
      <c r="BO700" s="206"/>
      <c r="BP700" s="206"/>
      <c r="BQ700" s="206"/>
    </row>
    <row r="701" ht="25.15" customHeight="true" x14ac:dyDescent="0.2">
      <c r="C701" s="448"/>
      <c r="D701" s="448"/>
      <c r="E701" s="448"/>
      <c r="F701" s="448"/>
      <c r="G701" s="448"/>
      <c r="H701" s="448"/>
      <c r="I701" s="448"/>
      <c r="J701" s="448"/>
      <c r="K701" s="448"/>
      <c r="L701" s="448"/>
      <c r="M701" s="448"/>
      <c r="N701" s="448"/>
      <c r="O701" s="448"/>
      <c r="P701" s="448"/>
      <c r="Q701" s="448"/>
      <c r="BA701" s="206"/>
      <c r="BB701" s="280"/>
      <c r="BC701" s="206"/>
      <c r="BD701" s="206"/>
      <c r="BE701" s="206"/>
      <c r="BF701" s="206"/>
      <c r="BG701" s="206"/>
      <c r="BH701" s="206"/>
      <c r="BI701" s="206"/>
      <c r="BJ701" s="206"/>
      <c r="BK701" s="206"/>
      <c r="BL701" s="206"/>
      <c r="BM701" s="206"/>
      <c r="BN701" s="206"/>
      <c r="BO701" s="206"/>
      <c r="BP701" s="206"/>
      <c r="BQ701" s="206"/>
    </row>
    <row r="702" ht="25.15" customHeight="true" x14ac:dyDescent="0.2">
      <c r="C702" s="448"/>
      <c r="D702" s="448"/>
      <c r="E702" s="448"/>
      <c r="F702" s="448"/>
      <c r="G702" s="448"/>
      <c r="H702" s="448"/>
      <c r="I702" s="448"/>
      <c r="J702" s="448"/>
      <c r="K702" s="448"/>
      <c r="L702" s="448"/>
      <c r="M702" s="448"/>
      <c r="N702" s="448"/>
      <c r="O702" s="448"/>
      <c r="P702" s="448"/>
      <c r="Q702" s="448"/>
      <c r="BA702" s="206"/>
      <c r="BB702" s="280"/>
      <c r="BC702" s="206"/>
      <c r="BD702" s="206"/>
      <c r="BE702" s="206"/>
      <c r="BF702" s="206"/>
      <c r="BG702" s="206"/>
      <c r="BH702" s="206"/>
      <c r="BI702" s="206"/>
      <c r="BJ702" s="206"/>
      <c r="BK702" s="206"/>
      <c r="BL702" s="206"/>
      <c r="BM702" s="206"/>
      <c r="BN702" s="206"/>
      <c r="BO702" s="206"/>
      <c r="BP702" s="206"/>
      <c r="BQ702" s="206"/>
    </row>
    <row r="703" ht="25.15" customHeight="true" x14ac:dyDescent="0.2">
      <c r="C703" s="448"/>
      <c r="D703" s="448"/>
      <c r="E703" s="448"/>
      <c r="F703" s="448"/>
      <c r="G703" s="448"/>
      <c r="H703" s="448"/>
      <c r="I703" s="448"/>
      <c r="J703" s="448"/>
      <c r="K703" s="448"/>
      <c r="L703" s="448"/>
      <c r="M703" s="448"/>
      <c r="N703" s="448"/>
      <c r="O703" s="448"/>
      <c r="P703" s="448"/>
      <c r="Q703" s="448"/>
      <c r="BA703" s="206"/>
      <c r="BB703" s="280"/>
      <c r="BC703" s="206"/>
      <c r="BD703" s="206"/>
      <c r="BE703" s="206"/>
      <c r="BF703" s="206"/>
      <c r="BG703" s="206"/>
      <c r="BH703" s="206"/>
      <c r="BI703" s="206"/>
      <c r="BJ703" s="206"/>
      <c r="BK703" s="206"/>
      <c r="BL703" s="206"/>
      <c r="BM703" s="206"/>
      <c r="BN703" s="206"/>
      <c r="BO703" s="206"/>
      <c r="BP703" s="206"/>
      <c r="BQ703" s="206"/>
    </row>
    <row r="704" ht="25.15" customHeight="true" x14ac:dyDescent="0.2">
      <c r="C704" s="448"/>
      <c r="D704" s="448"/>
      <c r="E704" s="448"/>
      <c r="F704" s="448"/>
      <c r="G704" s="448"/>
      <c r="H704" s="448"/>
      <c r="I704" s="448"/>
      <c r="J704" s="448"/>
      <c r="K704" s="448"/>
      <c r="L704" s="448"/>
      <c r="M704" s="448"/>
      <c r="N704" s="448"/>
      <c r="O704" s="448"/>
      <c r="P704" s="448"/>
      <c r="Q704" s="448"/>
      <c r="BA704" s="206"/>
      <c r="BB704" s="280"/>
      <c r="BC704" s="206"/>
      <c r="BD704" s="206"/>
      <c r="BE704" s="206"/>
      <c r="BF704" s="206"/>
      <c r="BG704" s="206"/>
      <c r="BH704" s="206"/>
      <c r="BI704" s="206"/>
      <c r="BJ704" s="206"/>
      <c r="BK704" s="206"/>
      <c r="BL704" s="206"/>
      <c r="BM704" s="206"/>
      <c r="BN704" s="206"/>
      <c r="BO704" s="206"/>
      <c r="BP704" s="206"/>
      <c r="BQ704" s="206"/>
    </row>
    <row r="705" ht="25.15" customHeight="true" x14ac:dyDescent="0.2">
      <c r="C705" s="448"/>
      <c r="D705" s="448"/>
      <c r="E705" s="448"/>
      <c r="F705" s="448"/>
      <c r="G705" s="448"/>
      <c r="H705" s="448"/>
      <c r="I705" s="448"/>
      <c r="J705" s="448"/>
      <c r="K705" s="448"/>
      <c r="L705" s="448"/>
      <c r="M705" s="448"/>
      <c r="N705" s="448"/>
      <c r="O705" s="448"/>
      <c r="P705" s="448"/>
      <c r="Q705" s="448"/>
      <c r="BA705" s="206"/>
      <c r="BB705" s="280"/>
      <c r="BC705" s="206"/>
      <c r="BD705" s="206"/>
      <c r="BE705" s="206"/>
      <c r="BF705" s="206"/>
      <c r="BG705" s="206"/>
      <c r="BH705" s="206"/>
      <c r="BI705" s="206"/>
      <c r="BJ705" s="206"/>
      <c r="BK705" s="206"/>
      <c r="BL705" s="206"/>
      <c r="BM705" s="206"/>
      <c r="BN705" s="206"/>
      <c r="BO705" s="206"/>
      <c r="BP705" s="206"/>
      <c r="BQ705" s="206"/>
    </row>
    <row r="706" ht="25.15" customHeight="true" x14ac:dyDescent="0.2">
      <c r="C706" s="448"/>
      <c r="D706" s="448"/>
      <c r="E706" s="448"/>
      <c r="F706" s="448"/>
      <c r="G706" s="448"/>
      <c r="H706" s="448"/>
      <c r="I706" s="448"/>
      <c r="J706" s="448"/>
      <c r="K706" s="448"/>
      <c r="L706" s="448"/>
      <c r="M706" s="448"/>
      <c r="N706" s="448"/>
      <c r="O706" s="448"/>
      <c r="P706" s="448"/>
      <c r="Q706" s="448"/>
      <c r="BA706" s="206"/>
      <c r="BB706" s="280"/>
      <c r="BC706" s="206"/>
      <c r="BD706" s="206"/>
      <c r="BE706" s="206"/>
      <c r="BF706" s="206"/>
      <c r="BG706" s="206"/>
      <c r="BH706" s="206"/>
      <c r="BI706" s="206"/>
      <c r="BJ706" s="206"/>
      <c r="BK706" s="206"/>
      <c r="BL706" s="206"/>
      <c r="BM706" s="206"/>
      <c r="BN706" s="206"/>
      <c r="BO706" s="206"/>
      <c r="BP706" s="206"/>
      <c r="BQ706" s="206"/>
    </row>
    <row r="707" ht="25.15" customHeight="true" x14ac:dyDescent="0.2">
      <c r="C707" s="448"/>
      <c r="D707" s="448"/>
      <c r="E707" s="448"/>
      <c r="F707" s="448"/>
      <c r="G707" s="448"/>
      <c r="H707" s="448"/>
      <c r="I707" s="448"/>
      <c r="J707" s="448"/>
      <c r="K707" s="448"/>
      <c r="L707" s="448"/>
      <c r="M707" s="448"/>
      <c r="N707" s="448"/>
      <c r="O707" s="448"/>
      <c r="P707" s="448"/>
      <c r="Q707" s="448"/>
      <c r="BA707" s="206"/>
      <c r="BB707" s="280"/>
      <c r="BC707" s="206"/>
      <c r="BD707" s="206"/>
      <c r="BE707" s="206"/>
      <c r="BF707" s="206"/>
      <c r="BG707" s="206"/>
      <c r="BH707" s="206"/>
      <c r="BI707" s="206"/>
      <c r="BJ707" s="206"/>
      <c r="BK707" s="206"/>
      <c r="BL707" s="206"/>
      <c r="BM707" s="206"/>
      <c r="BN707" s="206"/>
      <c r="BO707" s="206"/>
      <c r="BP707" s="206"/>
      <c r="BQ707" s="206"/>
    </row>
    <row r="708" ht="25.15" customHeight="true" x14ac:dyDescent="0.2">
      <c r="C708" s="448"/>
      <c r="D708" s="448"/>
      <c r="E708" s="448"/>
      <c r="F708" s="448"/>
      <c r="G708" s="448"/>
      <c r="H708" s="448"/>
      <c r="I708" s="448"/>
      <c r="J708" s="448"/>
      <c r="K708" s="448"/>
      <c r="L708" s="448"/>
      <c r="M708" s="448"/>
      <c r="N708" s="448"/>
      <c r="O708" s="448"/>
      <c r="P708" s="448"/>
      <c r="Q708" s="448"/>
      <c r="BA708" s="206"/>
      <c r="BB708" s="280"/>
      <c r="BC708" s="206"/>
      <c r="BD708" s="206"/>
      <c r="BE708" s="206"/>
      <c r="BF708" s="206"/>
      <c r="BG708" s="206"/>
      <c r="BH708" s="206"/>
      <c r="BI708" s="206"/>
      <c r="BJ708" s="206"/>
      <c r="BK708" s="206"/>
      <c r="BL708" s="206"/>
      <c r="BM708" s="206"/>
      <c r="BN708" s="206"/>
      <c r="BO708" s="206"/>
      <c r="BP708" s="206"/>
      <c r="BQ708" s="206"/>
    </row>
    <row r="709" ht="25.15" customHeight="true" x14ac:dyDescent="0.2">
      <c r="C709" s="448"/>
      <c r="D709" s="448"/>
      <c r="E709" s="448"/>
      <c r="F709" s="448"/>
      <c r="G709" s="448"/>
      <c r="H709" s="448"/>
      <c r="I709" s="448"/>
      <c r="J709" s="448"/>
      <c r="K709" s="448"/>
      <c r="L709" s="448"/>
      <c r="M709" s="448"/>
      <c r="N709" s="448"/>
      <c r="O709" s="448"/>
      <c r="P709" s="448"/>
      <c r="Q709" s="448"/>
      <c r="BA709" s="206"/>
      <c r="BB709" s="280"/>
      <c r="BC709" s="206"/>
      <c r="BD709" s="206"/>
      <c r="BE709" s="206"/>
      <c r="BF709" s="206"/>
      <c r="BG709" s="206"/>
      <c r="BH709" s="206"/>
      <c r="BI709" s="206"/>
      <c r="BJ709" s="206"/>
      <c r="BK709" s="206"/>
      <c r="BL709" s="206"/>
      <c r="BM709" s="206"/>
      <c r="BN709" s="206"/>
      <c r="BO709" s="206"/>
      <c r="BP709" s="206"/>
      <c r="BQ709" s="206"/>
    </row>
    <row r="710" ht="25.15" customHeight="true" x14ac:dyDescent="0.2">
      <c r="C710" s="448"/>
      <c r="D710" s="448"/>
      <c r="E710" s="448"/>
      <c r="F710" s="448"/>
      <c r="G710" s="448"/>
      <c r="H710" s="448"/>
      <c r="I710" s="448"/>
      <c r="J710" s="448"/>
      <c r="K710" s="448"/>
      <c r="L710" s="448"/>
      <c r="M710" s="448"/>
      <c r="N710" s="448"/>
      <c r="O710" s="448"/>
      <c r="P710" s="448"/>
      <c r="Q710" s="448"/>
      <c r="BA710" s="206"/>
      <c r="BB710" s="280"/>
      <c r="BC710" s="206"/>
      <c r="BD710" s="206"/>
      <c r="BE710" s="206"/>
      <c r="BF710" s="206"/>
      <c r="BG710" s="206"/>
      <c r="BH710" s="206"/>
      <c r="BI710" s="206"/>
      <c r="BJ710" s="206"/>
      <c r="BK710" s="206"/>
      <c r="BL710" s="206"/>
      <c r="BM710" s="206"/>
      <c r="BN710" s="206"/>
      <c r="BO710" s="206"/>
      <c r="BP710" s="206"/>
      <c r="BQ710" s="206"/>
    </row>
    <row r="711" ht="25.15" customHeight="true" x14ac:dyDescent="0.2">
      <c r="C711" s="448"/>
      <c r="D711" s="448"/>
      <c r="E711" s="448"/>
      <c r="F711" s="448"/>
      <c r="G711" s="448"/>
      <c r="H711" s="448"/>
      <c r="I711" s="448"/>
      <c r="J711" s="448"/>
      <c r="K711" s="448"/>
      <c r="L711" s="448"/>
      <c r="M711" s="448"/>
      <c r="N711" s="448"/>
      <c r="O711" s="448"/>
      <c r="P711" s="448"/>
      <c r="Q711" s="448"/>
      <c r="BA711" s="206"/>
      <c r="BB711" s="280"/>
      <c r="BC711" s="206"/>
      <c r="BD711" s="206"/>
      <c r="BE711" s="206"/>
      <c r="BF711" s="206"/>
      <c r="BG711" s="206"/>
      <c r="BH711" s="206"/>
      <c r="BI711" s="206"/>
      <c r="BJ711" s="206"/>
      <c r="BK711" s="206"/>
      <c r="BL711" s="206"/>
      <c r="BM711" s="206"/>
      <c r="BN711" s="206"/>
      <c r="BO711" s="206"/>
      <c r="BP711" s="206"/>
      <c r="BQ711" s="206"/>
    </row>
    <row r="712" ht="25.15" customHeight="true" x14ac:dyDescent="0.2">
      <c r="C712" s="448"/>
      <c r="D712" s="448"/>
      <c r="E712" s="448"/>
      <c r="F712" s="448"/>
      <c r="G712" s="448"/>
      <c r="H712" s="448"/>
      <c r="I712" s="448"/>
      <c r="J712" s="448"/>
      <c r="K712" s="448"/>
      <c r="L712" s="448"/>
      <c r="M712" s="448"/>
      <c r="N712" s="448"/>
      <c r="O712" s="448"/>
      <c r="P712" s="448"/>
      <c r="Q712" s="448"/>
      <c r="BA712" s="206"/>
      <c r="BB712" s="280"/>
      <c r="BC712" s="206"/>
      <c r="BD712" s="206"/>
      <c r="BE712" s="206"/>
      <c r="BF712" s="206"/>
      <c r="BG712" s="206"/>
      <c r="BH712" s="206"/>
      <c r="BI712" s="206"/>
      <c r="BJ712" s="206"/>
      <c r="BK712" s="206"/>
      <c r="BL712" s="206"/>
      <c r="BM712" s="206"/>
      <c r="BN712" s="206"/>
      <c r="BO712" s="206"/>
      <c r="BP712" s="206"/>
      <c r="BQ712" s="206"/>
    </row>
    <row r="713" ht="25.15" customHeight="true" x14ac:dyDescent="0.2">
      <c r="C713" s="448"/>
      <c r="D713" s="448"/>
      <c r="E713" s="448"/>
      <c r="F713" s="448"/>
      <c r="G713" s="448"/>
      <c r="H713" s="448"/>
      <c r="I713" s="448"/>
      <c r="J713" s="448"/>
      <c r="K713" s="448"/>
      <c r="L713" s="448"/>
      <c r="M713" s="448"/>
      <c r="N713" s="448"/>
      <c r="O713" s="448"/>
      <c r="P713" s="448"/>
      <c r="Q713" s="448"/>
      <c r="BA713" s="206"/>
      <c r="BB713" s="280"/>
      <c r="BC713" s="206"/>
      <c r="BD713" s="206"/>
      <c r="BE713" s="206"/>
      <c r="BF713" s="206"/>
      <c r="BG713" s="206"/>
      <c r="BH713" s="206"/>
      <c r="BI713" s="206"/>
      <c r="BJ713" s="206"/>
      <c r="BK713" s="206"/>
      <c r="BL713" s="206"/>
      <c r="BM713" s="206"/>
      <c r="BN713" s="206"/>
      <c r="BO713" s="206"/>
      <c r="BP713" s="206"/>
      <c r="BQ713" s="206"/>
    </row>
    <row r="714" ht="25.15" customHeight="true" x14ac:dyDescent="0.2">
      <c r="C714" s="448"/>
      <c r="D714" s="448"/>
      <c r="E714" s="448"/>
      <c r="F714" s="448"/>
      <c r="G714" s="448"/>
      <c r="H714" s="448"/>
      <c r="I714" s="448"/>
      <c r="J714" s="448"/>
      <c r="K714" s="448"/>
      <c r="L714" s="448"/>
      <c r="M714" s="448"/>
      <c r="N714" s="448"/>
      <c r="O714" s="448"/>
      <c r="P714" s="448"/>
      <c r="Q714" s="448"/>
      <c r="BA714" s="206"/>
      <c r="BB714" s="280"/>
      <c r="BC714" s="206"/>
      <c r="BD714" s="206"/>
      <c r="BE714" s="206"/>
      <c r="BF714" s="206"/>
      <c r="BG714" s="206"/>
      <c r="BH714" s="206"/>
      <c r="BI714" s="206"/>
      <c r="BJ714" s="206"/>
      <c r="BK714" s="206"/>
      <c r="BL714" s="206"/>
      <c r="BM714" s="206"/>
      <c r="BN714" s="206"/>
      <c r="BO714" s="206"/>
      <c r="BP714" s="206"/>
      <c r="BQ714" s="206"/>
    </row>
    <row r="715" ht="25.15" customHeight="true" x14ac:dyDescent="0.2">
      <c r="C715" s="448"/>
      <c r="D715" s="448"/>
      <c r="E715" s="448"/>
      <c r="F715" s="448"/>
      <c r="G715" s="448"/>
      <c r="H715" s="448"/>
      <c r="I715" s="448"/>
      <c r="J715" s="448"/>
      <c r="K715" s="448"/>
      <c r="L715" s="448"/>
      <c r="M715" s="448"/>
      <c r="N715" s="448"/>
      <c r="O715" s="448"/>
      <c r="P715" s="448"/>
      <c r="Q715" s="448"/>
      <c r="BA715" s="206"/>
      <c r="BB715" s="280"/>
      <c r="BC715" s="206"/>
      <c r="BD715" s="206"/>
      <c r="BE715" s="206"/>
      <c r="BF715" s="206"/>
      <c r="BG715" s="206"/>
      <c r="BH715" s="206"/>
      <c r="BI715" s="206"/>
      <c r="BJ715" s="206"/>
      <c r="BK715" s="206"/>
      <c r="BL715" s="206"/>
      <c r="BM715" s="206"/>
      <c r="BN715" s="206"/>
      <c r="BO715" s="206"/>
      <c r="BP715" s="206"/>
      <c r="BQ715" s="206"/>
    </row>
    <row r="716" ht="25.15" customHeight="true" x14ac:dyDescent="0.2">
      <c r="C716" s="448"/>
      <c r="D716" s="448"/>
      <c r="E716" s="448"/>
      <c r="F716" s="448"/>
      <c r="G716" s="448"/>
      <c r="H716" s="448"/>
      <c r="I716" s="448"/>
      <c r="J716" s="448"/>
      <c r="K716" s="448"/>
      <c r="L716" s="448"/>
      <c r="M716" s="448"/>
      <c r="N716" s="448"/>
      <c r="O716" s="448"/>
      <c r="P716" s="448"/>
      <c r="Q716" s="448"/>
      <c r="BA716" s="206"/>
      <c r="BB716" s="280"/>
      <c r="BC716" s="206"/>
      <c r="BD716" s="206"/>
      <c r="BE716" s="206"/>
      <c r="BF716" s="206"/>
      <c r="BG716" s="206"/>
      <c r="BH716" s="206"/>
      <c r="BI716" s="206"/>
      <c r="BJ716" s="206"/>
      <c r="BK716" s="206"/>
      <c r="BL716" s="206"/>
      <c r="BM716" s="206"/>
      <c r="BN716" s="206"/>
      <c r="BO716" s="206"/>
      <c r="BP716" s="206"/>
      <c r="BQ716" s="206"/>
    </row>
    <row r="717" ht="25.15" customHeight="true" x14ac:dyDescent="0.2">
      <c r="C717" s="448"/>
      <c r="D717" s="448"/>
      <c r="E717" s="448"/>
      <c r="F717" s="448"/>
      <c r="G717" s="448"/>
      <c r="H717" s="448"/>
      <c r="I717" s="448"/>
      <c r="J717" s="448"/>
      <c r="K717" s="448"/>
      <c r="L717" s="448"/>
      <c r="M717" s="448"/>
      <c r="N717" s="448"/>
      <c r="O717" s="448"/>
      <c r="P717" s="448"/>
      <c r="Q717" s="448"/>
      <c r="BA717" s="206"/>
      <c r="BB717" s="280"/>
      <c r="BC717" s="206"/>
      <c r="BD717" s="206"/>
      <c r="BE717" s="206"/>
      <c r="BF717" s="206"/>
      <c r="BG717" s="206"/>
      <c r="BH717" s="206"/>
      <c r="BI717" s="206"/>
      <c r="BJ717" s="206"/>
      <c r="BK717" s="206"/>
      <c r="BL717" s="206"/>
      <c r="BM717" s="206"/>
      <c r="BN717" s="206"/>
      <c r="BO717" s="206"/>
      <c r="BP717" s="206"/>
      <c r="BQ717" s="206"/>
    </row>
    <row r="718" ht="25.15" customHeight="true" x14ac:dyDescent="0.2">
      <c r="C718" s="448"/>
      <c r="D718" s="448"/>
      <c r="E718" s="448"/>
      <c r="F718" s="448"/>
      <c r="G718" s="448"/>
      <c r="H718" s="448"/>
      <c r="I718" s="448"/>
      <c r="J718" s="448"/>
      <c r="K718" s="448"/>
      <c r="L718" s="448"/>
      <c r="M718" s="448"/>
      <c r="N718" s="448"/>
      <c r="O718" s="448"/>
      <c r="P718" s="448"/>
      <c r="Q718" s="448"/>
      <c r="BA718" s="206"/>
      <c r="BB718" s="280"/>
      <c r="BC718" s="206"/>
      <c r="BD718" s="206"/>
      <c r="BE718" s="206"/>
      <c r="BF718" s="206"/>
      <c r="BG718" s="206"/>
      <c r="BH718" s="206"/>
      <c r="BI718" s="206"/>
      <c r="BJ718" s="206"/>
      <c r="BK718" s="206"/>
      <c r="BL718" s="206"/>
      <c r="BM718" s="206"/>
      <c r="BN718" s="206"/>
      <c r="BO718" s="206"/>
      <c r="BP718" s="206"/>
      <c r="BQ718" s="206"/>
    </row>
    <row r="719" ht="25.15" customHeight="true" x14ac:dyDescent="0.2">
      <c r="C719" s="448"/>
      <c r="D719" s="448"/>
      <c r="E719" s="448"/>
      <c r="F719" s="448"/>
      <c r="G719" s="448"/>
      <c r="H719" s="448"/>
      <c r="I719" s="448"/>
      <c r="J719" s="448"/>
      <c r="K719" s="448"/>
      <c r="L719" s="448"/>
      <c r="M719" s="448"/>
      <c r="N719" s="448"/>
      <c r="O719" s="448"/>
      <c r="P719" s="448"/>
      <c r="Q719" s="448"/>
      <c r="BA719" s="206"/>
      <c r="BB719" s="280"/>
      <c r="BC719" s="206"/>
      <c r="BD719" s="206"/>
      <c r="BE719" s="206"/>
      <c r="BF719" s="206"/>
      <c r="BG719" s="206"/>
      <c r="BH719" s="206"/>
      <c r="BI719" s="206"/>
      <c r="BJ719" s="206"/>
      <c r="BK719" s="206"/>
      <c r="BL719" s="206"/>
      <c r="BM719" s="206"/>
      <c r="BN719" s="206"/>
      <c r="BO719" s="206"/>
      <c r="BP719" s="206"/>
      <c r="BQ719" s="206"/>
    </row>
    <row r="720" ht="25.15" customHeight="true" x14ac:dyDescent="0.2">
      <c r="C720" s="448"/>
      <c r="D720" s="448"/>
      <c r="E720" s="448"/>
      <c r="F720" s="448"/>
      <c r="G720" s="448"/>
      <c r="H720" s="448"/>
      <c r="I720" s="448"/>
      <c r="J720" s="448"/>
      <c r="K720" s="448"/>
      <c r="L720" s="448"/>
      <c r="M720" s="448"/>
      <c r="N720" s="448"/>
      <c r="O720" s="448"/>
      <c r="P720" s="448"/>
      <c r="Q720" s="448"/>
      <c r="BA720" s="206"/>
      <c r="BB720" s="280"/>
      <c r="BC720" s="206"/>
      <c r="BD720" s="206"/>
      <c r="BE720" s="206"/>
      <c r="BF720" s="206"/>
      <c r="BG720" s="206"/>
      <c r="BH720" s="206"/>
      <c r="BI720" s="206"/>
      <c r="BJ720" s="206"/>
      <c r="BK720" s="206"/>
      <c r="BL720" s="206"/>
      <c r="BM720" s="206"/>
      <c r="BN720" s="206"/>
      <c r="BO720" s="206"/>
      <c r="BP720" s="206"/>
      <c r="BQ720" s="206"/>
    </row>
    <row r="721" ht="25.15" customHeight="true" x14ac:dyDescent="0.2">
      <c r="C721" s="448"/>
      <c r="D721" s="448"/>
      <c r="E721" s="448"/>
      <c r="F721" s="448"/>
      <c r="G721" s="448"/>
      <c r="H721" s="448"/>
      <c r="I721" s="448"/>
      <c r="J721" s="448"/>
      <c r="K721" s="448"/>
      <c r="L721" s="448"/>
      <c r="M721" s="448"/>
      <c r="N721" s="448"/>
      <c r="O721" s="448"/>
      <c r="P721" s="448"/>
      <c r="Q721" s="448"/>
      <c r="BA721" s="206"/>
      <c r="BB721" s="280"/>
      <c r="BC721" s="206"/>
      <c r="BD721" s="206"/>
      <c r="BE721" s="206"/>
      <c r="BF721" s="206"/>
      <c r="BG721" s="206"/>
      <c r="BH721" s="206"/>
      <c r="BI721" s="206"/>
      <c r="BJ721" s="206"/>
      <c r="BK721" s="206"/>
      <c r="BL721" s="206"/>
      <c r="BM721" s="206"/>
      <c r="BN721" s="206"/>
      <c r="BO721" s="206"/>
      <c r="BP721" s="206"/>
      <c r="BQ721" s="206"/>
    </row>
    <row r="722" ht="25.15" customHeight="true" x14ac:dyDescent="0.2">
      <c r="C722" s="448"/>
      <c r="D722" s="448"/>
      <c r="E722" s="448"/>
      <c r="F722" s="448"/>
      <c r="G722" s="448"/>
      <c r="H722" s="448"/>
      <c r="I722" s="448"/>
      <c r="J722" s="448"/>
      <c r="K722" s="448"/>
      <c r="L722" s="448"/>
      <c r="M722" s="448"/>
      <c r="N722" s="448"/>
      <c r="O722" s="448"/>
      <c r="P722" s="448"/>
      <c r="Q722" s="448"/>
      <c r="BA722" s="206"/>
      <c r="BB722" s="280"/>
      <c r="BC722" s="206"/>
      <c r="BD722" s="206"/>
      <c r="BE722" s="206"/>
      <c r="BF722" s="206"/>
      <c r="BG722" s="206"/>
      <c r="BH722" s="206"/>
      <c r="BI722" s="206"/>
      <c r="BJ722" s="206"/>
      <c r="BK722" s="206"/>
      <c r="BL722" s="206"/>
      <c r="BM722" s="206"/>
      <c r="BN722" s="206"/>
      <c r="BO722" s="206"/>
      <c r="BP722" s="206"/>
      <c r="BQ722" s="206"/>
    </row>
    <row r="723" ht="25.15" customHeight="true" x14ac:dyDescent="0.2">
      <c r="C723" s="448"/>
      <c r="D723" s="448"/>
      <c r="E723" s="448"/>
      <c r="F723" s="448"/>
      <c r="G723" s="448"/>
      <c r="H723" s="448"/>
      <c r="I723" s="448"/>
      <c r="J723" s="448"/>
      <c r="K723" s="448"/>
      <c r="L723" s="448"/>
      <c r="M723" s="448"/>
      <c r="N723" s="448"/>
      <c r="O723" s="448"/>
      <c r="P723" s="448"/>
      <c r="Q723" s="448"/>
      <c r="BA723" s="206"/>
      <c r="BB723" s="280"/>
      <c r="BC723" s="206"/>
      <c r="BD723" s="206"/>
      <c r="BE723" s="206"/>
      <c r="BF723" s="206"/>
      <c r="BG723" s="206"/>
      <c r="BH723" s="206"/>
      <c r="BI723" s="206"/>
      <c r="BJ723" s="206"/>
      <c r="BK723" s="206"/>
      <c r="BL723" s="206"/>
      <c r="BM723" s="206"/>
      <c r="BN723" s="206"/>
      <c r="BO723" s="206"/>
      <c r="BP723" s="206"/>
      <c r="BQ723" s="206"/>
    </row>
    <row r="724" ht="25.15" customHeight="true" x14ac:dyDescent="0.2">
      <c r="C724" s="448"/>
      <c r="D724" s="448"/>
      <c r="E724" s="448"/>
      <c r="F724" s="448"/>
      <c r="G724" s="448"/>
      <c r="H724" s="448"/>
      <c r="I724" s="448"/>
      <c r="J724" s="448"/>
      <c r="K724" s="448"/>
      <c r="L724" s="448"/>
      <c r="M724" s="448"/>
      <c r="N724" s="448"/>
      <c r="O724" s="448"/>
      <c r="P724" s="448"/>
      <c r="Q724" s="448"/>
      <c r="BA724" s="206"/>
      <c r="BB724" s="280"/>
      <c r="BC724" s="206"/>
      <c r="BD724" s="206"/>
      <c r="BE724" s="206"/>
      <c r="BF724" s="206"/>
      <c r="BG724" s="206"/>
      <c r="BH724" s="206"/>
      <c r="BI724" s="206"/>
      <c r="BJ724" s="206"/>
      <c r="BK724" s="206"/>
      <c r="BL724" s="206"/>
      <c r="BM724" s="206"/>
      <c r="BN724" s="206"/>
      <c r="BO724" s="206"/>
      <c r="BP724" s="206"/>
      <c r="BQ724" s="206"/>
    </row>
    <row r="725" ht="25.15" customHeight="true" x14ac:dyDescent="0.2">
      <c r="C725" s="448"/>
      <c r="D725" s="448"/>
      <c r="E725" s="448"/>
      <c r="F725" s="448"/>
      <c r="G725" s="448"/>
      <c r="H725" s="448"/>
      <c r="I725" s="448"/>
      <c r="J725" s="448"/>
      <c r="K725" s="448"/>
      <c r="L725" s="448"/>
      <c r="M725" s="448"/>
      <c r="N725" s="448"/>
      <c r="O725" s="448"/>
      <c r="P725" s="448"/>
      <c r="Q725" s="448"/>
      <c r="BA725" s="206"/>
      <c r="BB725" s="280"/>
      <c r="BC725" s="206"/>
      <c r="BD725" s="206"/>
      <c r="BE725" s="206"/>
      <c r="BF725" s="206"/>
      <c r="BG725" s="206"/>
      <c r="BH725" s="206"/>
      <c r="BI725" s="206"/>
      <c r="BJ725" s="206"/>
      <c r="BK725" s="206"/>
      <c r="BL725" s="206"/>
      <c r="BM725" s="206"/>
      <c r="BN725" s="206"/>
      <c r="BO725" s="206"/>
      <c r="BP725" s="206"/>
      <c r="BQ725" s="206"/>
    </row>
    <row r="726" ht="25.15" customHeight="true" x14ac:dyDescent="0.2">
      <c r="C726" s="448"/>
      <c r="D726" s="448"/>
      <c r="E726" s="448"/>
      <c r="F726" s="448"/>
      <c r="G726" s="448"/>
      <c r="H726" s="448"/>
      <c r="I726" s="448"/>
      <c r="J726" s="448"/>
      <c r="K726" s="448"/>
      <c r="L726" s="448"/>
      <c r="M726" s="448"/>
      <c r="N726" s="448"/>
      <c r="O726" s="448"/>
      <c r="P726" s="448"/>
      <c r="Q726" s="448"/>
      <c r="BA726" s="206"/>
      <c r="BB726" s="280"/>
      <c r="BC726" s="206"/>
      <c r="BD726" s="206"/>
      <c r="BE726" s="206"/>
      <c r="BF726" s="206"/>
      <c r="BG726" s="206"/>
      <c r="BH726" s="206"/>
      <c r="BI726" s="206"/>
      <c r="BJ726" s="206"/>
      <c r="BK726" s="206"/>
      <c r="BL726" s="206"/>
      <c r="BM726" s="206"/>
      <c r="BN726" s="206"/>
      <c r="BO726" s="206"/>
      <c r="BP726" s="206"/>
      <c r="BQ726" s="206"/>
    </row>
    <row r="727" ht="25.15" customHeight="true" x14ac:dyDescent="0.2">
      <c r="C727" s="448"/>
      <c r="D727" s="448"/>
      <c r="E727" s="448"/>
      <c r="F727" s="448"/>
      <c r="G727" s="448"/>
      <c r="H727" s="448"/>
      <c r="I727" s="448"/>
      <c r="J727" s="448"/>
      <c r="K727" s="448"/>
      <c r="L727" s="448"/>
      <c r="M727" s="448"/>
      <c r="N727" s="448"/>
      <c r="O727" s="448"/>
      <c r="P727" s="448"/>
      <c r="Q727" s="448"/>
      <c r="BA727" s="206"/>
      <c r="BB727" s="280"/>
      <c r="BC727" s="206"/>
      <c r="BD727" s="206"/>
      <c r="BE727" s="206"/>
      <c r="BF727" s="206"/>
      <c r="BG727" s="206"/>
      <c r="BH727" s="206"/>
      <c r="BI727" s="206"/>
      <c r="BJ727" s="206"/>
      <c r="BK727" s="206"/>
      <c r="BL727" s="206"/>
      <c r="BM727" s="206"/>
      <c r="BN727" s="206"/>
      <c r="BO727" s="206"/>
      <c r="BP727" s="206"/>
      <c r="BQ727" s="206"/>
    </row>
    <row r="728" ht="25.15" customHeight="true" x14ac:dyDescent="0.2">
      <c r="C728" s="448"/>
      <c r="D728" s="448"/>
      <c r="E728" s="448"/>
      <c r="F728" s="448"/>
      <c r="G728" s="448"/>
      <c r="H728" s="448"/>
      <c r="I728" s="448"/>
      <c r="J728" s="448"/>
      <c r="K728" s="448"/>
      <c r="L728" s="448"/>
      <c r="M728" s="448"/>
      <c r="N728" s="448"/>
      <c r="O728" s="448"/>
      <c r="P728" s="448"/>
      <c r="Q728" s="448"/>
      <c r="BA728" s="206"/>
      <c r="BB728" s="280"/>
      <c r="BC728" s="206"/>
      <c r="BD728" s="206"/>
      <c r="BE728" s="206"/>
      <c r="BF728" s="206"/>
      <c r="BG728" s="206"/>
      <c r="BH728" s="206"/>
      <c r="BI728" s="206"/>
      <c r="BJ728" s="206"/>
      <c r="BK728" s="206"/>
      <c r="BL728" s="206"/>
      <c r="BM728" s="206"/>
      <c r="BN728" s="206"/>
      <c r="BO728" s="206"/>
      <c r="BP728" s="206"/>
      <c r="BQ728" s="206"/>
    </row>
    <row r="729" ht="25.15" customHeight="true" x14ac:dyDescent="0.2">
      <c r="C729" s="448"/>
      <c r="D729" s="448"/>
      <c r="E729" s="448"/>
      <c r="F729" s="448"/>
      <c r="G729" s="448"/>
      <c r="H729" s="448"/>
      <c r="I729" s="448"/>
      <c r="J729" s="448"/>
      <c r="K729" s="448"/>
      <c r="L729" s="448"/>
      <c r="M729" s="448"/>
      <c r="N729" s="448"/>
      <c r="O729" s="448"/>
      <c r="P729" s="448"/>
      <c r="Q729" s="448"/>
      <c r="BA729" s="206"/>
      <c r="BB729" s="280"/>
      <c r="BC729" s="206"/>
      <c r="BD729" s="206"/>
      <c r="BE729" s="206"/>
      <c r="BF729" s="206"/>
      <c r="BG729" s="206"/>
      <c r="BH729" s="206"/>
      <c r="BI729" s="206"/>
      <c r="BJ729" s="206"/>
      <c r="BK729" s="206"/>
      <c r="BL729" s="206"/>
      <c r="BM729" s="206"/>
      <c r="BN729" s="206"/>
      <c r="BO729" s="206"/>
      <c r="BP729" s="206"/>
      <c r="BQ729" s="206"/>
    </row>
    <row r="730" ht="25.15" customHeight="true" x14ac:dyDescent="0.2">
      <c r="C730" s="448"/>
      <c r="D730" s="448"/>
      <c r="E730" s="448"/>
      <c r="F730" s="448"/>
      <c r="G730" s="448"/>
      <c r="H730" s="448"/>
      <c r="I730" s="448"/>
      <c r="J730" s="448"/>
      <c r="K730" s="448"/>
      <c r="L730" s="448"/>
      <c r="M730" s="448"/>
      <c r="N730" s="448"/>
      <c r="O730" s="448"/>
      <c r="P730" s="448"/>
      <c r="Q730" s="448"/>
      <c r="BA730" s="206"/>
      <c r="BB730" s="280"/>
      <c r="BC730" s="206"/>
      <c r="BD730" s="206"/>
      <c r="BE730" s="206"/>
      <c r="BF730" s="206"/>
      <c r="BG730" s="206"/>
      <c r="BH730" s="206"/>
      <c r="BI730" s="206"/>
      <c r="BJ730" s="206"/>
      <c r="BK730" s="206"/>
      <c r="BL730" s="206"/>
      <c r="BM730" s="206"/>
      <c r="BN730" s="206"/>
      <c r="BO730" s="206"/>
      <c r="BP730" s="206"/>
      <c r="BQ730" s="206"/>
    </row>
    <row r="731" ht="25.15" customHeight="true" x14ac:dyDescent="0.2">
      <c r="C731" s="448"/>
      <c r="D731" s="448"/>
      <c r="E731" s="448"/>
      <c r="F731" s="448"/>
      <c r="G731" s="448"/>
      <c r="H731" s="448"/>
      <c r="I731" s="448"/>
      <c r="J731" s="448"/>
      <c r="K731" s="448"/>
      <c r="L731" s="448"/>
      <c r="M731" s="448"/>
      <c r="N731" s="448"/>
      <c r="O731" s="448"/>
      <c r="P731" s="448"/>
      <c r="Q731" s="448"/>
      <c r="BA731" s="206"/>
      <c r="BB731" s="280"/>
      <c r="BC731" s="206"/>
      <c r="BD731" s="206"/>
      <c r="BE731" s="206"/>
      <c r="BF731" s="206"/>
      <c r="BG731" s="206"/>
      <c r="BH731" s="206"/>
      <c r="BI731" s="206"/>
      <c r="BJ731" s="206"/>
      <c r="BK731" s="206"/>
      <c r="BL731" s="206"/>
      <c r="BM731" s="206"/>
      <c r="BN731" s="206"/>
      <c r="BO731" s="206"/>
      <c r="BP731" s="206"/>
      <c r="BQ731" s="206"/>
    </row>
    <row r="732" ht="25.15" customHeight="true" x14ac:dyDescent="0.2">
      <c r="C732" s="448"/>
      <c r="D732" s="448"/>
      <c r="E732" s="448"/>
      <c r="F732" s="448"/>
      <c r="G732" s="448"/>
      <c r="H732" s="448"/>
      <c r="I732" s="448"/>
      <c r="J732" s="448"/>
      <c r="K732" s="448"/>
      <c r="L732" s="448"/>
      <c r="M732" s="448"/>
      <c r="N732" s="448"/>
      <c r="O732" s="448"/>
      <c r="P732" s="448"/>
      <c r="Q732" s="448"/>
      <c r="BA732" s="206"/>
      <c r="BB732" s="280"/>
      <c r="BC732" s="206"/>
      <c r="BD732" s="206"/>
      <c r="BE732" s="206"/>
      <c r="BF732" s="206"/>
      <c r="BG732" s="206"/>
      <c r="BH732" s="206"/>
      <c r="BI732" s="206"/>
      <c r="BJ732" s="206"/>
      <c r="BK732" s="206"/>
      <c r="BL732" s="206"/>
      <c r="BM732" s="206"/>
      <c r="BN732" s="206"/>
      <c r="BO732" s="206"/>
      <c r="BP732" s="206"/>
      <c r="BQ732" s="206"/>
    </row>
    <row r="733" ht="25.15" customHeight="true" x14ac:dyDescent="0.2">
      <c r="C733" s="448"/>
      <c r="D733" s="448"/>
      <c r="E733" s="448"/>
      <c r="F733" s="448"/>
      <c r="G733" s="448"/>
      <c r="H733" s="448"/>
      <c r="I733" s="448"/>
      <c r="J733" s="448"/>
      <c r="K733" s="448"/>
      <c r="L733" s="448"/>
      <c r="M733" s="448"/>
      <c r="N733" s="448"/>
      <c r="O733" s="448"/>
      <c r="P733" s="448"/>
      <c r="Q733" s="448"/>
      <c r="BA733" s="206"/>
      <c r="BB733" s="280"/>
      <c r="BC733" s="206"/>
      <c r="BD733" s="206"/>
      <c r="BE733" s="206"/>
      <c r="BF733" s="206"/>
      <c r="BG733" s="206"/>
      <c r="BH733" s="206"/>
      <c r="BI733" s="206"/>
      <c r="BJ733" s="206"/>
      <c r="BK733" s="206"/>
      <c r="BL733" s="206"/>
      <c r="BM733" s="206"/>
      <c r="BN733" s="206"/>
      <c r="BO733" s="206"/>
      <c r="BP733" s="206"/>
      <c r="BQ733" s="206"/>
    </row>
    <row r="734" ht="25.15" customHeight="true" x14ac:dyDescent="0.2">
      <c r="C734" s="448"/>
      <c r="D734" s="448"/>
      <c r="E734" s="448"/>
      <c r="F734" s="448"/>
      <c r="G734" s="448"/>
      <c r="H734" s="448"/>
      <c r="I734" s="448"/>
      <c r="J734" s="448"/>
      <c r="K734" s="448"/>
      <c r="L734" s="448"/>
      <c r="M734" s="448"/>
      <c r="N734" s="448"/>
      <c r="O734" s="448"/>
      <c r="P734" s="448"/>
      <c r="Q734" s="448"/>
      <c r="BA734" s="206"/>
      <c r="BB734" s="280"/>
      <c r="BC734" s="206"/>
      <c r="BD734" s="206"/>
      <c r="BE734" s="206"/>
      <c r="BF734" s="206"/>
      <c r="BG734" s="206"/>
      <c r="BH734" s="206"/>
      <c r="BI734" s="206"/>
      <c r="BJ734" s="206"/>
      <c r="BK734" s="206"/>
      <c r="BL734" s="206"/>
      <c r="BM734" s="206"/>
      <c r="BN734" s="206"/>
      <c r="BO734" s="206"/>
      <c r="BP734" s="206"/>
      <c r="BQ734" s="206"/>
    </row>
    <row r="735" ht="25.15" customHeight="true" x14ac:dyDescent="0.2">
      <c r="C735" s="448"/>
      <c r="D735" s="448"/>
      <c r="E735" s="448"/>
      <c r="F735" s="448"/>
      <c r="G735" s="448"/>
      <c r="H735" s="448"/>
      <c r="I735" s="448"/>
      <c r="J735" s="448"/>
      <c r="K735" s="448"/>
      <c r="L735" s="448"/>
      <c r="M735" s="448"/>
      <c r="N735" s="448"/>
      <c r="O735" s="448"/>
      <c r="P735" s="448"/>
      <c r="Q735" s="448"/>
      <c r="BA735" s="206"/>
      <c r="BB735" s="280"/>
      <c r="BC735" s="206"/>
      <c r="BD735" s="206"/>
      <c r="BE735" s="206"/>
      <c r="BF735" s="206"/>
      <c r="BG735" s="206"/>
      <c r="BH735" s="206"/>
      <c r="BI735" s="206"/>
      <c r="BJ735" s="206"/>
      <c r="BK735" s="206"/>
      <c r="BL735" s="206"/>
      <c r="BM735" s="206"/>
      <c r="BN735" s="206"/>
      <c r="BO735" s="206"/>
      <c r="BP735" s="206"/>
      <c r="BQ735" s="206"/>
    </row>
    <row r="736" ht="25.15" customHeight="true" x14ac:dyDescent="0.2">
      <c r="C736" s="448"/>
      <c r="D736" s="448"/>
      <c r="E736" s="448"/>
      <c r="F736" s="448"/>
      <c r="G736" s="448"/>
      <c r="H736" s="448"/>
      <c r="I736" s="448"/>
      <c r="J736" s="448"/>
      <c r="K736" s="448"/>
      <c r="L736" s="448"/>
      <c r="M736" s="448"/>
      <c r="N736" s="448"/>
      <c r="O736" s="448"/>
      <c r="P736" s="448"/>
      <c r="Q736" s="448"/>
      <c r="BA736" s="206"/>
      <c r="BB736" s="280"/>
      <c r="BC736" s="206"/>
      <c r="BD736" s="206"/>
      <c r="BE736" s="206"/>
      <c r="BF736" s="206"/>
      <c r="BG736" s="206"/>
      <c r="BH736" s="206"/>
      <c r="BI736" s="206"/>
      <c r="BJ736" s="206"/>
      <c r="BK736" s="206"/>
      <c r="BL736" s="206"/>
      <c r="BM736" s="206"/>
      <c r="BN736" s="206"/>
      <c r="BO736" s="206"/>
      <c r="BP736" s="206"/>
      <c r="BQ736" s="206"/>
    </row>
    <row r="737" ht="25.15" customHeight="true" x14ac:dyDescent="0.2">
      <c r="C737" s="448"/>
      <c r="D737" s="448"/>
      <c r="E737" s="448"/>
      <c r="F737" s="448"/>
      <c r="G737" s="448"/>
      <c r="H737" s="448"/>
      <c r="I737" s="448"/>
      <c r="J737" s="448"/>
      <c r="K737" s="448"/>
      <c r="L737" s="448"/>
      <c r="M737" s="448"/>
      <c r="N737" s="448"/>
      <c r="O737" s="448"/>
      <c r="P737" s="448"/>
      <c r="Q737" s="448"/>
      <c r="BA737" s="206"/>
      <c r="BB737" s="280"/>
      <c r="BC737" s="206"/>
      <c r="BD737" s="206"/>
      <c r="BE737" s="206"/>
      <c r="BF737" s="206"/>
      <c r="BG737" s="206"/>
      <c r="BH737" s="206"/>
      <c r="BI737" s="206"/>
      <c r="BJ737" s="206"/>
      <c r="BK737" s="206"/>
      <c r="BL737" s="206"/>
      <c r="BM737" s="206"/>
      <c r="BN737" s="206"/>
      <c r="BO737" s="206"/>
      <c r="BP737" s="206"/>
      <c r="BQ737" s="206"/>
    </row>
    <row r="738" ht="25.15" customHeight="true" x14ac:dyDescent="0.2">
      <c r="C738" s="448"/>
      <c r="D738" s="448"/>
      <c r="E738" s="448"/>
      <c r="F738" s="448"/>
      <c r="G738" s="448"/>
      <c r="H738" s="448"/>
      <c r="I738" s="448"/>
      <c r="J738" s="448"/>
      <c r="K738" s="448"/>
      <c r="L738" s="448"/>
      <c r="M738" s="448"/>
      <c r="N738" s="448"/>
      <c r="O738" s="448"/>
      <c r="P738" s="448"/>
      <c r="Q738" s="448"/>
      <c r="BA738" s="206"/>
      <c r="BB738" s="280"/>
      <c r="BC738" s="206"/>
      <c r="BD738" s="206"/>
      <c r="BE738" s="206"/>
      <c r="BF738" s="206"/>
      <c r="BG738" s="206"/>
      <c r="BH738" s="206"/>
      <c r="BI738" s="206"/>
      <c r="BJ738" s="206"/>
      <c r="BK738" s="206"/>
      <c r="BL738" s="206"/>
      <c r="BM738" s="206"/>
      <c r="BN738" s="206"/>
      <c r="BO738" s="206"/>
      <c r="BP738" s="206"/>
      <c r="BQ738" s="206"/>
    </row>
    <row r="739" ht="25.15" customHeight="true" x14ac:dyDescent="0.2">
      <c r="C739" s="448"/>
      <c r="D739" s="448"/>
      <c r="E739" s="448"/>
      <c r="F739" s="448"/>
      <c r="G739" s="448"/>
      <c r="H739" s="448"/>
      <c r="I739" s="448"/>
      <c r="J739" s="448"/>
      <c r="K739" s="448"/>
      <c r="L739" s="448"/>
      <c r="M739" s="448"/>
      <c r="N739" s="448"/>
      <c r="O739" s="448"/>
      <c r="P739" s="448"/>
      <c r="Q739" s="448"/>
      <c r="BA739" s="206"/>
      <c r="BB739" s="280"/>
      <c r="BC739" s="206"/>
      <c r="BD739" s="206"/>
      <c r="BE739" s="206"/>
      <c r="BF739" s="206"/>
      <c r="BG739" s="206"/>
      <c r="BH739" s="206"/>
      <c r="BI739" s="206"/>
      <c r="BJ739" s="206"/>
      <c r="BK739" s="206"/>
      <c r="BL739" s="206"/>
      <c r="BM739" s="206"/>
      <c r="BN739" s="206"/>
      <c r="BO739" s="206"/>
      <c r="BP739" s="206"/>
      <c r="BQ739" s="206"/>
    </row>
    <row r="740" ht="25.15" customHeight="true" x14ac:dyDescent="0.2">
      <c r="C740" s="448"/>
      <c r="D740" s="448"/>
      <c r="E740" s="448"/>
      <c r="F740" s="448"/>
      <c r="G740" s="448"/>
      <c r="H740" s="448"/>
      <c r="I740" s="448"/>
      <c r="J740" s="448"/>
      <c r="K740" s="448"/>
      <c r="L740" s="448"/>
      <c r="M740" s="448"/>
      <c r="N740" s="448"/>
      <c r="O740" s="448"/>
      <c r="P740" s="448"/>
      <c r="Q740" s="448"/>
      <c r="BA740" s="206"/>
      <c r="BB740" s="280"/>
      <c r="BC740" s="206"/>
      <c r="BD740" s="206"/>
      <c r="BE740" s="206"/>
      <c r="BF740" s="206"/>
      <c r="BG740" s="206"/>
      <c r="BH740" s="206"/>
      <c r="BI740" s="206"/>
      <c r="BJ740" s="206"/>
      <c r="BK740" s="206"/>
      <c r="BL740" s="206"/>
      <c r="BM740" s="206"/>
      <c r="BN740" s="206"/>
      <c r="BO740" s="206"/>
      <c r="BP740" s="206"/>
      <c r="BQ740" s="206"/>
    </row>
    <row r="741" ht="25.15" customHeight="true" x14ac:dyDescent="0.2">
      <c r="C741" s="448"/>
      <c r="D741" s="448"/>
      <c r="E741" s="448"/>
      <c r="F741" s="448"/>
      <c r="G741" s="448"/>
      <c r="H741" s="448"/>
      <c r="I741" s="448"/>
      <c r="J741" s="448"/>
      <c r="K741" s="448"/>
      <c r="L741" s="448"/>
      <c r="M741" s="448"/>
      <c r="N741" s="448"/>
      <c r="O741" s="448"/>
      <c r="P741" s="448"/>
      <c r="Q741" s="448"/>
      <c r="BA741" s="206"/>
      <c r="BB741" s="280"/>
      <c r="BC741" s="206"/>
      <c r="BD741" s="206"/>
      <c r="BE741" s="206"/>
      <c r="BF741" s="206"/>
      <c r="BG741" s="206"/>
      <c r="BH741" s="206"/>
      <c r="BI741" s="206"/>
      <c r="BJ741" s="206"/>
      <c r="BK741" s="206"/>
      <c r="BL741" s="206"/>
      <c r="BM741" s="206"/>
      <c r="BN741" s="206"/>
      <c r="BO741" s="206"/>
      <c r="BP741" s="206"/>
      <c r="BQ741" s="206"/>
    </row>
    <row r="742" ht="25.15" customHeight="true" x14ac:dyDescent="0.2">
      <c r="C742" s="448"/>
      <c r="D742" s="448"/>
      <c r="E742" s="448"/>
      <c r="F742" s="448"/>
      <c r="G742" s="448"/>
      <c r="H742" s="448"/>
      <c r="I742" s="448"/>
      <c r="J742" s="448"/>
      <c r="K742" s="448"/>
      <c r="L742" s="448"/>
      <c r="M742" s="448"/>
      <c r="N742" s="448"/>
      <c r="O742" s="448"/>
      <c r="P742" s="448"/>
      <c r="Q742" s="448"/>
      <c r="BA742" s="206"/>
      <c r="BB742" s="280"/>
      <c r="BC742" s="206"/>
      <c r="BD742" s="206"/>
      <c r="BE742" s="206"/>
      <c r="BF742" s="206"/>
      <c r="BG742" s="206"/>
      <c r="BH742" s="206"/>
      <c r="BI742" s="206"/>
      <c r="BJ742" s="206"/>
      <c r="BK742" s="206"/>
      <c r="BL742" s="206"/>
      <c r="BM742" s="206"/>
      <c r="BN742" s="206"/>
      <c r="BO742" s="206"/>
      <c r="BP742" s="206"/>
      <c r="BQ742" s="206"/>
    </row>
    <row r="743" ht="25.15" customHeight="true" x14ac:dyDescent="0.2">
      <c r="C743" s="448"/>
      <c r="D743" s="448"/>
      <c r="E743" s="448"/>
      <c r="F743" s="448"/>
      <c r="G743" s="448"/>
      <c r="H743" s="448"/>
      <c r="I743" s="448"/>
      <c r="J743" s="448"/>
      <c r="K743" s="448"/>
      <c r="L743" s="448"/>
      <c r="M743" s="448"/>
      <c r="N743" s="448"/>
      <c r="O743" s="448"/>
      <c r="P743" s="448"/>
      <c r="Q743" s="448"/>
      <c r="BA743" s="206"/>
      <c r="BB743" s="280"/>
      <c r="BC743" s="206"/>
      <c r="BD743" s="206"/>
      <c r="BE743" s="206"/>
      <c r="BF743" s="206"/>
      <c r="BG743" s="206"/>
      <c r="BH743" s="206"/>
      <c r="BI743" s="206"/>
      <c r="BJ743" s="206"/>
      <c r="BK743" s="206"/>
      <c r="BL743" s="206"/>
      <c r="BM743" s="206"/>
      <c r="BN743" s="206"/>
      <c r="BO743" s="206"/>
      <c r="BP743" s="206"/>
      <c r="BQ743" s="206"/>
    </row>
    <row r="744" ht="25.15" customHeight="true" x14ac:dyDescent="0.2">
      <c r="C744" s="448"/>
      <c r="D744" s="448"/>
      <c r="E744" s="448"/>
      <c r="F744" s="448"/>
      <c r="G744" s="448"/>
      <c r="H744" s="448"/>
      <c r="I744" s="448"/>
      <c r="J744" s="448"/>
      <c r="K744" s="448"/>
      <c r="L744" s="448"/>
      <c r="M744" s="448"/>
      <c r="N744" s="448"/>
      <c r="O744" s="448"/>
      <c r="P744" s="448"/>
      <c r="Q744" s="448"/>
      <c r="BA744" s="206"/>
      <c r="BB744" s="280"/>
      <c r="BC744" s="206"/>
      <c r="BD744" s="206"/>
      <c r="BE744" s="206"/>
      <c r="BF744" s="206"/>
      <c r="BG744" s="206"/>
      <c r="BH744" s="206"/>
      <c r="BI744" s="206"/>
      <c r="BJ744" s="206"/>
      <c r="BK744" s="206"/>
      <c r="BL744" s="206"/>
      <c r="BM744" s="206"/>
      <c r="BN744" s="206"/>
      <c r="BO744" s="206"/>
      <c r="BP744" s="206"/>
      <c r="BQ744" s="206"/>
    </row>
    <row r="745" ht="25.15" customHeight="true" x14ac:dyDescent="0.2">
      <c r="C745" s="448"/>
      <c r="D745" s="448"/>
      <c r="E745" s="448"/>
      <c r="F745" s="448"/>
      <c r="G745" s="448"/>
      <c r="H745" s="448"/>
      <c r="I745" s="448"/>
      <c r="J745" s="448"/>
      <c r="K745" s="448"/>
      <c r="L745" s="448"/>
      <c r="M745" s="448"/>
      <c r="N745" s="448"/>
      <c r="O745" s="448"/>
      <c r="P745" s="448"/>
      <c r="Q745" s="448"/>
      <c r="BA745" s="206"/>
      <c r="BB745" s="280"/>
      <c r="BC745" s="206"/>
      <c r="BD745" s="206"/>
      <c r="BE745" s="206"/>
      <c r="BF745" s="206"/>
      <c r="BG745" s="206"/>
      <c r="BH745" s="206"/>
      <c r="BI745" s="206"/>
      <c r="BJ745" s="206"/>
      <c r="BK745" s="206"/>
      <c r="BL745" s="206"/>
      <c r="BM745" s="206"/>
      <c r="BN745" s="206"/>
      <c r="BO745" s="206"/>
      <c r="BP745" s="206"/>
      <c r="BQ745" s="206"/>
    </row>
    <row r="746" ht="25.15" customHeight="true" x14ac:dyDescent="0.2">
      <c r="C746" s="448"/>
      <c r="D746" s="448"/>
      <c r="E746" s="448"/>
      <c r="F746" s="448"/>
      <c r="G746" s="448"/>
      <c r="H746" s="448"/>
      <c r="I746" s="448"/>
      <c r="J746" s="448"/>
      <c r="K746" s="448"/>
      <c r="L746" s="448"/>
      <c r="M746" s="448"/>
      <c r="N746" s="448"/>
      <c r="O746" s="448"/>
      <c r="P746" s="448"/>
      <c r="Q746" s="448"/>
      <c r="BA746" s="206"/>
      <c r="BB746" s="280"/>
      <c r="BC746" s="206"/>
      <c r="BD746" s="206"/>
      <c r="BE746" s="206"/>
      <c r="BF746" s="206"/>
      <c r="BG746" s="206"/>
      <c r="BH746" s="206"/>
      <c r="BI746" s="206"/>
      <c r="BJ746" s="206"/>
      <c r="BK746" s="206"/>
      <c r="BL746" s="206"/>
      <c r="BM746" s="206"/>
      <c r="BN746" s="206"/>
      <c r="BO746" s="206"/>
      <c r="BP746" s="206"/>
      <c r="BQ746" s="206"/>
    </row>
    <row r="747" ht="25.15" customHeight="true" x14ac:dyDescent="0.2">
      <c r="C747" s="448"/>
      <c r="D747" s="448"/>
      <c r="E747" s="448"/>
      <c r="F747" s="448"/>
      <c r="G747" s="448"/>
      <c r="H747" s="448"/>
      <c r="I747" s="448"/>
      <c r="J747" s="448"/>
      <c r="K747" s="448"/>
      <c r="L747" s="448"/>
      <c r="M747" s="448"/>
      <c r="N747" s="448"/>
      <c r="O747" s="448"/>
      <c r="P747" s="448"/>
      <c r="Q747" s="448"/>
      <c r="BA747" s="206"/>
      <c r="BB747" s="280"/>
      <c r="BC747" s="206"/>
      <c r="BD747" s="206"/>
      <c r="BE747" s="206"/>
      <c r="BF747" s="206"/>
      <c r="BG747" s="206"/>
      <c r="BH747" s="206"/>
      <c r="BI747" s="206"/>
      <c r="BJ747" s="206"/>
      <c r="BK747" s="206"/>
      <c r="BL747" s="206"/>
      <c r="BM747" s="206"/>
      <c r="BN747" s="206"/>
      <c r="BO747" s="206"/>
      <c r="BP747" s="206"/>
      <c r="BQ747" s="206"/>
    </row>
    <row r="748" ht="25.15" customHeight="true" x14ac:dyDescent="0.2">
      <c r="C748" s="448"/>
      <c r="D748" s="448"/>
      <c r="E748" s="448"/>
      <c r="F748" s="448"/>
      <c r="G748" s="448"/>
      <c r="H748" s="448"/>
      <c r="I748" s="448"/>
      <c r="J748" s="448"/>
      <c r="K748" s="448"/>
      <c r="L748" s="448"/>
      <c r="M748" s="448"/>
      <c r="N748" s="448"/>
      <c r="O748" s="448"/>
      <c r="P748" s="448"/>
      <c r="Q748" s="448"/>
      <c r="BA748" s="206"/>
      <c r="BB748" s="280"/>
      <c r="BC748" s="206"/>
      <c r="BD748" s="206"/>
      <c r="BE748" s="206"/>
      <c r="BF748" s="206"/>
      <c r="BG748" s="206"/>
      <c r="BH748" s="206"/>
      <c r="BI748" s="206"/>
      <c r="BJ748" s="206"/>
      <c r="BK748" s="206"/>
      <c r="BL748" s="206"/>
      <c r="BM748" s="206"/>
      <c r="BN748" s="206"/>
      <c r="BO748" s="206"/>
      <c r="BP748" s="206"/>
      <c r="BQ748" s="206"/>
    </row>
    <row r="749" ht="25.15" customHeight="true" x14ac:dyDescent="0.2">
      <c r="C749" s="448"/>
      <c r="D749" s="448"/>
      <c r="E749" s="448"/>
      <c r="F749" s="448"/>
      <c r="G749" s="448"/>
      <c r="H749" s="448"/>
      <c r="I749" s="448"/>
      <c r="J749" s="448"/>
      <c r="K749" s="448"/>
      <c r="L749" s="448"/>
      <c r="M749" s="448"/>
      <c r="N749" s="448"/>
      <c r="O749" s="448"/>
      <c r="P749" s="448"/>
      <c r="Q749" s="448"/>
      <c r="BA749" s="206"/>
      <c r="BB749" s="280"/>
      <c r="BC749" s="206"/>
      <c r="BD749" s="206"/>
      <c r="BE749" s="206"/>
      <c r="BF749" s="206"/>
      <c r="BG749" s="206"/>
      <c r="BH749" s="206"/>
      <c r="BI749" s="206"/>
      <c r="BJ749" s="206"/>
      <c r="BK749" s="206"/>
      <c r="BL749" s="206"/>
      <c r="BM749" s="206"/>
      <c r="BN749" s="206"/>
      <c r="BO749" s="206"/>
      <c r="BP749" s="206"/>
      <c r="BQ749" s="206"/>
    </row>
    <row r="750" ht="25.15" customHeight="true" x14ac:dyDescent="0.2">
      <c r="C750" s="448"/>
      <c r="D750" s="448"/>
      <c r="E750" s="448"/>
      <c r="F750" s="448"/>
      <c r="G750" s="448"/>
      <c r="H750" s="448"/>
      <c r="I750" s="448"/>
      <c r="J750" s="448"/>
      <c r="K750" s="448"/>
      <c r="L750" s="448"/>
      <c r="M750" s="448"/>
      <c r="N750" s="448"/>
      <c r="O750" s="448"/>
      <c r="P750" s="448"/>
      <c r="Q750" s="448"/>
      <c r="BA750" s="206"/>
      <c r="BB750" s="280"/>
      <c r="BC750" s="206"/>
      <c r="BD750" s="206"/>
      <c r="BE750" s="206"/>
      <c r="BF750" s="206"/>
      <c r="BG750" s="206"/>
      <c r="BH750" s="206"/>
      <c r="BI750" s="206"/>
      <c r="BJ750" s="206"/>
      <c r="BK750" s="206"/>
      <c r="BL750" s="206"/>
      <c r="BM750" s="206"/>
      <c r="BN750" s="206"/>
      <c r="BO750" s="206"/>
      <c r="BP750" s="206"/>
      <c r="BQ750" s="206"/>
    </row>
    <row r="751" ht="25.15" customHeight="true" x14ac:dyDescent="0.2">
      <c r="C751" s="448"/>
      <c r="D751" s="448"/>
      <c r="E751" s="448"/>
      <c r="F751" s="448"/>
      <c r="G751" s="448"/>
      <c r="H751" s="448"/>
      <c r="I751" s="448"/>
      <c r="J751" s="448"/>
      <c r="K751" s="448"/>
      <c r="L751" s="448"/>
      <c r="M751" s="448"/>
      <c r="N751" s="448"/>
      <c r="O751" s="448"/>
      <c r="P751" s="448"/>
      <c r="Q751" s="448"/>
      <c r="BA751" s="206"/>
      <c r="BB751" s="280"/>
      <c r="BC751" s="206"/>
      <c r="BD751" s="206"/>
      <c r="BE751" s="206"/>
      <c r="BF751" s="206"/>
      <c r="BG751" s="206"/>
      <c r="BH751" s="206"/>
      <c r="BI751" s="206"/>
      <c r="BJ751" s="206"/>
      <c r="BK751" s="206"/>
      <c r="BL751" s="206"/>
      <c r="BM751" s="206"/>
      <c r="BN751" s="206"/>
      <c r="BO751" s="206"/>
      <c r="BP751" s="206"/>
      <c r="BQ751" s="206"/>
    </row>
    <row r="752" ht="25.15" customHeight="true" x14ac:dyDescent="0.2">
      <c r="C752" s="448"/>
      <c r="D752" s="448"/>
      <c r="E752" s="448"/>
      <c r="F752" s="448"/>
      <c r="G752" s="448"/>
      <c r="H752" s="448"/>
      <c r="I752" s="448"/>
      <c r="J752" s="448"/>
      <c r="K752" s="448"/>
      <c r="L752" s="448"/>
      <c r="M752" s="448"/>
      <c r="N752" s="448"/>
      <c r="O752" s="448"/>
      <c r="P752" s="448"/>
      <c r="Q752" s="448"/>
      <c r="BA752" s="206"/>
      <c r="BB752" s="280"/>
      <c r="BC752" s="206"/>
      <c r="BD752" s="206"/>
      <c r="BE752" s="206"/>
      <c r="BF752" s="206"/>
      <c r="BG752" s="206"/>
      <c r="BH752" s="206"/>
      <c r="BI752" s="206"/>
      <c r="BJ752" s="206"/>
      <c r="BK752" s="206"/>
      <c r="BL752" s="206"/>
      <c r="BM752" s="206"/>
      <c r="BN752" s="206"/>
      <c r="BO752" s="206"/>
      <c r="BP752" s="206"/>
      <c r="BQ752" s="206"/>
    </row>
    <row r="753" ht="25.15" customHeight="true" x14ac:dyDescent="0.2">
      <c r="C753" s="448"/>
      <c r="D753" s="448"/>
      <c r="E753" s="448"/>
      <c r="F753" s="448"/>
      <c r="G753" s="448"/>
      <c r="H753" s="448"/>
      <c r="I753" s="448"/>
      <c r="J753" s="448"/>
      <c r="K753" s="448"/>
      <c r="L753" s="448"/>
      <c r="M753" s="448"/>
      <c r="N753" s="448"/>
      <c r="O753" s="448"/>
      <c r="P753" s="448"/>
      <c r="Q753" s="448"/>
      <c r="BA753" s="206"/>
      <c r="BB753" s="280"/>
      <c r="BC753" s="206"/>
      <c r="BD753" s="206"/>
      <c r="BE753" s="206"/>
      <c r="BF753" s="206"/>
      <c r="BG753" s="206"/>
      <c r="BH753" s="206"/>
      <c r="BI753" s="206"/>
      <c r="BJ753" s="206"/>
      <c r="BK753" s="206"/>
      <c r="BL753" s="206"/>
      <c r="BM753" s="206"/>
      <c r="BN753" s="206"/>
      <c r="BO753" s="206"/>
      <c r="BP753" s="206"/>
      <c r="BQ753" s="206"/>
    </row>
    <row r="754" ht="25.15" customHeight="true" x14ac:dyDescent="0.2">
      <c r="C754" s="448"/>
      <c r="D754" s="448"/>
      <c r="E754" s="448"/>
      <c r="F754" s="448"/>
      <c r="G754" s="448"/>
      <c r="H754" s="448"/>
      <c r="I754" s="448"/>
      <c r="J754" s="448"/>
      <c r="K754" s="448"/>
      <c r="L754" s="448"/>
      <c r="M754" s="448"/>
      <c r="N754" s="448"/>
      <c r="O754" s="448"/>
      <c r="P754" s="448"/>
      <c r="Q754" s="448"/>
      <c r="BA754" s="206"/>
      <c r="BB754" s="280"/>
      <c r="BC754" s="206"/>
      <c r="BD754" s="206"/>
      <c r="BE754" s="206"/>
      <c r="BF754" s="206"/>
      <c r="BG754" s="206"/>
      <c r="BH754" s="206"/>
      <c r="BI754" s="206"/>
      <c r="BJ754" s="206"/>
      <c r="BK754" s="206"/>
      <c r="BL754" s="206"/>
      <c r="BM754" s="206"/>
      <c r="BN754" s="206"/>
      <c r="BO754" s="206"/>
      <c r="BP754" s="206"/>
      <c r="BQ754" s="206"/>
    </row>
    <row r="755" ht="25.15" customHeight="true" x14ac:dyDescent="0.2">
      <c r="C755" s="448"/>
      <c r="D755" s="448"/>
      <c r="E755" s="448"/>
      <c r="F755" s="448"/>
      <c r="G755" s="448"/>
      <c r="H755" s="448"/>
      <c r="I755" s="448"/>
      <c r="J755" s="448"/>
      <c r="K755" s="448"/>
      <c r="L755" s="448"/>
      <c r="M755" s="448"/>
      <c r="N755" s="448"/>
      <c r="O755" s="448"/>
      <c r="P755" s="448"/>
      <c r="Q755" s="448"/>
      <c r="BA755" s="206"/>
      <c r="BB755" s="280"/>
      <c r="BC755" s="206"/>
      <c r="BD755" s="206"/>
      <c r="BE755" s="206"/>
      <c r="BF755" s="206"/>
      <c r="BG755" s="206"/>
      <c r="BH755" s="206"/>
      <c r="BI755" s="206"/>
      <c r="BJ755" s="206"/>
      <c r="BK755" s="206"/>
      <c r="BL755" s="206"/>
      <c r="BM755" s="206"/>
      <c r="BN755" s="206"/>
      <c r="BO755" s="206"/>
      <c r="BP755" s="206"/>
      <c r="BQ755" s="206"/>
    </row>
    <row r="756" ht="25.15" customHeight="true" x14ac:dyDescent="0.2">
      <c r="C756" s="448"/>
      <c r="D756" s="448"/>
      <c r="E756" s="448"/>
      <c r="F756" s="448"/>
      <c r="G756" s="448"/>
      <c r="H756" s="448"/>
      <c r="I756" s="448"/>
      <c r="J756" s="448"/>
      <c r="K756" s="448"/>
      <c r="L756" s="448"/>
      <c r="M756" s="448"/>
      <c r="N756" s="448"/>
      <c r="O756" s="448"/>
      <c r="P756" s="448"/>
      <c r="Q756" s="448"/>
      <c r="BA756" s="206"/>
      <c r="BB756" s="280"/>
      <c r="BC756" s="206"/>
      <c r="BD756" s="206"/>
      <c r="BE756" s="206"/>
      <c r="BF756" s="206"/>
      <c r="BG756" s="206"/>
      <c r="BH756" s="206"/>
      <c r="BI756" s="206"/>
      <c r="BJ756" s="206"/>
      <c r="BK756" s="206"/>
      <c r="BL756" s="206"/>
      <c r="BM756" s="206"/>
      <c r="BN756" s="206"/>
      <c r="BO756" s="206"/>
      <c r="BP756" s="206"/>
      <c r="BQ756" s="206"/>
    </row>
    <row r="757" ht="25.15" customHeight="true" x14ac:dyDescent="0.2">
      <c r="C757" s="448"/>
      <c r="D757" s="448"/>
      <c r="E757" s="448"/>
      <c r="F757" s="448"/>
      <c r="G757" s="448"/>
      <c r="H757" s="448"/>
      <c r="I757" s="448"/>
      <c r="J757" s="448"/>
      <c r="K757" s="448"/>
      <c r="L757" s="448"/>
      <c r="M757" s="448"/>
      <c r="N757" s="448"/>
      <c r="O757" s="448"/>
      <c r="P757" s="448"/>
      <c r="Q757" s="448"/>
      <c r="BA757" s="206"/>
      <c r="BB757" s="280"/>
      <c r="BC757" s="206"/>
      <c r="BD757" s="206"/>
      <c r="BE757" s="206"/>
      <c r="BF757" s="206"/>
      <c r="BG757" s="206"/>
      <c r="BH757" s="206"/>
      <c r="BI757" s="206"/>
      <c r="BJ757" s="206"/>
      <c r="BK757" s="206"/>
      <c r="BL757" s="206"/>
      <c r="BM757" s="206"/>
      <c r="BN757" s="206"/>
      <c r="BO757" s="206"/>
      <c r="BP757" s="206"/>
      <c r="BQ757" s="206"/>
    </row>
    <row r="758" ht="25.15" customHeight="true" x14ac:dyDescent="0.2">
      <c r="C758" s="448"/>
      <c r="D758" s="448"/>
      <c r="E758" s="448"/>
      <c r="F758" s="448"/>
      <c r="G758" s="448"/>
      <c r="H758" s="448"/>
      <c r="I758" s="448"/>
      <c r="J758" s="448"/>
      <c r="K758" s="448"/>
      <c r="L758" s="448"/>
      <c r="M758" s="448"/>
      <c r="N758" s="448"/>
      <c r="O758" s="448"/>
      <c r="P758" s="448"/>
      <c r="Q758" s="448"/>
      <c r="BA758" s="206"/>
      <c r="BB758" s="280"/>
      <c r="BC758" s="206"/>
      <c r="BD758" s="206"/>
      <c r="BE758" s="206"/>
      <c r="BF758" s="206"/>
      <c r="BG758" s="206"/>
      <c r="BH758" s="206"/>
      <c r="BI758" s="206"/>
      <c r="BJ758" s="206"/>
      <c r="BK758" s="206"/>
      <c r="BL758" s="206"/>
      <c r="BM758" s="206"/>
      <c r="BN758" s="206"/>
      <c r="BO758" s="206"/>
      <c r="BP758" s="206"/>
      <c r="BQ758" s="206"/>
    </row>
    <row r="759" ht="25.15" customHeight="true" x14ac:dyDescent="0.2">
      <c r="C759" s="448"/>
      <c r="D759" s="448"/>
      <c r="E759" s="448"/>
      <c r="F759" s="448"/>
      <c r="G759" s="448"/>
      <c r="H759" s="448"/>
      <c r="I759" s="448"/>
      <c r="J759" s="448"/>
      <c r="K759" s="448"/>
      <c r="L759" s="448"/>
      <c r="M759" s="448"/>
      <c r="N759" s="448"/>
      <c r="O759" s="448"/>
      <c r="P759" s="448"/>
      <c r="Q759" s="448"/>
      <c r="BA759" s="206"/>
      <c r="BB759" s="280"/>
      <c r="BC759" s="206"/>
      <c r="BD759" s="206"/>
      <c r="BE759" s="206"/>
      <c r="BF759" s="206"/>
      <c r="BG759" s="206"/>
      <c r="BH759" s="206"/>
      <c r="BI759" s="206"/>
      <c r="BJ759" s="206"/>
      <c r="BK759" s="206"/>
      <c r="BL759" s="206"/>
      <c r="BM759" s="206"/>
      <c r="BN759" s="206"/>
      <c r="BO759" s="206"/>
      <c r="BP759" s="206"/>
      <c r="BQ759" s="206"/>
    </row>
    <row r="760" ht="25.15" customHeight="true" x14ac:dyDescent="0.2">
      <c r="C760" s="448"/>
      <c r="D760" s="448"/>
      <c r="E760" s="448"/>
      <c r="F760" s="448"/>
      <c r="G760" s="448"/>
      <c r="H760" s="448"/>
      <c r="I760" s="448"/>
      <c r="J760" s="448"/>
      <c r="K760" s="448"/>
      <c r="L760" s="448"/>
      <c r="M760" s="448"/>
      <c r="N760" s="448"/>
      <c r="O760" s="448"/>
      <c r="P760" s="448"/>
      <c r="Q760" s="448"/>
      <c r="BA760" s="206"/>
      <c r="BB760" s="280"/>
      <c r="BC760" s="206"/>
      <c r="BD760" s="206"/>
      <c r="BE760" s="206"/>
      <c r="BF760" s="206"/>
      <c r="BG760" s="206"/>
      <c r="BH760" s="206"/>
      <c r="BI760" s="206"/>
      <c r="BJ760" s="206"/>
      <c r="BK760" s="206"/>
      <c r="BL760" s="206"/>
      <c r="BM760" s="206"/>
      <c r="BN760" s="206"/>
      <c r="BO760" s="206"/>
      <c r="BP760" s="206"/>
      <c r="BQ760" s="206"/>
    </row>
    <row r="761" ht="25.15" customHeight="true" x14ac:dyDescent="0.2">
      <c r="C761" s="448"/>
      <c r="D761" s="448"/>
      <c r="E761" s="448"/>
      <c r="F761" s="448"/>
      <c r="G761" s="448"/>
      <c r="H761" s="448"/>
      <c r="I761" s="448"/>
      <c r="J761" s="448"/>
      <c r="K761" s="448"/>
      <c r="L761" s="448"/>
      <c r="M761" s="448"/>
      <c r="N761" s="448"/>
      <c r="O761" s="448"/>
      <c r="P761" s="448"/>
      <c r="Q761" s="448"/>
      <c r="BA761" s="206"/>
      <c r="BB761" s="280"/>
      <c r="BC761" s="206"/>
      <c r="BD761" s="206"/>
      <c r="BE761" s="206"/>
      <c r="BF761" s="206"/>
      <c r="BG761" s="206"/>
      <c r="BH761" s="206"/>
      <c r="BI761" s="206"/>
      <c r="BJ761" s="206"/>
      <c r="BK761" s="206"/>
      <c r="BL761" s="206"/>
      <c r="BM761" s="206"/>
      <c r="BN761" s="206"/>
      <c r="BO761" s="206"/>
      <c r="BP761" s="206"/>
      <c r="BQ761" s="206"/>
    </row>
    <row r="762" ht="25.15" customHeight="true" x14ac:dyDescent="0.2">
      <c r="C762" s="448"/>
      <c r="D762" s="448"/>
      <c r="E762" s="448"/>
      <c r="F762" s="448"/>
      <c r="G762" s="448"/>
      <c r="H762" s="448"/>
      <c r="I762" s="448"/>
      <c r="J762" s="448"/>
      <c r="K762" s="448"/>
      <c r="L762" s="448"/>
      <c r="M762" s="448"/>
      <c r="N762" s="448"/>
      <c r="O762" s="448"/>
      <c r="P762" s="448"/>
      <c r="Q762" s="448"/>
      <c r="BA762" s="206"/>
      <c r="BB762" s="280"/>
      <c r="BC762" s="206"/>
      <c r="BD762" s="206"/>
      <c r="BE762" s="206"/>
      <c r="BF762" s="206"/>
      <c r="BG762" s="206"/>
      <c r="BH762" s="206"/>
      <c r="BI762" s="206"/>
      <c r="BJ762" s="206"/>
      <c r="BK762" s="206"/>
      <c r="BL762" s="206"/>
      <c r="BM762" s="206"/>
      <c r="BN762" s="206"/>
      <c r="BO762" s="206"/>
      <c r="BP762" s="206"/>
      <c r="BQ762" s="206"/>
    </row>
    <row r="763" ht="25.15" customHeight="true" x14ac:dyDescent="0.2">
      <c r="C763" s="448"/>
      <c r="D763" s="448"/>
      <c r="E763" s="448"/>
      <c r="F763" s="448"/>
      <c r="G763" s="448"/>
      <c r="H763" s="448"/>
      <c r="I763" s="448"/>
      <c r="J763" s="448"/>
      <c r="K763" s="448"/>
      <c r="L763" s="448"/>
      <c r="M763" s="448"/>
      <c r="N763" s="448"/>
      <c r="O763" s="448"/>
      <c r="P763" s="448"/>
      <c r="Q763" s="448"/>
      <c r="BA763" s="206"/>
      <c r="BB763" s="280"/>
      <c r="BC763" s="206"/>
      <c r="BD763" s="206"/>
      <c r="BE763" s="206"/>
      <c r="BF763" s="206"/>
      <c r="BG763" s="206"/>
      <c r="BH763" s="206"/>
      <c r="BI763" s="206"/>
      <c r="BJ763" s="206"/>
      <c r="BK763" s="206"/>
      <c r="BL763" s="206"/>
      <c r="BM763" s="206"/>
      <c r="BN763" s="206"/>
      <c r="BO763" s="206"/>
      <c r="BP763" s="206"/>
      <c r="BQ763" s="206"/>
    </row>
    <row r="764" ht="25.15" customHeight="true" x14ac:dyDescent="0.2">
      <c r="C764" s="448"/>
      <c r="D764" s="448"/>
      <c r="E764" s="448"/>
      <c r="F764" s="448"/>
      <c r="G764" s="448"/>
      <c r="H764" s="448"/>
      <c r="I764" s="448"/>
      <c r="J764" s="448"/>
      <c r="K764" s="448"/>
      <c r="L764" s="448"/>
      <c r="M764" s="448"/>
      <c r="N764" s="448"/>
      <c r="O764" s="448"/>
      <c r="P764" s="448"/>
      <c r="Q764" s="448"/>
      <c r="BA764" s="206"/>
      <c r="BB764" s="280"/>
      <c r="BC764" s="206"/>
      <c r="BD764" s="206"/>
      <c r="BE764" s="206"/>
      <c r="BF764" s="206"/>
      <c r="BG764" s="206"/>
      <c r="BH764" s="206"/>
      <c r="BI764" s="206"/>
      <c r="BJ764" s="206"/>
      <c r="BK764" s="206"/>
      <c r="BL764" s="206"/>
      <c r="BM764" s="206"/>
      <c r="BN764" s="206"/>
      <c r="BO764" s="206"/>
      <c r="BP764" s="206"/>
      <c r="BQ764" s="206"/>
    </row>
    <row r="765" ht="25.15" customHeight="true" x14ac:dyDescent="0.2">
      <c r="C765" s="448"/>
      <c r="D765" s="448"/>
      <c r="E765" s="448"/>
      <c r="F765" s="448"/>
      <c r="G765" s="448"/>
      <c r="H765" s="448"/>
      <c r="I765" s="448"/>
      <c r="J765" s="448"/>
      <c r="K765" s="448"/>
      <c r="L765" s="448"/>
      <c r="M765" s="448"/>
      <c r="N765" s="448"/>
      <c r="O765" s="448"/>
      <c r="P765" s="448"/>
      <c r="Q765" s="448"/>
      <c r="BA765" s="206"/>
      <c r="BB765" s="280"/>
      <c r="BC765" s="206"/>
      <c r="BD765" s="206"/>
      <c r="BE765" s="206"/>
      <c r="BF765" s="206"/>
      <c r="BG765" s="206"/>
      <c r="BH765" s="206"/>
      <c r="BI765" s="206"/>
      <c r="BJ765" s="206"/>
      <c r="BK765" s="206"/>
      <c r="BL765" s="206"/>
      <c r="BM765" s="206"/>
      <c r="BN765" s="206"/>
      <c r="BO765" s="206"/>
      <c r="BP765" s="206"/>
      <c r="BQ765" s="206"/>
    </row>
    <row r="766" ht="25.15" customHeight="true" x14ac:dyDescent="0.2">
      <c r="C766" s="448"/>
      <c r="D766" s="448"/>
      <c r="E766" s="448"/>
      <c r="F766" s="448"/>
      <c r="G766" s="448"/>
      <c r="H766" s="448"/>
      <c r="I766" s="448"/>
      <c r="J766" s="448"/>
      <c r="K766" s="448"/>
      <c r="L766" s="448"/>
      <c r="M766" s="448"/>
      <c r="N766" s="448"/>
      <c r="O766" s="448"/>
      <c r="P766" s="448"/>
      <c r="Q766" s="448"/>
      <c r="BA766" s="206"/>
      <c r="BB766" s="280"/>
      <c r="BC766" s="206"/>
      <c r="BD766" s="206"/>
      <c r="BE766" s="206"/>
      <c r="BF766" s="206"/>
      <c r="BG766" s="206"/>
      <c r="BH766" s="206"/>
      <c r="BI766" s="206"/>
      <c r="BJ766" s="206"/>
      <c r="BK766" s="206"/>
      <c r="BL766" s="206"/>
      <c r="BM766" s="206"/>
      <c r="BN766" s="206"/>
      <c r="BO766" s="206"/>
      <c r="BP766" s="206"/>
      <c r="BQ766" s="206"/>
    </row>
    <row r="767" ht="25.15" customHeight="true" x14ac:dyDescent="0.2">
      <c r="C767" s="448"/>
      <c r="D767" s="448"/>
      <c r="E767" s="448"/>
      <c r="F767" s="448"/>
      <c r="G767" s="448"/>
      <c r="H767" s="448"/>
      <c r="I767" s="448"/>
      <c r="J767" s="448"/>
      <c r="K767" s="448"/>
      <c r="L767" s="448"/>
      <c r="M767" s="448"/>
      <c r="N767" s="448"/>
      <c r="O767" s="448"/>
      <c r="P767" s="448"/>
      <c r="Q767" s="448"/>
      <c r="BA767" s="206"/>
      <c r="BB767" s="280"/>
      <c r="BC767" s="206"/>
      <c r="BD767" s="206"/>
      <c r="BE767" s="206"/>
      <c r="BF767" s="206"/>
      <c r="BG767" s="206"/>
      <c r="BH767" s="206"/>
      <c r="BI767" s="206"/>
      <c r="BJ767" s="206"/>
      <c r="BK767" s="206"/>
      <c r="BL767" s="206"/>
      <c r="BM767" s="206"/>
      <c r="BN767" s="206"/>
      <c r="BO767" s="206"/>
      <c r="BP767" s="206"/>
      <c r="BQ767" s="206"/>
    </row>
    <row r="768" ht="25.15" customHeight="true" x14ac:dyDescent="0.2">
      <c r="C768" s="448"/>
      <c r="D768" s="448"/>
      <c r="E768" s="448"/>
      <c r="F768" s="448"/>
      <c r="G768" s="448"/>
      <c r="H768" s="448"/>
      <c r="I768" s="448"/>
      <c r="J768" s="448"/>
      <c r="K768" s="448"/>
      <c r="L768" s="448"/>
      <c r="M768" s="448"/>
      <c r="N768" s="448"/>
      <c r="O768" s="448"/>
      <c r="P768" s="448"/>
      <c r="Q768" s="448"/>
      <c r="BA768" s="204"/>
      <c r="BB768" s="281"/>
      <c r="BC768" s="204"/>
      <c r="BD768" s="204"/>
      <c r="BE768" s="204"/>
      <c r="BF768" s="204"/>
      <c r="BG768" s="204"/>
      <c r="BH768" s="204"/>
      <c r="BI768" s="204"/>
      <c r="BJ768" s="204"/>
      <c r="BK768" s="204"/>
      <c r="BL768" s="204"/>
      <c r="BM768" s="204"/>
      <c r="BN768" s="204"/>
      <c r="BO768" s="204"/>
      <c r="BP768" s="204"/>
      <c r="BQ768" s="204"/>
    </row>
    <row r="769" ht="25.15" customHeight="true" x14ac:dyDescent="0.2">
      <c r="C769" s="448"/>
      <c r="D769" s="448"/>
      <c r="E769" s="448"/>
      <c r="F769" s="448"/>
      <c r="G769" s="448"/>
      <c r="H769" s="448"/>
      <c r="I769" s="448"/>
      <c r="J769" s="448"/>
      <c r="K769" s="448"/>
      <c r="L769" s="448"/>
      <c r="M769" s="448"/>
      <c r="N769" s="448"/>
      <c r="O769" s="448"/>
      <c r="P769" s="448"/>
      <c r="Q769" s="448"/>
      <c r="BA769" s="204"/>
      <c r="BB769" s="281"/>
      <c r="BC769" s="204"/>
      <c r="BD769" s="204"/>
      <c r="BE769" s="204"/>
      <c r="BF769" s="204"/>
      <c r="BG769" s="204"/>
      <c r="BH769" s="204"/>
      <c r="BI769" s="204"/>
      <c r="BJ769" s="204"/>
      <c r="BK769" s="204"/>
      <c r="BL769" s="204"/>
      <c r="BM769" s="204"/>
      <c r="BN769" s="204"/>
      <c r="BO769" s="204"/>
      <c r="BP769" s="204"/>
      <c r="BQ769" s="204"/>
    </row>
    <row r="770" ht="25.15" customHeight="true" x14ac:dyDescent="0.2">
      <c r="C770" s="448"/>
      <c r="D770" s="448"/>
      <c r="E770" s="448"/>
      <c r="F770" s="448"/>
      <c r="G770" s="448"/>
      <c r="H770" s="448"/>
      <c r="I770" s="448"/>
      <c r="J770" s="448"/>
      <c r="K770" s="448"/>
      <c r="L770" s="448"/>
      <c r="M770" s="448"/>
      <c r="N770" s="448"/>
      <c r="O770" s="448"/>
      <c r="P770" s="448"/>
      <c r="Q770" s="448"/>
      <c r="BA770" s="204"/>
      <c r="BB770" s="281"/>
      <c r="BC770" s="204"/>
      <c r="BD770" s="204"/>
      <c r="BE770" s="204"/>
      <c r="BF770" s="204"/>
      <c r="BG770" s="204"/>
      <c r="BH770" s="204"/>
      <c r="BI770" s="204"/>
      <c r="BJ770" s="204"/>
      <c r="BK770" s="204"/>
      <c r="BL770" s="204"/>
      <c r="BM770" s="204"/>
      <c r="BN770" s="204"/>
      <c r="BO770" s="204"/>
      <c r="BP770" s="204"/>
      <c r="BQ770" s="204"/>
    </row>
    <row r="771" ht="25.15" customHeight="true" x14ac:dyDescent="0.2">
      <c r="C771" s="448"/>
      <c r="D771" s="448"/>
      <c r="E771" s="448"/>
      <c r="F771" s="448"/>
      <c r="G771" s="448"/>
      <c r="H771" s="448"/>
      <c r="I771" s="448"/>
      <c r="J771" s="448"/>
      <c r="K771" s="448"/>
      <c r="L771" s="448"/>
      <c r="M771" s="448"/>
      <c r="N771" s="448"/>
      <c r="O771" s="448"/>
      <c r="P771" s="448"/>
      <c r="Q771" s="448"/>
      <c r="BA771" s="204"/>
      <c r="BB771" s="281"/>
      <c r="BC771" s="204"/>
      <c r="BD771" s="204"/>
      <c r="BE771" s="204"/>
      <c r="BF771" s="204"/>
      <c r="BG771" s="204"/>
      <c r="BH771" s="204"/>
      <c r="BI771" s="204"/>
      <c r="BJ771" s="204"/>
      <c r="BK771" s="204"/>
      <c r="BL771" s="204"/>
      <c r="BM771" s="204"/>
      <c r="BN771" s="204"/>
      <c r="BO771" s="204"/>
      <c r="BP771" s="204"/>
      <c r="BQ771" s="204"/>
    </row>
    <row r="772" ht="25.15" customHeight="true" x14ac:dyDescent="0.2">
      <c r="C772" s="448"/>
      <c r="D772" s="448"/>
      <c r="E772" s="448"/>
      <c r="F772" s="448"/>
      <c r="G772" s="448"/>
      <c r="H772" s="448"/>
      <c r="I772" s="448"/>
      <c r="J772" s="448"/>
      <c r="K772" s="448"/>
      <c r="L772" s="448"/>
      <c r="M772" s="448"/>
      <c r="N772" s="448"/>
      <c r="O772" s="448"/>
      <c r="P772" s="448"/>
      <c r="Q772" s="448"/>
      <c r="BA772" s="204"/>
      <c r="BB772" s="281"/>
      <c r="BC772" s="204"/>
      <c r="BD772" s="204"/>
      <c r="BE772" s="204"/>
      <c r="BF772" s="204"/>
      <c r="BG772" s="204"/>
      <c r="BH772" s="204"/>
      <c r="BI772" s="204"/>
      <c r="BJ772" s="204"/>
      <c r="BK772" s="204"/>
      <c r="BL772" s="204"/>
      <c r="BM772" s="204"/>
      <c r="BN772" s="204"/>
      <c r="BO772" s="204"/>
      <c r="BP772" s="204"/>
      <c r="BQ772" s="204"/>
    </row>
    <row r="773" ht="25.15" customHeight="true" x14ac:dyDescent="0.2">
      <c r="C773" s="448"/>
      <c r="D773" s="448"/>
      <c r="E773" s="448"/>
      <c r="F773" s="448"/>
      <c r="G773" s="448"/>
      <c r="H773" s="448"/>
      <c r="I773" s="448"/>
      <c r="J773" s="448"/>
      <c r="K773" s="448"/>
      <c r="L773" s="448"/>
      <c r="M773" s="448"/>
      <c r="N773" s="448"/>
      <c r="O773" s="448"/>
      <c r="P773" s="448"/>
      <c r="Q773" s="448"/>
      <c r="BA773" s="204"/>
      <c r="BB773" s="281"/>
      <c r="BC773" s="204"/>
      <c r="BD773" s="204"/>
      <c r="BE773" s="204"/>
      <c r="BF773" s="204"/>
      <c r="BG773" s="204"/>
      <c r="BH773" s="204"/>
      <c r="BI773" s="204"/>
      <c r="BJ773" s="204"/>
      <c r="BK773" s="204"/>
      <c r="BL773" s="204"/>
      <c r="BM773" s="204"/>
      <c r="BN773" s="204"/>
      <c r="BO773" s="204"/>
      <c r="BP773" s="204"/>
      <c r="BQ773" s="204"/>
    </row>
    <row r="774" ht="25.15" customHeight="true" x14ac:dyDescent="0.2">
      <c r="C774" s="448"/>
      <c r="D774" s="448"/>
      <c r="E774" s="448"/>
      <c r="F774" s="448"/>
      <c r="G774" s="448"/>
      <c r="H774" s="448"/>
      <c r="I774" s="448"/>
      <c r="J774" s="448"/>
      <c r="K774" s="448"/>
      <c r="L774" s="448"/>
      <c r="M774" s="448"/>
      <c r="N774" s="448"/>
      <c r="O774" s="448"/>
      <c r="P774" s="448"/>
      <c r="Q774" s="448"/>
      <c r="BA774" s="204"/>
      <c r="BB774" s="281"/>
      <c r="BC774" s="204"/>
      <c r="BD774" s="204"/>
      <c r="BE774" s="204"/>
      <c r="BF774" s="204"/>
      <c r="BG774" s="204"/>
      <c r="BH774" s="204"/>
      <c r="BI774" s="204"/>
      <c r="BJ774" s="204"/>
      <c r="BK774" s="204"/>
      <c r="BL774" s="204"/>
      <c r="BM774" s="204"/>
      <c r="BN774" s="204"/>
      <c r="BO774" s="204"/>
      <c r="BP774" s="204"/>
      <c r="BQ774" s="204"/>
    </row>
    <row r="775" ht="25.15" customHeight="true" x14ac:dyDescent="0.2">
      <c r="C775" s="448"/>
      <c r="D775" s="448"/>
      <c r="E775" s="448"/>
      <c r="F775" s="448"/>
      <c r="G775" s="448"/>
      <c r="H775" s="448"/>
      <c r="I775" s="448"/>
      <c r="J775" s="448"/>
      <c r="K775" s="448"/>
      <c r="L775" s="448"/>
      <c r="M775" s="448"/>
      <c r="N775" s="448"/>
      <c r="O775" s="448"/>
      <c r="P775" s="448"/>
      <c r="Q775" s="448"/>
      <c r="BA775" s="204"/>
      <c r="BB775" s="281"/>
      <c r="BC775" s="204"/>
      <c r="BD775" s="204"/>
      <c r="BE775" s="204"/>
      <c r="BF775" s="204"/>
      <c r="BG775" s="204"/>
      <c r="BH775" s="204"/>
      <c r="BI775" s="204"/>
      <c r="BJ775" s="204"/>
      <c r="BK775" s="204"/>
      <c r="BL775" s="204"/>
      <c r="BM775" s="204"/>
      <c r="BN775" s="204"/>
      <c r="BO775" s="204"/>
      <c r="BP775" s="204"/>
      <c r="BQ775" s="204"/>
    </row>
    <row r="776" ht="25.15" customHeight="true" x14ac:dyDescent="0.2">
      <c r="C776" s="448"/>
      <c r="D776" s="448"/>
      <c r="E776" s="448"/>
      <c r="F776" s="448"/>
      <c r="G776" s="448"/>
      <c r="H776" s="448"/>
      <c r="I776" s="448"/>
      <c r="J776" s="448"/>
      <c r="K776" s="448"/>
      <c r="L776" s="448"/>
      <c r="M776" s="448"/>
      <c r="N776" s="448"/>
      <c r="O776" s="448"/>
      <c r="P776" s="448"/>
      <c r="Q776" s="448"/>
      <c r="BA776" s="204"/>
      <c r="BB776" s="281"/>
      <c r="BC776" s="204"/>
      <c r="BD776" s="204"/>
      <c r="BE776" s="204"/>
      <c r="BF776" s="204"/>
      <c r="BG776" s="204"/>
      <c r="BH776" s="204"/>
      <c r="BI776" s="204"/>
      <c r="BJ776" s="204"/>
      <c r="BK776" s="204"/>
      <c r="BL776" s="204"/>
      <c r="BM776" s="204"/>
      <c r="BN776" s="204"/>
      <c r="BO776" s="204"/>
      <c r="BP776" s="204"/>
      <c r="BQ776" s="204"/>
    </row>
    <row r="777" ht="25.15" customHeight="true" x14ac:dyDescent="0.2">
      <c r="C777" s="448"/>
      <c r="D777" s="448"/>
      <c r="E777" s="448"/>
      <c r="F777" s="448"/>
      <c r="G777" s="448"/>
      <c r="H777" s="448"/>
      <c r="I777" s="448"/>
      <c r="J777" s="448"/>
      <c r="K777" s="448"/>
      <c r="L777" s="448"/>
      <c r="M777" s="448"/>
      <c r="N777" s="448"/>
      <c r="O777" s="448"/>
      <c r="P777" s="448"/>
      <c r="Q777" s="448"/>
      <c r="BA777" s="204"/>
      <c r="BB777" s="281"/>
      <c r="BC777" s="204"/>
      <c r="BD777" s="204"/>
      <c r="BE777" s="204"/>
      <c r="BF777" s="204"/>
      <c r="BG777" s="204"/>
      <c r="BH777" s="204"/>
      <c r="BI777" s="204"/>
      <c r="BJ777" s="204"/>
      <c r="BK777" s="204"/>
      <c r="BL777" s="204"/>
      <c r="BM777" s="204"/>
      <c r="BN777" s="204"/>
      <c r="BO777" s="204"/>
      <c r="BP777" s="204"/>
      <c r="BQ777" s="204"/>
    </row>
    <row r="778" ht="25.15" customHeight="true" x14ac:dyDescent="0.2">
      <c r="C778" s="448"/>
      <c r="D778" s="448"/>
      <c r="E778" s="448"/>
      <c r="F778" s="448"/>
      <c r="G778" s="448"/>
      <c r="H778" s="448"/>
      <c r="I778" s="448"/>
      <c r="J778" s="448"/>
      <c r="K778" s="448"/>
      <c r="L778" s="448"/>
      <c r="M778" s="448"/>
      <c r="N778" s="448"/>
      <c r="O778" s="448"/>
      <c r="P778" s="448"/>
      <c r="Q778" s="448"/>
      <c r="BA778" s="204"/>
      <c r="BB778" s="281"/>
      <c r="BC778" s="204"/>
      <c r="BD778" s="204"/>
      <c r="BE778" s="204"/>
      <c r="BF778" s="204"/>
      <c r="BG778" s="204"/>
      <c r="BH778" s="204"/>
      <c r="BI778" s="204"/>
      <c r="BJ778" s="204"/>
      <c r="BK778" s="204"/>
      <c r="BL778" s="204"/>
      <c r="BM778" s="204"/>
      <c r="BN778" s="204"/>
      <c r="BO778" s="204"/>
      <c r="BP778" s="204"/>
      <c r="BQ778" s="204"/>
    </row>
    <row r="779" ht="25.15" customHeight="true" x14ac:dyDescent="0.2">
      <c r="C779" s="448"/>
      <c r="D779" s="448"/>
      <c r="E779" s="448"/>
      <c r="F779" s="448"/>
      <c r="G779" s="448"/>
      <c r="H779" s="448"/>
      <c r="I779" s="448"/>
      <c r="J779" s="448"/>
      <c r="K779" s="448"/>
      <c r="L779" s="448"/>
      <c r="M779" s="448"/>
      <c r="N779" s="448"/>
      <c r="O779" s="448"/>
      <c r="P779" s="448"/>
      <c r="Q779" s="448"/>
      <c r="BA779" s="204"/>
      <c r="BB779" s="281"/>
      <c r="BC779" s="204"/>
      <c r="BD779" s="204"/>
      <c r="BE779" s="204"/>
      <c r="BF779" s="204"/>
      <c r="BG779" s="204"/>
      <c r="BH779" s="204"/>
      <c r="BI779" s="204"/>
      <c r="BJ779" s="204"/>
      <c r="BK779" s="204"/>
      <c r="BL779" s="204"/>
      <c r="BM779" s="204"/>
      <c r="BN779" s="204"/>
      <c r="BO779" s="204"/>
      <c r="BP779" s="204"/>
      <c r="BQ779" s="204"/>
    </row>
    <row r="780" ht="25.15" customHeight="true" x14ac:dyDescent="0.2">
      <c r="C780" s="448"/>
      <c r="D780" s="448"/>
      <c r="E780" s="448"/>
      <c r="F780" s="448"/>
      <c r="G780" s="448"/>
      <c r="H780" s="448"/>
      <c r="I780" s="448"/>
      <c r="J780" s="448"/>
      <c r="K780" s="448"/>
      <c r="L780" s="448"/>
      <c r="M780" s="448"/>
      <c r="N780" s="448"/>
      <c r="O780" s="448"/>
      <c r="P780" s="448"/>
      <c r="Q780" s="448"/>
      <c r="BA780" s="204"/>
      <c r="BB780" s="281"/>
      <c r="BC780" s="204"/>
      <c r="BD780" s="204"/>
      <c r="BE780" s="204"/>
      <c r="BF780" s="204"/>
      <c r="BG780" s="204"/>
      <c r="BH780" s="204"/>
      <c r="BI780" s="204"/>
      <c r="BJ780" s="204"/>
      <c r="BK780" s="204"/>
      <c r="BL780" s="204"/>
      <c r="BM780" s="204"/>
      <c r="BN780" s="204"/>
      <c r="BO780" s="204"/>
      <c r="BP780" s="204"/>
      <c r="BQ780" s="204"/>
    </row>
    <row r="781" ht="25.15" customHeight="true" x14ac:dyDescent="0.2">
      <c r="C781" s="448"/>
      <c r="D781" s="448"/>
      <c r="E781" s="448"/>
      <c r="F781" s="448"/>
      <c r="G781" s="448"/>
      <c r="H781" s="448"/>
      <c r="I781" s="448"/>
      <c r="J781" s="448"/>
      <c r="K781" s="448"/>
      <c r="L781" s="448"/>
      <c r="M781" s="448"/>
      <c r="N781" s="448"/>
      <c r="O781" s="448"/>
      <c r="P781" s="448"/>
      <c r="Q781" s="448"/>
      <c r="BA781" s="204"/>
      <c r="BB781" s="281"/>
      <c r="BC781" s="204"/>
      <c r="BD781" s="204"/>
      <c r="BE781" s="204"/>
      <c r="BF781" s="204"/>
      <c r="BG781" s="204"/>
      <c r="BH781" s="204"/>
      <c r="BI781" s="204"/>
      <c r="BJ781" s="204"/>
      <c r="BK781" s="204"/>
      <c r="BL781" s="204"/>
      <c r="BM781" s="204"/>
      <c r="BN781" s="204"/>
      <c r="BO781" s="204"/>
      <c r="BP781" s="204"/>
      <c r="BQ781" s="204"/>
    </row>
    <row r="782" ht="25.15" customHeight="true" x14ac:dyDescent="0.2">
      <c r="C782" s="448"/>
      <c r="D782" s="448"/>
      <c r="E782" s="448"/>
      <c r="F782" s="448"/>
      <c r="G782" s="448"/>
      <c r="H782" s="448"/>
      <c r="I782" s="448"/>
      <c r="J782" s="448"/>
      <c r="K782" s="448"/>
      <c r="L782" s="448"/>
      <c r="M782" s="448"/>
      <c r="N782" s="448"/>
      <c r="O782" s="448"/>
      <c r="P782" s="448"/>
      <c r="Q782" s="448"/>
      <c r="BA782" s="204"/>
      <c r="BB782" s="281"/>
      <c r="BC782" s="204"/>
      <c r="BD782" s="204"/>
      <c r="BE782" s="204"/>
      <c r="BF782" s="204"/>
      <c r="BG782" s="204"/>
      <c r="BH782" s="204"/>
      <c r="BI782" s="204"/>
      <c r="BJ782" s="204"/>
      <c r="BK782" s="204"/>
      <c r="BL782" s="204"/>
      <c r="BM782" s="204"/>
      <c r="BN782" s="204"/>
      <c r="BO782" s="204"/>
      <c r="BP782" s="204"/>
      <c r="BQ782" s="204"/>
    </row>
    <row r="783" ht="25.15" customHeight="true" x14ac:dyDescent="0.2">
      <c r="C783" s="448"/>
      <c r="D783" s="448"/>
      <c r="E783" s="448"/>
      <c r="F783" s="448"/>
      <c r="G783" s="448"/>
      <c r="H783" s="448"/>
      <c r="I783" s="448"/>
      <c r="J783" s="448"/>
      <c r="K783" s="448"/>
      <c r="L783" s="448"/>
      <c r="M783" s="448"/>
      <c r="N783" s="448"/>
      <c r="O783" s="448"/>
      <c r="P783" s="448"/>
      <c r="Q783" s="448"/>
      <c r="BA783" s="204"/>
      <c r="BB783" s="281"/>
      <c r="BC783" s="204"/>
      <c r="BD783" s="204"/>
      <c r="BE783" s="204"/>
      <c r="BF783" s="204"/>
      <c r="BG783" s="204"/>
      <c r="BH783" s="204"/>
      <c r="BI783" s="204"/>
      <c r="BJ783" s="204"/>
      <c r="BK783" s="204"/>
      <c r="BL783" s="204"/>
      <c r="BM783" s="204"/>
      <c r="BN783" s="204"/>
      <c r="BO783" s="204"/>
      <c r="BP783" s="204"/>
      <c r="BQ783" s="204"/>
    </row>
    <row r="784" ht="25.15" customHeight="true" x14ac:dyDescent="0.2">
      <c r="C784" s="448"/>
      <c r="D784" s="448"/>
      <c r="E784" s="448"/>
      <c r="F784" s="448"/>
      <c r="G784" s="448"/>
      <c r="H784" s="448"/>
      <c r="I784" s="448"/>
      <c r="J784" s="448"/>
      <c r="K784" s="448"/>
      <c r="L784" s="448"/>
      <c r="M784" s="448"/>
      <c r="N784" s="448"/>
      <c r="O784" s="448"/>
      <c r="P784" s="448"/>
      <c r="Q784" s="448"/>
      <c r="BA784" s="204"/>
      <c r="BB784" s="281"/>
      <c r="BC784" s="204"/>
      <c r="BD784" s="204"/>
      <c r="BE784" s="204"/>
      <c r="BF784" s="204"/>
      <c r="BG784" s="204"/>
      <c r="BH784" s="204"/>
      <c r="BI784" s="204"/>
      <c r="BJ784" s="204"/>
      <c r="BK784" s="204"/>
      <c r="BL784" s="204"/>
      <c r="BM784" s="204"/>
      <c r="BN784" s="204"/>
      <c r="BO784" s="204"/>
      <c r="BP784" s="204"/>
      <c r="BQ784" s="204"/>
    </row>
    <row r="785" ht="25.15" customHeight="true" x14ac:dyDescent="0.2">
      <c r="C785" s="448"/>
      <c r="D785" s="448"/>
      <c r="E785" s="448"/>
      <c r="F785" s="448"/>
      <c r="G785" s="448"/>
      <c r="H785" s="448"/>
      <c r="I785" s="448"/>
      <c r="J785" s="448"/>
      <c r="K785" s="448"/>
      <c r="L785" s="448"/>
      <c r="M785" s="448"/>
      <c r="N785" s="448"/>
      <c r="O785" s="448"/>
      <c r="P785" s="448"/>
      <c r="Q785" s="448"/>
      <c r="BA785" s="204"/>
      <c r="BB785" s="281"/>
      <c r="BC785" s="204"/>
      <c r="BD785" s="204"/>
      <c r="BE785" s="204"/>
      <c r="BF785" s="204"/>
      <c r="BG785" s="204"/>
      <c r="BH785" s="204"/>
      <c r="BI785" s="204"/>
      <c r="BJ785" s="204"/>
      <c r="BK785" s="204"/>
      <c r="BL785" s="204"/>
      <c r="BM785" s="204"/>
      <c r="BN785" s="204"/>
      <c r="BO785" s="204"/>
      <c r="BP785" s="204"/>
      <c r="BQ785" s="204"/>
    </row>
    <row r="786" ht="25.15" customHeight="true" x14ac:dyDescent="0.2">
      <c r="C786" s="448"/>
      <c r="D786" s="448"/>
      <c r="E786" s="448"/>
      <c r="F786" s="448"/>
      <c r="G786" s="448"/>
      <c r="H786" s="448"/>
      <c r="I786" s="448"/>
      <c r="J786" s="448"/>
      <c r="K786" s="448"/>
      <c r="L786" s="448"/>
      <c r="M786" s="448"/>
      <c r="N786" s="448"/>
      <c r="O786" s="448"/>
      <c r="P786" s="448"/>
      <c r="Q786" s="448"/>
      <c r="BA786" s="204"/>
      <c r="BB786" s="281"/>
      <c r="BC786" s="204"/>
      <c r="BD786" s="204"/>
      <c r="BE786" s="204"/>
      <c r="BF786" s="204"/>
      <c r="BG786" s="204"/>
      <c r="BH786" s="204"/>
      <c r="BI786" s="204"/>
      <c r="BJ786" s="204"/>
      <c r="BK786" s="204"/>
      <c r="BL786" s="204"/>
      <c r="BM786" s="204"/>
      <c r="BN786" s="204"/>
      <c r="BO786" s="204"/>
      <c r="BP786" s="204"/>
      <c r="BQ786" s="204"/>
    </row>
    <row r="787" ht="25.15" customHeight="true" x14ac:dyDescent="0.2">
      <c r="C787" s="448"/>
      <c r="D787" s="448"/>
      <c r="E787" s="448"/>
      <c r="F787" s="448"/>
      <c r="G787" s="448"/>
      <c r="H787" s="448"/>
      <c r="I787" s="448"/>
      <c r="J787" s="448"/>
      <c r="K787" s="448"/>
      <c r="L787" s="448"/>
      <c r="M787" s="448"/>
      <c r="N787" s="448"/>
      <c r="O787" s="448"/>
      <c r="P787" s="448"/>
      <c r="Q787" s="448"/>
      <c r="BA787" s="204"/>
      <c r="BB787" s="281"/>
      <c r="BC787" s="204"/>
      <c r="BD787" s="204"/>
      <c r="BE787" s="204"/>
      <c r="BF787" s="204"/>
      <c r="BG787" s="204"/>
      <c r="BH787" s="204"/>
      <c r="BI787" s="204"/>
      <c r="BJ787" s="204"/>
      <c r="BK787" s="204"/>
      <c r="BL787" s="204"/>
      <c r="BM787" s="204"/>
      <c r="BN787" s="204"/>
      <c r="BO787" s="204"/>
      <c r="BP787" s="204"/>
      <c r="BQ787" s="204"/>
    </row>
    <row r="788" ht="25.15" customHeight="true" x14ac:dyDescent="0.2">
      <c r="C788" s="448"/>
      <c r="D788" s="448"/>
      <c r="E788" s="448"/>
      <c r="F788" s="448"/>
      <c r="G788" s="448"/>
      <c r="H788" s="448"/>
      <c r="I788" s="448"/>
      <c r="J788" s="448"/>
      <c r="K788" s="448"/>
      <c r="L788" s="448"/>
      <c r="M788" s="448"/>
      <c r="N788" s="448"/>
      <c r="O788" s="448"/>
      <c r="P788" s="448"/>
      <c r="Q788" s="448"/>
      <c r="BA788" s="204"/>
      <c r="BB788" s="281"/>
      <c r="BC788" s="204"/>
      <c r="BD788" s="204"/>
      <c r="BE788" s="204"/>
      <c r="BF788" s="204"/>
      <c r="BG788" s="204"/>
      <c r="BH788" s="204"/>
      <c r="BI788" s="204"/>
      <c r="BJ788" s="204"/>
      <c r="BK788" s="204"/>
      <c r="BL788" s="204"/>
      <c r="BM788" s="204"/>
      <c r="BN788" s="204"/>
      <c r="BO788" s="204"/>
      <c r="BP788" s="204"/>
      <c r="BQ788" s="204"/>
    </row>
    <row r="789" ht="25.15" customHeight="true" x14ac:dyDescent="0.2">
      <c r="C789" s="448"/>
      <c r="D789" s="448"/>
      <c r="E789" s="448"/>
      <c r="F789" s="448"/>
      <c r="G789" s="448"/>
      <c r="H789" s="448"/>
      <c r="I789" s="448"/>
      <c r="J789" s="448"/>
      <c r="K789" s="448"/>
      <c r="L789" s="448"/>
      <c r="M789" s="448"/>
      <c r="N789" s="448"/>
      <c r="O789" s="448"/>
      <c r="P789" s="448"/>
      <c r="Q789" s="448"/>
      <c r="BA789" s="204"/>
      <c r="BB789" s="281"/>
      <c r="BC789" s="204"/>
      <c r="BD789" s="204"/>
      <c r="BE789" s="204"/>
      <c r="BF789" s="204"/>
      <c r="BG789" s="204"/>
      <c r="BH789" s="204"/>
      <c r="BI789" s="204"/>
      <c r="BJ789" s="204"/>
      <c r="BK789" s="204"/>
      <c r="BL789" s="204"/>
      <c r="BM789" s="204"/>
      <c r="BN789" s="204"/>
      <c r="BO789" s="204"/>
      <c r="BP789" s="204"/>
      <c r="BQ789" s="204"/>
    </row>
    <row r="790" ht="25.15" customHeight="true" x14ac:dyDescent="0.2">
      <c r="C790" s="448"/>
      <c r="D790" s="448"/>
      <c r="E790" s="448"/>
      <c r="F790" s="448"/>
      <c r="G790" s="448"/>
      <c r="H790" s="448"/>
      <c r="I790" s="448"/>
      <c r="J790" s="448"/>
      <c r="K790" s="448"/>
      <c r="L790" s="448"/>
      <c r="M790" s="448"/>
      <c r="N790" s="448"/>
      <c r="O790" s="448"/>
      <c r="P790" s="448"/>
      <c r="Q790" s="448"/>
      <c r="BA790" s="204"/>
      <c r="BB790" s="281"/>
      <c r="BC790" s="204"/>
      <c r="BD790" s="204"/>
      <c r="BE790" s="204"/>
      <c r="BF790" s="204"/>
      <c r="BG790" s="204"/>
      <c r="BH790" s="204"/>
      <c r="BI790" s="204"/>
      <c r="BJ790" s="204"/>
      <c r="BK790" s="204"/>
      <c r="BL790" s="204"/>
      <c r="BM790" s="204"/>
      <c r="BN790" s="204"/>
      <c r="BO790" s="204"/>
      <c r="BP790" s="204"/>
      <c r="BQ790" s="204"/>
    </row>
    <row r="791" ht="25.15" customHeight="true" x14ac:dyDescent="0.2">
      <c r="C791" s="448"/>
      <c r="D791" s="448"/>
      <c r="E791" s="448"/>
      <c r="F791" s="448"/>
      <c r="G791" s="448"/>
      <c r="H791" s="448"/>
      <c r="I791" s="448"/>
      <c r="J791" s="448"/>
      <c r="K791" s="448"/>
      <c r="L791" s="448"/>
      <c r="M791" s="448"/>
      <c r="N791" s="448"/>
      <c r="O791" s="448"/>
      <c r="P791" s="448"/>
      <c r="Q791" s="448"/>
      <c r="BA791" s="204"/>
      <c r="BB791" s="281"/>
      <c r="BC791" s="204"/>
      <c r="BD791" s="204"/>
      <c r="BE791" s="204"/>
      <c r="BF791" s="204"/>
      <c r="BG791" s="204"/>
      <c r="BH791" s="204"/>
      <c r="BI791" s="204"/>
      <c r="BJ791" s="204"/>
      <c r="BK791" s="204"/>
      <c r="BL791" s="204"/>
      <c r="BM791" s="204"/>
      <c r="BN791" s="204"/>
      <c r="BO791" s="204"/>
      <c r="BP791" s="204"/>
      <c r="BQ791" s="204"/>
    </row>
    <row r="792" ht="25.15" customHeight="true" x14ac:dyDescent="0.2">
      <c r="C792" s="448"/>
      <c r="D792" s="448"/>
      <c r="E792" s="448"/>
      <c r="F792" s="448"/>
      <c r="G792" s="448"/>
      <c r="H792" s="448"/>
      <c r="I792" s="448"/>
      <c r="J792" s="448"/>
      <c r="K792" s="448"/>
      <c r="L792" s="448"/>
      <c r="M792" s="448"/>
      <c r="N792" s="448"/>
      <c r="O792" s="448"/>
      <c r="P792" s="448"/>
      <c r="Q792" s="448"/>
      <c r="BA792" s="204"/>
      <c r="BB792" s="281"/>
      <c r="BC792" s="204"/>
      <c r="BD792" s="204"/>
      <c r="BE792" s="204"/>
      <c r="BF792" s="204"/>
      <c r="BG792" s="204"/>
      <c r="BH792" s="204"/>
      <c r="BI792" s="204"/>
      <c r="BJ792" s="204"/>
      <c r="BK792" s="204"/>
      <c r="BL792" s="204"/>
      <c r="BM792" s="204"/>
      <c r="BN792" s="204"/>
      <c r="BO792" s="204"/>
      <c r="BP792" s="204"/>
      <c r="BQ792" s="204"/>
    </row>
    <row r="793" ht="25.15" customHeight="true" x14ac:dyDescent="0.2">
      <c r="C793" s="448"/>
      <c r="D793" s="448"/>
      <c r="E793" s="448"/>
      <c r="F793" s="448"/>
      <c r="G793" s="448"/>
      <c r="H793" s="448"/>
      <c r="I793" s="448"/>
      <c r="J793" s="448"/>
      <c r="K793" s="448"/>
      <c r="L793" s="448"/>
      <c r="M793" s="448"/>
      <c r="N793" s="448"/>
      <c r="O793" s="448"/>
      <c r="P793" s="448"/>
      <c r="Q793" s="448"/>
      <c r="BA793" s="204"/>
      <c r="BB793" s="281"/>
      <c r="BC793" s="204"/>
      <c r="BD793" s="204"/>
      <c r="BE793" s="204"/>
      <c r="BF793" s="204"/>
      <c r="BG793" s="204"/>
      <c r="BH793" s="204"/>
      <c r="BI793" s="204"/>
      <c r="BJ793" s="204"/>
      <c r="BK793" s="204"/>
      <c r="BL793" s="204"/>
      <c r="BM793" s="204"/>
      <c r="BN793" s="204"/>
      <c r="BO793" s="204"/>
      <c r="BP793" s="204"/>
      <c r="BQ793" s="204"/>
    </row>
    <row r="794" ht="25.15" customHeight="true" x14ac:dyDescent="0.2">
      <c r="C794" s="448"/>
      <c r="D794" s="448"/>
      <c r="E794" s="448"/>
      <c r="F794" s="448"/>
      <c r="G794" s="448"/>
      <c r="H794" s="448"/>
      <c r="I794" s="448"/>
      <c r="J794" s="448"/>
      <c r="K794" s="448"/>
      <c r="L794" s="448"/>
      <c r="M794" s="448"/>
      <c r="N794" s="448"/>
      <c r="O794" s="448"/>
      <c r="P794" s="448"/>
      <c r="Q794" s="448"/>
      <c r="BA794" s="204"/>
      <c r="BB794" s="281"/>
      <c r="BC794" s="204"/>
      <c r="BD794" s="204"/>
      <c r="BE794" s="204"/>
      <c r="BF794" s="204"/>
      <c r="BG794" s="204"/>
      <c r="BH794" s="204"/>
      <c r="BI794" s="204"/>
      <c r="BJ794" s="204"/>
      <c r="BK794" s="204"/>
      <c r="BL794" s="204"/>
      <c r="BM794" s="204"/>
      <c r="BN794" s="204"/>
      <c r="BO794" s="204"/>
      <c r="BP794" s="204"/>
      <c r="BQ794" s="204"/>
    </row>
    <row r="795" ht="25.15" customHeight="true" x14ac:dyDescent="0.2">
      <c r="C795" s="448"/>
      <c r="D795" s="448"/>
      <c r="E795" s="448"/>
      <c r="F795" s="448"/>
      <c r="G795" s="448"/>
      <c r="H795" s="448"/>
      <c r="I795" s="448"/>
      <c r="J795" s="448"/>
      <c r="K795" s="448"/>
      <c r="L795" s="448"/>
      <c r="M795" s="448"/>
      <c r="N795" s="448"/>
      <c r="O795" s="448"/>
      <c r="P795" s="448"/>
      <c r="Q795" s="448"/>
      <c r="BA795" s="204"/>
      <c r="BB795" s="281"/>
      <c r="BC795" s="204"/>
      <c r="BD795" s="204"/>
      <c r="BE795" s="204"/>
      <c r="BF795" s="204"/>
      <c r="BG795" s="204"/>
      <c r="BH795" s="204"/>
      <c r="BI795" s="204"/>
      <c r="BJ795" s="204"/>
      <c r="BK795" s="204"/>
      <c r="BL795" s="204"/>
      <c r="BM795" s="204"/>
      <c r="BN795" s="204"/>
      <c r="BO795" s="204"/>
      <c r="BP795" s="204"/>
      <c r="BQ795" s="204"/>
    </row>
    <row r="796" ht="25.15" customHeight="true" x14ac:dyDescent="0.2">
      <c r="C796" s="448"/>
      <c r="D796" s="448"/>
      <c r="E796" s="448"/>
      <c r="F796" s="448"/>
      <c r="G796" s="448"/>
      <c r="H796" s="448"/>
      <c r="I796" s="448"/>
      <c r="J796" s="448"/>
      <c r="K796" s="448"/>
      <c r="L796" s="448"/>
      <c r="M796" s="448"/>
      <c r="N796" s="448"/>
      <c r="O796" s="448"/>
      <c r="P796" s="448"/>
      <c r="Q796" s="448"/>
      <c r="BA796" s="204"/>
      <c r="BB796" s="281"/>
      <c r="BC796" s="204"/>
      <c r="BD796" s="204"/>
      <c r="BE796" s="204"/>
      <c r="BF796" s="204"/>
      <c r="BG796" s="204"/>
      <c r="BH796" s="204"/>
      <c r="BI796" s="204"/>
      <c r="BJ796" s="204"/>
      <c r="BK796" s="204"/>
      <c r="BL796" s="204"/>
      <c r="BM796" s="204"/>
      <c r="BN796" s="204"/>
      <c r="BO796" s="204"/>
      <c r="BP796" s="204"/>
      <c r="BQ796" s="204"/>
    </row>
    <row r="797" ht="25.15" customHeight="true" x14ac:dyDescent="0.2">
      <c r="C797" s="448"/>
      <c r="D797" s="448"/>
      <c r="E797" s="448"/>
      <c r="F797" s="448"/>
      <c r="G797" s="448"/>
      <c r="H797" s="448"/>
      <c r="I797" s="448"/>
      <c r="J797" s="448"/>
      <c r="K797" s="448"/>
      <c r="L797" s="448"/>
      <c r="M797" s="448"/>
      <c r="N797" s="448"/>
      <c r="O797" s="448"/>
      <c r="P797" s="448"/>
      <c r="Q797" s="448"/>
      <c r="BA797" s="204"/>
      <c r="BB797" s="281"/>
      <c r="BC797" s="204"/>
      <c r="BD797" s="204"/>
      <c r="BE797" s="204"/>
      <c r="BF797" s="204"/>
      <c r="BG797" s="204"/>
      <c r="BH797" s="204"/>
      <c r="BI797" s="204"/>
      <c r="BJ797" s="204"/>
      <c r="BK797" s="204"/>
      <c r="BL797" s="204"/>
      <c r="BM797" s="204"/>
      <c r="BN797" s="204"/>
      <c r="BO797" s="204"/>
      <c r="BP797" s="204"/>
      <c r="BQ797" s="204"/>
    </row>
    <row r="798" ht="25.15" customHeight="true" x14ac:dyDescent="0.2">
      <c r="C798" s="448"/>
      <c r="D798" s="448"/>
      <c r="E798" s="448"/>
      <c r="F798" s="448"/>
      <c r="G798" s="448"/>
      <c r="H798" s="448"/>
      <c r="I798" s="448"/>
      <c r="J798" s="448"/>
      <c r="K798" s="448"/>
      <c r="L798" s="448"/>
      <c r="M798" s="448"/>
      <c r="N798" s="448"/>
      <c r="O798" s="448"/>
      <c r="P798" s="448"/>
      <c r="Q798" s="448"/>
      <c r="BA798" s="204"/>
      <c r="BB798" s="281"/>
      <c r="BC798" s="204"/>
      <c r="BD798" s="204"/>
      <c r="BE798" s="204"/>
      <c r="BF798" s="204"/>
      <c r="BG798" s="204"/>
      <c r="BH798" s="204"/>
      <c r="BI798" s="204"/>
      <c r="BJ798" s="204"/>
      <c r="BK798" s="204"/>
      <c r="BL798" s="204"/>
      <c r="BM798" s="204"/>
      <c r="BN798" s="204"/>
      <c r="BO798" s="204"/>
      <c r="BP798" s="204"/>
      <c r="BQ798" s="204"/>
    </row>
    <row r="799" ht="25.15" customHeight="true" x14ac:dyDescent="0.2">
      <c r="C799" s="448"/>
      <c r="D799" s="448"/>
      <c r="E799" s="448"/>
      <c r="F799" s="448"/>
      <c r="G799" s="448"/>
      <c r="H799" s="448"/>
      <c r="I799" s="448"/>
      <c r="J799" s="448"/>
      <c r="K799" s="448"/>
      <c r="L799" s="448"/>
      <c r="M799" s="448"/>
      <c r="N799" s="448"/>
      <c r="O799" s="448"/>
      <c r="P799" s="448"/>
      <c r="Q799" s="448"/>
      <c r="BA799" s="204"/>
      <c r="BB799" s="281"/>
      <c r="BC799" s="204"/>
      <c r="BD799" s="204"/>
      <c r="BE799" s="204"/>
      <c r="BF799" s="204"/>
      <c r="BG799" s="204"/>
      <c r="BH799" s="204"/>
      <c r="BI799" s="204"/>
      <c r="BJ799" s="204"/>
      <c r="BK799" s="204"/>
      <c r="BL799" s="204"/>
      <c r="BM799" s="204"/>
      <c r="BN799" s="204"/>
      <c r="BO799" s="204"/>
      <c r="BP799" s="204"/>
      <c r="BQ799" s="204"/>
    </row>
    <row r="800" ht="25.15" customHeight="true" x14ac:dyDescent="0.2">
      <c r="C800" s="448"/>
      <c r="D800" s="448"/>
      <c r="E800" s="448"/>
      <c r="F800" s="448"/>
      <c r="G800" s="448"/>
      <c r="H800" s="448"/>
      <c r="I800" s="448"/>
      <c r="J800" s="448"/>
      <c r="K800" s="448"/>
      <c r="L800" s="448"/>
      <c r="M800" s="448"/>
      <c r="N800" s="448"/>
      <c r="O800" s="448"/>
      <c r="P800" s="448"/>
      <c r="Q800" s="448"/>
      <c r="BA800" s="204"/>
      <c r="BB800" s="281"/>
      <c r="BC800" s="204"/>
      <c r="BD800" s="204"/>
      <c r="BE800" s="204"/>
      <c r="BF800" s="204"/>
      <c r="BG800" s="204"/>
      <c r="BH800" s="204"/>
      <c r="BI800" s="204"/>
      <c r="BJ800" s="204"/>
      <c r="BK800" s="204"/>
      <c r="BL800" s="204"/>
      <c r="BM800" s="204"/>
      <c r="BN800" s="204"/>
      <c r="BO800" s="204"/>
      <c r="BP800" s="204"/>
      <c r="BQ800" s="204"/>
    </row>
    <row r="801" ht="25.15" customHeight="true" x14ac:dyDescent="0.2">
      <c r="C801" s="448"/>
      <c r="D801" s="448"/>
      <c r="E801" s="448"/>
      <c r="F801" s="448"/>
      <c r="G801" s="448"/>
      <c r="H801" s="448"/>
      <c r="I801" s="448"/>
      <c r="J801" s="448"/>
      <c r="K801" s="448"/>
      <c r="L801" s="448"/>
      <c r="M801" s="448"/>
      <c r="N801" s="448"/>
      <c r="O801" s="448"/>
      <c r="P801" s="448"/>
      <c r="Q801" s="448"/>
    </row>
    <row r="802" ht="25.15" customHeight="true" x14ac:dyDescent="0.2">
      <c r="C802" s="448"/>
      <c r="D802" s="448"/>
      <c r="E802" s="448"/>
      <c r="F802" s="448"/>
      <c r="G802" s="448"/>
      <c r="H802" s="448"/>
      <c r="I802" s="448"/>
      <c r="J802" s="448"/>
      <c r="K802" s="448"/>
      <c r="L802" s="448"/>
      <c r="M802" s="448"/>
      <c r="N802" s="448"/>
      <c r="O802" s="448"/>
      <c r="P802" s="448"/>
      <c r="Q802" s="448"/>
    </row>
    <row r="803" ht="25.15" customHeight="true" x14ac:dyDescent="0.2">
      <c r="C803" s="448"/>
      <c r="D803" s="448"/>
      <c r="E803" s="448"/>
      <c r="F803" s="448"/>
      <c r="G803" s="448"/>
      <c r="H803" s="448"/>
      <c r="I803" s="448"/>
      <c r="J803" s="448"/>
      <c r="K803" s="448"/>
      <c r="L803" s="448"/>
      <c r="M803" s="448"/>
      <c r="N803" s="448"/>
      <c r="O803" s="448"/>
      <c r="P803" s="448"/>
      <c r="Q803" s="448"/>
    </row>
    <row r="804" ht="25.15" customHeight="true" x14ac:dyDescent="0.2">
      <c r="C804" s="448"/>
      <c r="D804" s="448"/>
      <c r="E804" s="448"/>
      <c r="F804" s="448"/>
      <c r="G804" s="448"/>
      <c r="H804" s="448"/>
      <c r="I804" s="448"/>
      <c r="J804" s="448"/>
      <c r="K804" s="448"/>
      <c r="L804" s="448"/>
      <c r="M804" s="448"/>
      <c r="N804" s="448"/>
      <c r="O804" s="448"/>
      <c r="P804" s="448"/>
      <c r="Q804" s="448"/>
    </row>
    <row r="805" ht="25.15" customHeight="true" x14ac:dyDescent="0.2">
      <c r="C805" s="448"/>
      <c r="D805" s="448"/>
      <c r="E805" s="448"/>
      <c r="F805" s="448"/>
      <c r="G805" s="448"/>
      <c r="H805" s="448"/>
      <c r="I805" s="448"/>
      <c r="J805" s="448"/>
      <c r="K805" s="448"/>
      <c r="L805" s="448"/>
      <c r="M805" s="448"/>
      <c r="N805" s="448"/>
      <c r="O805" s="448"/>
      <c r="P805" s="448"/>
      <c r="Q805" s="448"/>
    </row>
    <row r="806" ht="25.15" customHeight="true" x14ac:dyDescent="0.2">
      <c r="C806" s="448"/>
      <c r="D806" s="448"/>
      <c r="E806" s="448"/>
      <c r="F806" s="448"/>
      <c r="G806" s="448"/>
      <c r="H806" s="448"/>
      <c r="I806" s="448"/>
      <c r="J806" s="448"/>
      <c r="K806" s="448"/>
      <c r="L806" s="448"/>
      <c r="M806" s="448"/>
      <c r="N806" s="448"/>
      <c r="O806" s="448"/>
      <c r="P806" s="448"/>
      <c r="Q806" s="448"/>
    </row>
    <row r="807" ht="25.15" customHeight="true" x14ac:dyDescent="0.2">
      <c r="C807" s="448"/>
      <c r="D807" s="448"/>
      <c r="E807" s="448"/>
      <c r="F807" s="448"/>
      <c r="G807" s="448"/>
      <c r="H807" s="448"/>
      <c r="I807" s="448"/>
      <c r="J807" s="448"/>
      <c r="K807" s="448"/>
      <c r="L807" s="448"/>
      <c r="M807" s="448"/>
      <c r="N807" s="448"/>
      <c r="O807" s="448"/>
      <c r="P807" s="448"/>
      <c r="Q807" s="448"/>
    </row>
    <row r="808" ht="25.15" customHeight="true" x14ac:dyDescent="0.2">
      <c r="C808" s="448"/>
      <c r="D808" s="448"/>
      <c r="E808" s="448"/>
      <c r="F808" s="448"/>
      <c r="G808" s="448"/>
      <c r="H808" s="448"/>
      <c r="I808" s="448"/>
      <c r="J808" s="448"/>
      <c r="K808" s="448"/>
      <c r="L808" s="448"/>
      <c r="M808" s="448"/>
      <c r="N808" s="448"/>
      <c r="O808" s="448"/>
      <c r="P808" s="448"/>
      <c r="Q808" s="448"/>
    </row>
    <row r="809" ht="25.15" customHeight="true" x14ac:dyDescent="0.2">
      <c r="C809" s="448"/>
      <c r="D809" s="448"/>
      <c r="E809" s="448"/>
      <c r="F809" s="448"/>
      <c r="G809" s="448"/>
      <c r="H809" s="448"/>
      <c r="I809" s="448"/>
      <c r="J809" s="448"/>
      <c r="K809" s="448"/>
      <c r="L809" s="448"/>
      <c r="M809" s="448"/>
      <c r="N809" s="448"/>
      <c r="O809" s="448"/>
      <c r="P809" s="448"/>
      <c r="Q809" s="448"/>
    </row>
    <row r="810" ht="25.15" customHeight="true" x14ac:dyDescent="0.2">
      <c r="C810" s="448"/>
      <c r="D810" s="448"/>
      <c r="E810" s="448"/>
      <c r="F810" s="448"/>
      <c r="G810" s="448"/>
      <c r="H810" s="448"/>
      <c r="I810" s="448"/>
      <c r="J810" s="448"/>
      <c r="K810" s="448"/>
      <c r="L810" s="448"/>
      <c r="M810" s="448"/>
      <c r="N810" s="448"/>
      <c r="O810" s="448"/>
      <c r="P810" s="448"/>
      <c r="Q810" s="448"/>
    </row>
    <row r="811" ht="25.15" customHeight="true" x14ac:dyDescent="0.2">
      <c r="C811" s="448"/>
      <c r="D811" s="448"/>
      <c r="E811" s="448"/>
      <c r="F811" s="448"/>
      <c r="G811" s="448"/>
      <c r="H811" s="448"/>
      <c r="I811" s="448"/>
      <c r="J811" s="448"/>
      <c r="K811" s="448"/>
      <c r="L811" s="448"/>
      <c r="M811" s="448"/>
      <c r="N811" s="448"/>
      <c r="O811" s="448"/>
      <c r="P811" s="448"/>
      <c r="Q811" s="448"/>
    </row>
    <row r="812" ht="25.15" customHeight="true" x14ac:dyDescent="0.2">
      <c r="C812" s="448"/>
      <c r="D812" s="448"/>
      <c r="E812" s="448"/>
      <c r="F812" s="448"/>
      <c r="G812" s="448"/>
      <c r="H812" s="448"/>
      <c r="I812" s="448"/>
      <c r="J812" s="448"/>
      <c r="K812" s="448"/>
      <c r="L812" s="448"/>
      <c r="M812" s="448"/>
      <c r="N812" s="448"/>
      <c r="O812" s="448"/>
      <c r="P812" s="448"/>
      <c r="Q812" s="448"/>
    </row>
    <row r="813" ht="25.15" customHeight="true" x14ac:dyDescent="0.2">
      <c r="C813" s="448"/>
      <c r="D813" s="448"/>
      <c r="E813" s="448"/>
      <c r="F813" s="448"/>
      <c r="G813" s="448"/>
      <c r="H813" s="448"/>
      <c r="I813" s="448"/>
      <c r="J813" s="448"/>
      <c r="K813" s="448"/>
      <c r="L813" s="448"/>
      <c r="M813" s="448"/>
      <c r="N813" s="448"/>
      <c r="O813" s="448"/>
      <c r="P813" s="448"/>
      <c r="Q813" s="448"/>
    </row>
    <row r="814" ht="25.15" customHeight="true" x14ac:dyDescent="0.2">
      <c r="C814" s="448"/>
      <c r="D814" s="448"/>
      <c r="E814" s="448"/>
      <c r="F814" s="448"/>
      <c r="G814" s="448"/>
      <c r="H814" s="448"/>
      <c r="I814" s="448"/>
      <c r="J814" s="448"/>
      <c r="K814" s="448"/>
      <c r="L814" s="448"/>
      <c r="M814" s="448"/>
      <c r="N814" s="448"/>
      <c r="O814" s="448"/>
      <c r="P814" s="448"/>
      <c r="Q814" s="448"/>
    </row>
    <row r="815" ht="25.15" customHeight="true" x14ac:dyDescent="0.2">
      <c r="C815" s="448"/>
      <c r="D815" s="448"/>
      <c r="E815" s="448"/>
      <c r="F815" s="448"/>
      <c r="G815" s="448"/>
      <c r="H815" s="448"/>
      <c r="I815" s="448"/>
      <c r="J815" s="448"/>
      <c r="K815" s="448"/>
      <c r="L815" s="448"/>
      <c r="M815" s="448"/>
      <c r="N815" s="448"/>
      <c r="O815" s="448"/>
      <c r="P815" s="448"/>
      <c r="Q815" s="448"/>
    </row>
    <row r="816" ht="25.15" customHeight="true" x14ac:dyDescent="0.2">
      <c r="C816" s="448"/>
      <c r="D816" s="448"/>
      <c r="E816" s="448"/>
      <c r="F816" s="448"/>
      <c r="G816" s="448"/>
      <c r="H816" s="448"/>
      <c r="I816" s="448"/>
      <c r="J816" s="448"/>
      <c r="K816" s="448"/>
      <c r="L816" s="448"/>
      <c r="M816" s="448"/>
      <c r="N816" s="448"/>
      <c r="O816" s="448"/>
      <c r="P816" s="448"/>
      <c r="Q816" s="448"/>
    </row>
    <row r="817" ht="25.15" customHeight="true" x14ac:dyDescent="0.2">
      <c r="C817" s="448"/>
      <c r="D817" s="448"/>
      <c r="E817" s="448"/>
      <c r="F817" s="448"/>
      <c r="G817" s="448"/>
      <c r="H817" s="448"/>
      <c r="I817" s="448"/>
      <c r="J817" s="448"/>
      <c r="K817" s="448"/>
      <c r="L817" s="448"/>
      <c r="M817" s="448"/>
      <c r="N817" s="448"/>
      <c r="O817" s="448"/>
      <c r="P817" s="448"/>
      <c r="Q817" s="448"/>
    </row>
    <row r="818" ht="25.15" customHeight="true" x14ac:dyDescent="0.2">
      <c r="C818" s="448"/>
      <c r="D818" s="448"/>
      <c r="E818" s="448"/>
      <c r="F818" s="448"/>
      <c r="G818" s="448"/>
      <c r="H818" s="448"/>
      <c r="I818" s="448"/>
      <c r="J818" s="448"/>
      <c r="K818" s="448"/>
      <c r="L818" s="448"/>
      <c r="M818" s="448"/>
      <c r="N818" s="448"/>
      <c r="O818" s="448"/>
      <c r="P818" s="448"/>
      <c r="Q818" s="448"/>
    </row>
    <row r="819" ht="25.15" customHeight="true" x14ac:dyDescent="0.2">
      <c r="C819" s="448"/>
      <c r="D819" s="448"/>
      <c r="E819" s="448"/>
      <c r="F819" s="448"/>
      <c r="G819" s="448"/>
      <c r="H819" s="448"/>
      <c r="I819" s="448"/>
      <c r="J819" s="448"/>
      <c r="K819" s="448"/>
      <c r="L819" s="448"/>
      <c r="M819" s="448"/>
      <c r="N819" s="448"/>
      <c r="O819" s="448"/>
      <c r="P819" s="448"/>
      <c r="Q819" s="448"/>
    </row>
    <row r="820" ht="25.15" customHeight="true" x14ac:dyDescent="0.2">
      <c r="C820" s="448"/>
      <c r="D820" s="448"/>
      <c r="E820" s="448"/>
      <c r="F820" s="448"/>
      <c r="G820" s="448"/>
      <c r="H820" s="448"/>
      <c r="I820" s="448"/>
      <c r="J820" s="448"/>
      <c r="K820" s="448"/>
      <c r="L820" s="448"/>
      <c r="M820" s="448"/>
      <c r="N820" s="448"/>
      <c r="O820" s="448"/>
      <c r="P820" s="448"/>
      <c r="Q820" s="448"/>
    </row>
    <row r="821" ht="25.15" customHeight="true" x14ac:dyDescent="0.2">
      <c r="C821" s="448"/>
      <c r="D821" s="448"/>
      <c r="E821" s="448"/>
      <c r="F821" s="448"/>
      <c r="G821" s="448"/>
      <c r="H821" s="448"/>
      <c r="I821" s="448"/>
      <c r="J821" s="448"/>
      <c r="K821" s="448"/>
      <c r="L821" s="448"/>
      <c r="M821" s="448"/>
      <c r="N821" s="448"/>
      <c r="O821" s="448"/>
      <c r="P821" s="448"/>
      <c r="Q821" s="448"/>
    </row>
    <row r="822" ht="25.15" customHeight="true" x14ac:dyDescent="0.2">
      <c r="C822" s="448"/>
      <c r="D822" s="448"/>
      <c r="E822" s="448"/>
      <c r="F822" s="448"/>
      <c r="G822" s="448"/>
      <c r="H822" s="448"/>
      <c r="I822" s="448"/>
      <c r="J822" s="448"/>
      <c r="K822" s="448"/>
      <c r="L822" s="448"/>
      <c r="M822" s="448"/>
      <c r="N822" s="448"/>
      <c r="O822" s="448"/>
      <c r="P822" s="448"/>
      <c r="Q822" s="448"/>
    </row>
    <row r="823" ht="25.15" customHeight="true" x14ac:dyDescent="0.2">
      <c r="C823" s="448"/>
      <c r="D823" s="448"/>
      <c r="E823" s="448"/>
      <c r="F823" s="448"/>
      <c r="G823" s="448"/>
      <c r="H823" s="448"/>
      <c r="I823" s="448"/>
      <c r="J823" s="448"/>
      <c r="K823" s="448"/>
      <c r="L823" s="448"/>
      <c r="M823" s="448"/>
      <c r="N823" s="448"/>
      <c r="O823" s="448"/>
      <c r="P823" s="448"/>
      <c r="Q823" s="448"/>
    </row>
    <row r="824" ht="25.15" customHeight="true" x14ac:dyDescent="0.2">
      <c r="C824" s="448"/>
      <c r="D824" s="448"/>
      <c r="E824" s="448"/>
      <c r="F824" s="448"/>
      <c r="G824" s="448"/>
      <c r="H824" s="448"/>
      <c r="I824" s="448"/>
      <c r="J824" s="448"/>
      <c r="K824" s="448"/>
      <c r="L824" s="448"/>
      <c r="M824" s="448"/>
      <c r="N824" s="448"/>
      <c r="O824" s="448"/>
      <c r="P824" s="448"/>
      <c r="Q824" s="448"/>
    </row>
    <row r="825" ht="25.15" customHeight="true" x14ac:dyDescent="0.2">
      <c r="C825" s="448"/>
      <c r="D825" s="448"/>
      <c r="E825" s="448"/>
      <c r="F825" s="448"/>
      <c r="G825" s="448"/>
      <c r="H825" s="448"/>
      <c r="I825" s="448"/>
      <c r="J825" s="448"/>
      <c r="K825" s="448"/>
      <c r="L825" s="448"/>
      <c r="M825" s="448"/>
      <c r="N825" s="448"/>
      <c r="O825" s="448"/>
      <c r="P825" s="448"/>
      <c r="Q825" s="448"/>
    </row>
    <row r="826" ht="25.15" customHeight="true" x14ac:dyDescent="0.2">
      <c r="C826" s="448"/>
      <c r="D826" s="448"/>
      <c r="E826" s="448"/>
      <c r="F826" s="448"/>
      <c r="G826" s="448"/>
      <c r="H826" s="448"/>
      <c r="I826" s="448"/>
      <c r="J826" s="448"/>
      <c r="K826" s="448"/>
      <c r="L826" s="448"/>
      <c r="M826" s="448"/>
      <c r="N826" s="448"/>
      <c r="O826" s="448"/>
      <c r="P826" s="448"/>
      <c r="Q826" s="448"/>
    </row>
    <row r="827" ht="25.15" customHeight="true" x14ac:dyDescent="0.2">
      <c r="C827" s="448"/>
      <c r="D827" s="448"/>
      <c r="E827" s="448"/>
      <c r="F827" s="448"/>
      <c r="G827" s="448"/>
      <c r="H827" s="448"/>
      <c r="I827" s="448"/>
      <c r="J827" s="448"/>
      <c r="K827" s="448"/>
      <c r="L827" s="448"/>
      <c r="M827" s="448"/>
      <c r="N827" s="448"/>
      <c r="O827" s="448"/>
      <c r="P827" s="448"/>
      <c r="Q827" s="448"/>
    </row>
    <row r="828" ht="25.15" customHeight="true" x14ac:dyDescent="0.2">
      <c r="C828" s="448"/>
      <c r="D828" s="448"/>
      <c r="E828" s="448"/>
      <c r="F828" s="448"/>
      <c r="G828" s="448"/>
      <c r="H828" s="448"/>
      <c r="I828" s="448"/>
      <c r="J828" s="448"/>
      <c r="K828" s="448"/>
      <c r="L828" s="448"/>
      <c r="M828" s="448"/>
      <c r="N828" s="448"/>
      <c r="O828" s="448"/>
      <c r="P828" s="448"/>
      <c r="Q828" s="448"/>
    </row>
    <row r="829" ht="25.15" customHeight="true" x14ac:dyDescent="0.2">
      <c r="C829" s="448"/>
      <c r="D829" s="448"/>
      <c r="E829" s="448"/>
      <c r="F829" s="448"/>
      <c r="G829" s="448"/>
      <c r="H829" s="448"/>
      <c r="I829" s="448"/>
      <c r="J829" s="448"/>
      <c r="K829" s="448"/>
      <c r="L829" s="448"/>
      <c r="M829" s="448"/>
      <c r="N829" s="448"/>
      <c r="O829" s="448"/>
      <c r="P829" s="448"/>
      <c r="Q829" s="448"/>
    </row>
    <row r="830" ht="25.15" customHeight="true" x14ac:dyDescent="0.2">
      <c r="C830" s="448"/>
      <c r="D830" s="448"/>
      <c r="E830" s="448"/>
      <c r="F830" s="448"/>
      <c r="G830" s="448"/>
      <c r="H830" s="448"/>
      <c r="I830" s="448"/>
      <c r="J830" s="448"/>
      <c r="K830" s="448"/>
      <c r="L830" s="448"/>
      <c r="M830" s="448"/>
      <c r="N830" s="448"/>
      <c r="O830" s="448"/>
      <c r="P830" s="448"/>
      <c r="Q830" s="448"/>
    </row>
    <row r="831" ht="25.15" customHeight="true" x14ac:dyDescent="0.2">
      <c r="C831" s="448"/>
      <c r="D831" s="448"/>
      <c r="E831" s="448"/>
      <c r="F831" s="448"/>
      <c r="G831" s="448"/>
      <c r="H831" s="448"/>
      <c r="I831" s="448"/>
      <c r="J831" s="448"/>
      <c r="K831" s="448"/>
      <c r="L831" s="448"/>
      <c r="M831" s="448"/>
      <c r="N831" s="448"/>
      <c r="O831" s="448"/>
      <c r="P831" s="448"/>
      <c r="Q831" s="448"/>
    </row>
    <row r="832" ht="25.15" customHeight="true" x14ac:dyDescent="0.2">
      <c r="C832" s="448"/>
      <c r="D832" s="448"/>
      <c r="E832" s="448"/>
      <c r="F832" s="448"/>
      <c r="G832" s="448"/>
      <c r="H832" s="448"/>
      <c r="I832" s="448"/>
      <c r="J832" s="448"/>
      <c r="K832" s="448"/>
      <c r="L832" s="448"/>
      <c r="M832" s="448"/>
      <c r="N832" s="448"/>
      <c r="O832" s="448"/>
      <c r="P832" s="448"/>
      <c r="Q832" s="448"/>
    </row>
    <row r="833" ht="25.15" customHeight="true" x14ac:dyDescent="0.2">
      <c r="C833" s="448"/>
      <c r="D833" s="448"/>
      <c r="E833" s="448"/>
      <c r="F833" s="448"/>
      <c r="G833" s="448"/>
      <c r="H833" s="448"/>
      <c r="I833" s="448"/>
      <c r="J833" s="448"/>
      <c r="K833" s="448"/>
      <c r="L833" s="448"/>
      <c r="M833" s="448"/>
      <c r="N833" s="448"/>
      <c r="O833" s="448"/>
      <c r="P833" s="448"/>
      <c r="Q833" s="448"/>
    </row>
    <row r="834" ht="25.15" customHeight="true" x14ac:dyDescent="0.2">
      <c r="C834" s="448"/>
      <c r="D834" s="448"/>
      <c r="E834" s="448"/>
      <c r="F834" s="448"/>
      <c r="G834" s="448"/>
      <c r="H834" s="448"/>
      <c r="I834" s="448"/>
      <c r="J834" s="448"/>
      <c r="K834" s="448"/>
      <c r="L834" s="448"/>
      <c r="M834" s="448"/>
      <c r="N834" s="448"/>
      <c r="O834" s="448"/>
      <c r="P834" s="448"/>
      <c r="Q834" s="448"/>
    </row>
    <row r="835" ht="25.15" customHeight="true" x14ac:dyDescent="0.2">
      <c r="C835" s="448"/>
      <c r="D835" s="448"/>
      <c r="E835" s="448"/>
      <c r="F835" s="448"/>
      <c r="G835" s="448"/>
      <c r="H835" s="448"/>
      <c r="I835" s="448"/>
      <c r="J835" s="448"/>
      <c r="K835" s="448"/>
      <c r="L835" s="448"/>
      <c r="M835" s="448"/>
      <c r="N835" s="448"/>
      <c r="O835" s="448"/>
      <c r="P835" s="448"/>
      <c r="Q835" s="448"/>
    </row>
    <row r="836" ht="25.15" customHeight="true" x14ac:dyDescent="0.2">
      <c r="C836" s="448"/>
      <c r="D836" s="448"/>
      <c r="E836" s="448"/>
      <c r="F836" s="448"/>
      <c r="G836" s="448"/>
      <c r="H836" s="448"/>
      <c r="I836" s="448"/>
      <c r="J836" s="448"/>
      <c r="K836" s="448"/>
      <c r="L836" s="448"/>
      <c r="M836" s="448"/>
      <c r="N836" s="448"/>
      <c r="O836" s="448"/>
      <c r="P836" s="448"/>
      <c r="Q836" s="448"/>
    </row>
    <row r="837" ht="25.15" customHeight="true" x14ac:dyDescent="0.2">
      <c r="C837" s="448"/>
      <c r="D837" s="448"/>
      <c r="E837" s="448"/>
      <c r="F837" s="448"/>
      <c r="G837" s="448"/>
      <c r="H837" s="448"/>
      <c r="I837" s="448"/>
      <c r="J837" s="448"/>
      <c r="K837" s="448"/>
      <c r="L837" s="448"/>
      <c r="M837" s="448"/>
      <c r="N837" s="448"/>
      <c r="O837" s="448"/>
      <c r="P837" s="448"/>
      <c r="Q837" s="448"/>
    </row>
    <row r="838" ht="25.15" customHeight="true" x14ac:dyDescent="0.2">
      <c r="C838" s="448"/>
      <c r="D838" s="448"/>
      <c r="E838" s="448"/>
      <c r="F838" s="448"/>
      <c r="G838" s="448"/>
      <c r="H838" s="448"/>
      <c r="I838" s="448"/>
      <c r="J838" s="448"/>
      <c r="K838" s="448"/>
      <c r="L838" s="448"/>
      <c r="M838" s="448"/>
      <c r="N838" s="448"/>
      <c r="O838" s="448"/>
      <c r="P838" s="448"/>
      <c r="Q838" s="448"/>
    </row>
    <row r="839" ht="25.15" customHeight="true" x14ac:dyDescent="0.2">
      <c r="C839" s="448"/>
      <c r="D839" s="448"/>
      <c r="E839" s="448"/>
      <c r="F839" s="448"/>
      <c r="G839" s="448"/>
      <c r="H839" s="448"/>
      <c r="I839" s="448"/>
      <c r="J839" s="448"/>
      <c r="K839" s="448"/>
      <c r="L839" s="448"/>
      <c r="M839" s="448"/>
      <c r="N839" s="448"/>
      <c r="O839" s="448"/>
      <c r="P839" s="448"/>
      <c r="Q839" s="448"/>
    </row>
    <row r="840" ht="25.15" customHeight="true" x14ac:dyDescent="0.2">
      <c r="C840" s="448"/>
      <c r="D840" s="448"/>
      <c r="E840" s="448"/>
      <c r="F840" s="448"/>
      <c r="G840" s="448"/>
      <c r="H840" s="448"/>
      <c r="I840" s="448"/>
      <c r="J840" s="448"/>
      <c r="K840" s="448"/>
      <c r="L840" s="448"/>
      <c r="M840" s="448"/>
      <c r="N840" s="448"/>
      <c r="O840" s="448"/>
      <c r="P840" s="448"/>
      <c r="Q840" s="448"/>
    </row>
    <row r="841" ht="25.15" customHeight="true" x14ac:dyDescent="0.2">
      <c r="C841" s="448"/>
      <c r="D841" s="448"/>
      <c r="E841" s="448"/>
      <c r="F841" s="448"/>
      <c r="G841" s="448"/>
      <c r="H841" s="448"/>
      <c r="I841" s="448"/>
      <c r="J841" s="448"/>
      <c r="K841" s="448"/>
      <c r="L841" s="448"/>
      <c r="M841" s="448"/>
      <c r="N841" s="448"/>
      <c r="O841" s="448"/>
      <c r="P841" s="448"/>
      <c r="Q841" s="448"/>
    </row>
    <row r="842" ht="25.15" customHeight="true" x14ac:dyDescent="0.2">
      <c r="C842" s="448"/>
      <c r="D842" s="448"/>
      <c r="E842" s="448"/>
      <c r="F842" s="448"/>
      <c r="G842" s="448"/>
      <c r="H842" s="448"/>
      <c r="I842" s="448"/>
      <c r="J842" s="448"/>
      <c r="K842" s="448"/>
      <c r="L842" s="448"/>
      <c r="M842" s="448"/>
      <c r="N842" s="448"/>
      <c r="O842" s="448"/>
      <c r="P842" s="448"/>
      <c r="Q842" s="448"/>
    </row>
    <row r="843" ht="25.15" customHeight="true" x14ac:dyDescent="0.2">
      <c r="C843" s="448"/>
      <c r="D843" s="448"/>
      <c r="E843" s="448"/>
      <c r="F843" s="448"/>
      <c r="G843" s="448"/>
      <c r="H843" s="448"/>
      <c r="I843" s="448"/>
      <c r="J843" s="448"/>
      <c r="K843" s="448"/>
      <c r="L843" s="448"/>
      <c r="M843" s="448"/>
      <c r="N843" s="448"/>
      <c r="O843" s="448"/>
      <c r="P843" s="448"/>
      <c r="Q843" s="448"/>
    </row>
    <row r="844" ht="25.15" customHeight="true" x14ac:dyDescent="0.2">
      <c r="C844" s="448"/>
      <c r="D844" s="448"/>
      <c r="E844" s="448"/>
      <c r="F844" s="448"/>
      <c r="G844" s="448"/>
      <c r="H844" s="448"/>
      <c r="I844" s="448"/>
      <c r="J844" s="448"/>
      <c r="K844" s="448"/>
      <c r="L844" s="448"/>
      <c r="M844" s="448"/>
      <c r="N844" s="448"/>
      <c r="O844" s="448"/>
      <c r="P844" s="448"/>
      <c r="Q844" s="448"/>
    </row>
    <row r="845" ht="25.15" customHeight="true" x14ac:dyDescent="0.2">
      <c r="C845" s="448"/>
      <c r="D845" s="448"/>
      <c r="E845" s="448"/>
      <c r="F845" s="448"/>
      <c r="G845" s="448"/>
      <c r="H845" s="448"/>
      <c r="I845" s="448"/>
      <c r="J845" s="448"/>
      <c r="K845" s="448"/>
      <c r="L845" s="448"/>
      <c r="M845" s="448"/>
      <c r="N845" s="448"/>
      <c r="O845" s="448"/>
      <c r="P845" s="448"/>
      <c r="Q845" s="448"/>
    </row>
    <row r="846" ht="25.15" customHeight="true" x14ac:dyDescent="0.2">
      <c r="C846" s="448"/>
      <c r="D846" s="448"/>
      <c r="E846" s="448"/>
      <c r="F846" s="448"/>
      <c r="G846" s="448"/>
      <c r="H846" s="448"/>
      <c r="I846" s="448"/>
      <c r="J846" s="448"/>
      <c r="K846" s="448"/>
      <c r="L846" s="448"/>
      <c r="M846" s="448"/>
      <c r="N846" s="448"/>
      <c r="O846" s="448"/>
      <c r="P846" s="448"/>
      <c r="Q846" s="448"/>
    </row>
    <row r="847" ht="25.15" customHeight="true" x14ac:dyDescent="0.2">
      <c r="C847" s="448"/>
      <c r="D847" s="448"/>
      <c r="E847" s="448"/>
      <c r="F847" s="448"/>
      <c r="G847" s="448"/>
      <c r="H847" s="448"/>
      <c r="I847" s="448"/>
      <c r="J847" s="448"/>
      <c r="K847" s="448"/>
      <c r="L847" s="448"/>
      <c r="M847" s="448"/>
      <c r="N847" s="448"/>
      <c r="O847" s="448"/>
      <c r="P847" s="448"/>
      <c r="Q847" s="448"/>
    </row>
    <row r="848" ht="25.15" customHeight="true" x14ac:dyDescent="0.2">
      <c r="C848" s="448"/>
      <c r="D848" s="448"/>
      <c r="E848" s="448"/>
      <c r="F848" s="448"/>
      <c r="G848" s="448"/>
      <c r="H848" s="448"/>
      <c r="I848" s="448"/>
      <c r="J848" s="448"/>
      <c r="K848" s="448"/>
      <c r="L848" s="448"/>
      <c r="M848" s="448"/>
      <c r="N848" s="448"/>
      <c r="O848" s="448"/>
      <c r="P848" s="448"/>
      <c r="Q848" s="448"/>
    </row>
    <row r="849" ht="25.15" customHeight="true" x14ac:dyDescent="0.2">
      <c r="C849" s="448"/>
      <c r="D849" s="448"/>
      <c r="E849" s="448"/>
      <c r="F849" s="448"/>
      <c r="G849" s="448"/>
      <c r="H849" s="448"/>
      <c r="I849" s="448"/>
      <c r="J849" s="448"/>
      <c r="K849" s="448"/>
      <c r="L849" s="448"/>
      <c r="M849" s="448"/>
      <c r="N849" s="448"/>
      <c r="O849" s="448"/>
      <c r="P849" s="448"/>
      <c r="Q849" s="448"/>
    </row>
    <row r="850" ht="25.15" customHeight="true" x14ac:dyDescent="0.2">
      <c r="C850" s="448"/>
      <c r="D850" s="448"/>
      <c r="E850" s="448"/>
      <c r="F850" s="448"/>
      <c r="G850" s="448"/>
      <c r="H850" s="448"/>
      <c r="I850" s="448"/>
      <c r="J850" s="448"/>
      <c r="K850" s="448"/>
      <c r="L850" s="448"/>
      <c r="M850" s="448"/>
      <c r="N850" s="448"/>
      <c r="O850" s="448"/>
      <c r="P850" s="448"/>
      <c r="Q850" s="448"/>
    </row>
    <row r="851" ht="25.15" customHeight="true" x14ac:dyDescent="0.2">
      <c r="C851" s="448"/>
      <c r="D851" s="448"/>
      <c r="E851" s="448"/>
      <c r="F851" s="448"/>
      <c r="G851" s="448"/>
      <c r="H851" s="448"/>
      <c r="I851" s="448"/>
      <c r="J851" s="448"/>
      <c r="K851" s="448"/>
      <c r="L851" s="448"/>
      <c r="M851" s="448"/>
      <c r="N851" s="448"/>
      <c r="O851" s="448"/>
      <c r="P851" s="448"/>
      <c r="Q851" s="448"/>
    </row>
    <row r="852" ht="25.15" customHeight="true" x14ac:dyDescent="0.2">
      <c r="C852" s="448"/>
      <c r="D852" s="448"/>
      <c r="E852" s="448"/>
      <c r="F852" s="448"/>
      <c r="G852" s="448"/>
      <c r="H852" s="448"/>
      <c r="I852" s="448"/>
      <c r="J852" s="448"/>
      <c r="K852" s="448"/>
      <c r="L852" s="448"/>
      <c r="M852" s="448"/>
      <c r="N852" s="448"/>
      <c r="O852" s="448"/>
      <c r="P852" s="448"/>
      <c r="Q852" s="448"/>
    </row>
    <row r="853" ht="25.15" customHeight="true" x14ac:dyDescent="0.2">
      <c r="C853" s="448"/>
      <c r="D853" s="448"/>
      <c r="E853" s="448"/>
      <c r="F853" s="448"/>
      <c r="G853" s="448"/>
      <c r="H853" s="448"/>
      <c r="I853" s="448"/>
      <c r="J853" s="448"/>
      <c r="K853" s="448"/>
      <c r="L853" s="448"/>
      <c r="M853" s="448"/>
      <c r="N853" s="448"/>
      <c r="O853" s="448"/>
      <c r="P853" s="448"/>
      <c r="Q853" s="448"/>
    </row>
    <row r="854" ht="25.15" customHeight="true" x14ac:dyDescent="0.2">
      <c r="C854" s="448"/>
      <c r="D854" s="448"/>
      <c r="E854" s="448"/>
      <c r="F854" s="448"/>
      <c r="G854" s="448"/>
      <c r="H854" s="448"/>
      <c r="I854" s="448"/>
      <c r="J854" s="448"/>
      <c r="K854" s="448"/>
      <c r="L854" s="448"/>
      <c r="M854" s="448"/>
      <c r="N854" s="448"/>
      <c r="O854" s="448"/>
      <c r="P854" s="448"/>
      <c r="Q854" s="448"/>
    </row>
    <row r="855" ht="25.15" customHeight="true" x14ac:dyDescent="0.2">
      <c r="C855" s="448"/>
      <c r="D855" s="448"/>
      <c r="E855" s="448"/>
      <c r="F855" s="448"/>
      <c r="G855" s="448"/>
      <c r="H855" s="448"/>
      <c r="I855" s="448"/>
      <c r="J855" s="448"/>
      <c r="K855" s="448"/>
      <c r="L855" s="448"/>
      <c r="M855" s="448"/>
      <c r="N855" s="448"/>
      <c r="O855" s="448"/>
      <c r="P855" s="448"/>
      <c r="Q855" s="448"/>
    </row>
    <row r="856" ht="25.15" customHeight="true" x14ac:dyDescent="0.2">
      <c r="C856" s="448"/>
      <c r="D856" s="448"/>
      <c r="E856" s="448"/>
      <c r="F856" s="448"/>
      <c r="G856" s="448"/>
      <c r="H856" s="448"/>
      <c r="I856" s="448"/>
      <c r="J856" s="448"/>
      <c r="K856" s="448"/>
      <c r="L856" s="448"/>
      <c r="M856" s="448"/>
      <c r="N856" s="448"/>
      <c r="O856" s="448"/>
      <c r="P856" s="448"/>
      <c r="Q856" s="448"/>
    </row>
    <row r="857" ht="25.15" customHeight="true" x14ac:dyDescent="0.2">
      <c r="C857" s="448"/>
      <c r="D857" s="448"/>
      <c r="E857" s="448"/>
      <c r="F857" s="448"/>
      <c r="G857" s="448"/>
      <c r="H857" s="448"/>
      <c r="I857" s="448"/>
      <c r="J857" s="448"/>
      <c r="K857" s="448"/>
      <c r="L857" s="448"/>
      <c r="M857" s="448"/>
      <c r="N857" s="448"/>
      <c r="O857" s="448"/>
      <c r="P857" s="448"/>
      <c r="Q857" s="448"/>
    </row>
    <row r="858" ht="25.15" customHeight="true" x14ac:dyDescent="0.2">
      <c r="C858" s="448"/>
      <c r="D858" s="448"/>
      <c r="E858" s="448"/>
      <c r="F858" s="448"/>
      <c r="G858" s="448"/>
      <c r="H858" s="448"/>
      <c r="I858" s="448"/>
      <c r="J858" s="448"/>
      <c r="K858" s="448"/>
      <c r="L858" s="448"/>
      <c r="M858" s="448"/>
      <c r="N858" s="448"/>
      <c r="O858" s="448"/>
      <c r="P858" s="448"/>
      <c r="Q858" s="448"/>
    </row>
    <row r="859" ht="25.15" customHeight="true" x14ac:dyDescent="0.2">
      <c r="C859" s="448"/>
      <c r="D859" s="448"/>
      <c r="E859" s="448"/>
      <c r="F859" s="448"/>
      <c r="G859" s="448"/>
      <c r="H859" s="448"/>
      <c r="I859" s="448"/>
      <c r="J859" s="448"/>
      <c r="K859" s="448"/>
      <c r="L859" s="448"/>
      <c r="M859" s="448"/>
      <c r="N859" s="448"/>
      <c r="O859" s="448"/>
      <c r="P859" s="448"/>
      <c r="Q859" s="448"/>
    </row>
    <row r="860" ht="25.15" customHeight="true" x14ac:dyDescent="0.2">
      <c r="C860" s="448"/>
      <c r="D860" s="448"/>
      <c r="E860" s="448"/>
      <c r="F860" s="448"/>
      <c r="G860" s="448"/>
      <c r="H860" s="448"/>
      <c r="I860" s="448"/>
      <c r="J860" s="448"/>
      <c r="K860" s="448"/>
      <c r="L860" s="448"/>
      <c r="M860" s="448"/>
      <c r="N860" s="448"/>
      <c r="O860" s="448"/>
      <c r="P860" s="448"/>
      <c r="Q860" s="448"/>
    </row>
    <row r="861" ht="25.15" customHeight="true" x14ac:dyDescent="0.2">
      <c r="C861" s="448"/>
      <c r="D861" s="448"/>
      <c r="E861" s="448"/>
      <c r="F861" s="448"/>
      <c r="G861" s="448"/>
      <c r="H861" s="448"/>
      <c r="I861" s="448"/>
      <c r="J861" s="448"/>
      <c r="K861" s="448"/>
      <c r="L861" s="448"/>
      <c r="M861" s="448"/>
      <c r="N861" s="448"/>
      <c r="O861" s="448"/>
      <c r="P861" s="448"/>
      <c r="Q861" s="448"/>
    </row>
    <row r="862" ht="25.15" customHeight="true" x14ac:dyDescent="0.2">
      <c r="C862" s="448"/>
      <c r="D862" s="448"/>
      <c r="E862" s="448"/>
      <c r="F862" s="448"/>
      <c r="G862" s="448"/>
      <c r="H862" s="448"/>
      <c r="I862" s="448"/>
      <c r="J862" s="448"/>
      <c r="K862" s="448"/>
      <c r="L862" s="448"/>
      <c r="M862" s="448"/>
      <c r="N862" s="448"/>
      <c r="O862" s="448"/>
      <c r="P862" s="448"/>
      <c r="Q862" s="448"/>
    </row>
    <row r="863" ht="25.15" customHeight="true" x14ac:dyDescent="0.2">
      <c r="C863" s="448"/>
      <c r="D863" s="448"/>
      <c r="E863" s="448"/>
      <c r="F863" s="448"/>
      <c r="G863" s="448"/>
      <c r="H863" s="448"/>
      <c r="I863" s="448"/>
      <c r="J863" s="448"/>
      <c r="K863" s="448"/>
      <c r="L863" s="448"/>
      <c r="M863" s="448"/>
      <c r="N863" s="448"/>
      <c r="O863" s="448"/>
      <c r="P863" s="448"/>
      <c r="Q863" s="448"/>
    </row>
    <row r="864" ht="25.15" customHeight="true" x14ac:dyDescent="0.2">
      <c r="C864" s="448"/>
      <c r="D864" s="448"/>
      <c r="E864" s="448"/>
      <c r="F864" s="448"/>
      <c r="G864" s="448"/>
      <c r="H864" s="448"/>
      <c r="I864" s="448"/>
      <c r="J864" s="448"/>
      <c r="K864" s="448"/>
      <c r="L864" s="448"/>
      <c r="M864" s="448"/>
      <c r="N864" s="448"/>
      <c r="O864" s="448"/>
      <c r="P864" s="448"/>
      <c r="Q864" s="448"/>
    </row>
    <row r="865" ht="25.15" customHeight="true" x14ac:dyDescent="0.2">
      <c r="C865" s="448"/>
      <c r="D865" s="448"/>
      <c r="E865" s="448"/>
      <c r="F865" s="448"/>
      <c r="G865" s="448"/>
      <c r="H865" s="448"/>
      <c r="I865" s="448"/>
      <c r="J865" s="448"/>
      <c r="K865" s="448"/>
      <c r="L865" s="448"/>
      <c r="M865" s="448"/>
      <c r="N865" s="448"/>
      <c r="O865" s="448"/>
      <c r="P865" s="448"/>
      <c r="Q865" s="448"/>
    </row>
    <row r="866" ht="25.15" customHeight="true" x14ac:dyDescent="0.2">
      <c r="C866" s="448"/>
      <c r="D866" s="448"/>
      <c r="E866" s="448"/>
      <c r="F866" s="448"/>
      <c r="G866" s="448"/>
      <c r="H866" s="448"/>
      <c r="I866" s="448"/>
      <c r="J866" s="448"/>
      <c r="K866" s="448"/>
      <c r="L866" s="448"/>
      <c r="M866" s="448"/>
      <c r="N866" s="448"/>
      <c r="O866" s="448"/>
      <c r="P866" s="448"/>
      <c r="Q866" s="448"/>
    </row>
    <row r="867" ht="25.15" customHeight="true" x14ac:dyDescent="0.2">
      <c r="C867" s="448"/>
      <c r="D867" s="448"/>
      <c r="E867" s="448"/>
      <c r="F867" s="448"/>
      <c r="G867" s="448"/>
      <c r="H867" s="448"/>
      <c r="I867" s="448"/>
      <c r="J867" s="448"/>
      <c r="K867" s="448"/>
      <c r="L867" s="448"/>
      <c r="M867" s="448"/>
      <c r="N867" s="448"/>
      <c r="O867" s="448"/>
      <c r="P867" s="448"/>
      <c r="Q867" s="448"/>
    </row>
    <row r="868" ht="25.15" customHeight="true" x14ac:dyDescent="0.2">
      <c r="C868" s="448"/>
      <c r="D868" s="448"/>
      <c r="E868" s="448"/>
      <c r="F868" s="448"/>
      <c r="G868" s="448"/>
      <c r="H868" s="448"/>
      <c r="I868" s="448"/>
      <c r="J868" s="448"/>
      <c r="K868" s="448"/>
      <c r="L868" s="448"/>
      <c r="M868" s="448"/>
      <c r="N868" s="448"/>
      <c r="O868" s="448"/>
      <c r="P868" s="448"/>
      <c r="Q868" s="448"/>
    </row>
    <row r="869" ht="25.15" customHeight="true" x14ac:dyDescent="0.2">
      <c r="C869" s="448"/>
      <c r="D869" s="448"/>
      <c r="E869" s="448"/>
      <c r="F869" s="448"/>
      <c r="G869" s="448"/>
      <c r="H869" s="448"/>
      <c r="I869" s="448"/>
      <c r="J869" s="448"/>
      <c r="K869" s="448"/>
      <c r="L869" s="448"/>
      <c r="M869" s="448"/>
      <c r="N869" s="448"/>
      <c r="O869" s="448"/>
      <c r="P869" s="448"/>
      <c r="Q869" s="448"/>
    </row>
    <row r="870" ht="25.15" customHeight="true" x14ac:dyDescent="0.2">
      <c r="C870" s="448"/>
      <c r="D870" s="448"/>
      <c r="E870" s="448"/>
      <c r="F870" s="448"/>
      <c r="G870" s="448"/>
      <c r="H870" s="448"/>
      <c r="I870" s="448"/>
      <c r="J870" s="448"/>
      <c r="K870" s="448"/>
      <c r="L870" s="448"/>
      <c r="M870" s="448"/>
      <c r="N870" s="448"/>
      <c r="O870" s="448"/>
      <c r="P870" s="448"/>
      <c r="Q870" s="448"/>
    </row>
    <row r="871" ht="25.15" customHeight="true" x14ac:dyDescent="0.2">
      <c r="C871" s="448"/>
      <c r="D871" s="448"/>
      <c r="E871" s="448"/>
      <c r="F871" s="448"/>
      <c r="G871" s="448"/>
      <c r="H871" s="448"/>
      <c r="I871" s="448"/>
      <c r="J871" s="448"/>
      <c r="K871" s="448"/>
      <c r="L871" s="448"/>
      <c r="M871" s="448"/>
      <c r="N871" s="448"/>
      <c r="O871" s="448"/>
      <c r="P871" s="448"/>
      <c r="Q871" s="448"/>
    </row>
    <row r="872" ht="25.15" customHeight="true" x14ac:dyDescent="0.2">
      <c r="C872" s="448"/>
      <c r="D872" s="448"/>
      <c r="E872" s="448"/>
      <c r="F872" s="448"/>
      <c r="G872" s="448"/>
      <c r="H872" s="448"/>
      <c r="I872" s="448"/>
      <c r="J872" s="448"/>
      <c r="K872" s="448"/>
      <c r="L872" s="448"/>
      <c r="M872" s="448"/>
      <c r="N872" s="448"/>
      <c r="O872" s="448"/>
      <c r="P872" s="448"/>
      <c r="Q872" s="448"/>
    </row>
    <row r="873" ht="25.15" customHeight="true" x14ac:dyDescent="0.2">
      <c r="C873" s="448"/>
      <c r="D873" s="448"/>
      <c r="E873" s="448"/>
      <c r="F873" s="448"/>
      <c r="G873" s="448"/>
      <c r="H873" s="448"/>
      <c r="I873" s="448"/>
      <c r="J873" s="448"/>
      <c r="K873" s="448"/>
      <c r="L873" s="448"/>
      <c r="M873" s="448"/>
      <c r="N873" s="448"/>
      <c r="O873" s="448"/>
      <c r="P873" s="448"/>
      <c r="Q873" s="448"/>
    </row>
    <row r="874" ht="25.15" customHeight="true" x14ac:dyDescent="0.2">
      <c r="C874" s="448"/>
      <c r="D874" s="448"/>
      <c r="E874" s="448"/>
      <c r="F874" s="448"/>
      <c r="G874" s="448"/>
      <c r="H874" s="448"/>
      <c r="I874" s="448"/>
      <c r="J874" s="448"/>
      <c r="K874" s="448"/>
      <c r="L874" s="448"/>
      <c r="M874" s="448"/>
      <c r="N874" s="448"/>
      <c r="O874" s="448"/>
      <c r="P874" s="448"/>
      <c r="Q874" s="448"/>
    </row>
    <row r="875" ht="25.15" customHeight="true" x14ac:dyDescent="0.2">
      <c r="C875" s="448"/>
      <c r="D875" s="448"/>
      <c r="E875" s="448"/>
      <c r="F875" s="448"/>
      <c r="G875" s="448"/>
      <c r="H875" s="448"/>
      <c r="I875" s="448"/>
      <c r="J875" s="448"/>
      <c r="K875" s="448"/>
      <c r="L875" s="448"/>
      <c r="M875" s="448"/>
      <c r="N875" s="448"/>
      <c r="O875" s="448"/>
      <c r="P875" s="448"/>
      <c r="Q875" s="448"/>
    </row>
    <row r="876" ht="25.15" customHeight="true" x14ac:dyDescent="0.2">
      <c r="C876" s="448"/>
      <c r="D876" s="448"/>
      <c r="E876" s="448"/>
      <c r="F876" s="448"/>
      <c r="G876" s="448"/>
      <c r="H876" s="448"/>
      <c r="I876" s="448"/>
      <c r="J876" s="448"/>
      <c r="K876" s="448"/>
      <c r="L876" s="448"/>
      <c r="M876" s="448"/>
      <c r="N876" s="448"/>
      <c r="O876" s="448"/>
      <c r="P876" s="448"/>
      <c r="Q876" s="448"/>
    </row>
    <row r="877" ht="25.15" customHeight="true" x14ac:dyDescent="0.2">
      <c r="C877" s="448"/>
      <c r="D877" s="448"/>
      <c r="E877" s="448"/>
      <c r="F877" s="448"/>
      <c r="G877" s="448"/>
      <c r="H877" s="448"/>
      <c r="I877" s="448"/>
      <c r="J877" s="448"/>
      <c r="K877" s="448"/>
      <c r="L877" s="448"/>
      <c r="M877" s="448"/>
      <c r="N877" s="448"/>
      <c r="O877" s="448"/>
      <c r="P877" s="448"/>
      <c r="Q877" s="448"/>
    </row>
    <row r="878" ht="25.15" customHeight="true" x14ac:dyDescent="0.2">
      <c r="C878" s="448"/>
      <c r="D878" s="448"/>
      <c r="E878" s="448"/>
      <c r="F878" s="448"/>
      <c r="G878" s="448"/>
      <c r="H878" s="448"/>
      <c r="I878" s="448"/>
      <c r="J878" s="448"/>
      <c r="K878" s="448"/>
      <c r="L878" s="448"/>
      <c r="M878" s="448"/>
      <c r="N878" s="448"/>
      <c r="O878" s="448"/>
      <c r="P878" s="448"/>
      <c r="Q878" s="448"/>
    </row>
    <row r="879" ht="25.15" customHeight="true" x14ac:dyDescent="0.2">
      <c r="C879" s="448"/>
      <c r="D879" s="448"/>
      <c r="E879" s="448"/>
      <c r="F879" s="448"/>
      <c r="G879" s="448"/>
      <c r="H879" s="448"/>
      <c r="I879" s="448"/>
      <c r="J879" s="448"/>
      <c r="K879" s="448"/>
      <c r="L879" s="448"/>
      <c r="M879" s="448"/>
      <c r="N879" s="448"/>
      <c r="O879" s="448"/>
      <c r="P879" s="448"/>
      <c r="Q879" s="448"/>
    </row>
    <row r="880" ht="25.15" customHeight="true" x14ac:dyDescent="0.2">
      <c r="C880" s="448"/>
      <c r="D880" s="448"/>
      <c r="E880" s="448"/>
      <c r="F880" s="448"/>
      <c r="G880" s="448"/>
      <c r="H880" s="448"/>
      <c r="I880" s="448"/>
      <c r="J880" s="448"/>
      <c r="K880" s="448"/>
      <c r="L880" s="448"/>
      <c r="M880" s="448"/>
      <c r="N880" s="448"/>
      <c r="O880" s="448"/>
      <c r="P880" s="448"/>
      <c r="Q880" s="448"/>
    </row>
    <row r="881" ht="25.15" customHeight="true" x14ac:dyDescent="0.2">
      <c r="C881" s="448"/>
      <c r="D881" s="448"/>
      <c r="E881" s="448"/>
      <c r="F881" s="448"/>
      <c r="G881" s="448"/>
      <c r="H881" s="448"/>
      <c r="I881" s="448"/>
      <c r="J881" s="448"/>
      <c r="K881" s="448"/>
      <c r="L881" s="448"/>
      <c r="M881" s="448"/>
      <c r="N881" s="448"/>
      <c r="O881" s="448"/>
      <c r="P881" s="448"/>
      <c r="Q881" s="448"/>
    </row>
    <row r="882" ht="25.15" customHeight="true" x14ac:dyDescent="0.2">
      <c r="C882" s="448"/>
      <c r="D882" s="448"/>
      <c r="E882" s="448"/>
      <c r="F882" s="448"/>
      <c r="G882" s="448"/>
      <c r="H882" s="448"/>
      <c r="I882" s="448"/>
      <c r="J882" s="448"/>
      <c r="K882" s="448"/>
      <c r="L882" s="448"/>
      <c r="M882" s="448"/>
      <c r="N882" s="448"/>
      <c r="O882" s="448"/>
      <c r="P882" s="448"/>
      <c r="Q882" s="448"/>
    </row>
    <row r="883" ht="25.15" customHeight="true" x14ac:dyDescent="0.2">
      <c r="C883" s="448"/>
      <c r="D883" s="448"/>
      <c r="E883" s="448"/>
      <c r="F883" s="448"/>
      <c r="G883" s="448"/>
      <c r="H883" s="448"/>
      <c r="I883" s="448"/>
      <c r="J883" s="448"/>
      <c r="K883" s="448"/>
      <c r="L883" s="448"/>
      <c r="M883" s="448"/>
      <c r="N883" s="448"/>
      <c r="O883" s="448"/>
      <c r="P883" s="448"/>
      <c r="Q883" s="448"/>
    </row>
    <row r="884" ht="25.15" customHeight="true" x14ac:dyDescent="0.2">
      <c r="C884" s="448"/>
      <c r="D884" s="448"/>
      <c r="E884" s="448"/>
      <c r="F884" s="448"/>
      <c r="G884" s="448"/>
      <c r="H884" s="448"/>
      <c r="I884" s="448"/>
      <c r="J884" s="448"/>
      <c r="K884" s="448"/>
      <c r="L884" s="448"/>
      <c r="M884" s="448"/>
      <c r="N884" s="448"/>
      <c r="O884" s="448"/>
      <c r="P884" s="448"/>
      <c r="Q884" s="448"/>
    </row>
    <row r="885" ht="25.15" customHeight="true" x14ac:dyDescent="0.2">
      <c r="C885" s="448"/>
      <c r="D885" s="448"/>
      <c r="E885" s="448"/>
      <c r="F885" s="448"/>
      <c r="G885" s="448"/>
      <c r="H885" s="448"/>
      <c r="I885" s="448"/>
      <c r="J885" s="448"/>
      <c r="K885" s="448"/>
      <c r="L885" s="448"/>
      <c r="M885" s="448"/>
      <c r="N885" s="448"/>
      <c r="O885" s="448"/>
      <c r="P885" s="448"/>
      <c r="Q885" s="448"/>
    </row>
    <row r="886" ht="25.15" customHeight="true" x14ac:dyDescent="0.2">
      <c r="C886" s="448"/>
      <c r="D886" s="448"/>
      <c r="E886" s="448"/>
      <c r="F886" s="448"/>
      <c r="G886" s="448"/>
      <c r="H886" s="448"/>
      <c r="I886" s="448"/>
      <c r="J886" s="448"/>
      <c r="K886" s="448"/>
      <c r="L886" s="448"/>
      <c r="M886" s="448"/>
      <c r="N886" s="448"/>
      <c r="O886" s="448"/>
      <c r="P886" s="448"/>
      <c r="Q886" s="448"/>
    </row>
    <row r="887" ht="25.15" customHeight="true" x14ac:dyDescent="0.2">
      <c r="C887" s="448"/>
      <c r="D887" s="448"/>
      <c r="E887" s="448"/>
      <c r="F887" s="448"/>
      <c r="G887" s="448"/>
      <c r="H887" s="448"/>
      <c r="I887" s="448"/>
      <c r="J887" s="448"/>
      <c r="K887" s="448"/>
      <c r="L887" s="448"/>
      <c r="M887" s="448"/>
      <c r="N887" s="448"/>
      <c r="O887" s="448"/>
      <c r="P887" s="448"/>
      <c r="Q887" s="448"/>
    </row>
    <row r="888" ht="25.15" customHeight="true" x14ac:dyDescent="0.2">
      <c r="C888" s="448"/>
      <c r="D888" s="448"/>
      <c r="E888" s="448"/>
      <c r="F888" s="448"/>
      <c r="G888" s="448"/>
      <c r="H888" s="448"/>
      <c r="I888" s="448"/>
      <c r="J888" s="448"/>
      <c r="K888" s="448"/>
      <c r="L888" s="448"/>
      <c r="M888" s="448"/>
      <c r="N888" s="448"/>
      <c r="O888" s="448"/>
      <c r="P888" s="448"/>
      <c r="Q888" s="448"/>
    </row>
    <row r="889" ht="25.15" customHeight="true" x14ac:dyDescent="0.2">
      <c r="C889" s="448"/>
      <c r="D889" s="448"/>
      <c r="E889" s="448"/>
      <c r="F889" s="448"/>
      <c r="G889" s="448"/>
      <c r="H889" s="448"/>
      <c r="I889" s="448"/>
      <c r="J889" s="448"/>
      <c r="K889" s="448"/>
      <c r="L889" s="448"/>
      <c r="M889" s="448"/>
      <c r="N889" s="448"/>
      <c r="O889" s="448"/>
      <c r="P889" s="448"/>
      <c r="Q889" s="448"/>
    </row>
    <row r="890" ht="25.15" customHeight="true" x14ac:dyDescent="0.2">
      <c r="C890" s="448"/>
      <c r="D890" s="448"/>
      <c r="E890" s="448"/>
      <c r="F890" s="448"/>
      <c r="G890" s="448"/>
      <c r="H890" s="448"/>
      <c r="I890" s="448"/>
      <c r="J890" s="448"/>
      <c r="K890" s="448"/>
      <c r="L890" s="448"/>
      <c r="M890" s="448"/>
      <c r="N890" s="448"/>
      <c r="O890" s="448"/>
      <c r="P890" s="448"/>
      <c r="Q890" s="448"/>
    </row>
    <row r="891" ht="25.15" customHeight="true" x14ac:dyDescent="0.2">
      <c r="C891" s="448"/>
      <c r="D891" s="448"/>
      <c r="E891" s="448"/>
      <c r="F891" s="448"/>
      <c r="G891" s="448"/>
      <c r="H891" s="448"/>
      <c r="I891" s="448"/>
      <c r="J891" s="448"/>
      <c r="K891" s="448"/>
      <c r="L891" s="448"/>
      <c r="M891" s="448"/>
      <c r="N891" s="448"/>
      <c r="O891" s="448"/>
      <c r="P891" s="448"/>
      <c r="Q891" s="448"/>
    </row>
    <row r="892" ht="25.15" customHeight="true" x14ac:dyDescent="0.2">
      <c r="C892" s="448"/>
      <c r="D892" s="448"/>
      <c r="E892" s="448"/>
      <c r="F892" s="448"/>
      <c r="G892" s="448"/>
      <c r="H892" s="448"/>
      <c r="I892" s="448"/>
      <c r="J892" s="448"/>
      <c r="K892" s="448"/>
      <c r="L892" s="448"/>
      <c r="M892" s="448"/>
      <c r="N892" s="448"/>
      <c r="O892" s="448"/>
      <c r="P892" s="448"/>
      <c r="Q892" s="448"/>
    </row>
    <row r="893" ht="25.15" customHeight="true" x14ac:dyDescent="0.2">
      <c r="C893" s="448"/>
      <c r="D893" s="448"/>
      <c r="E893" s="448"/>
      <c r="F893" s="448"/>
      <c r="G893" s="448"/>
      <c r="H893" s="448"/>
      <c r="I893" s="448"/>
      <c r="J893" s="448"/>
      <c r="K893" s="448"/>
      <c r="L893" s="448"/>
      <c r="M893" s="448"/>
      <c r="N893" s="448"/>
      <c r="O893" s="448"/>
      <c r="P893" s="448"/>
      <c r="Q893" s="448"/>
    </row>
    <row r="894" ht="25.15" customHeight="true" x14ac:dyDescent="0.2">
      <c r="C894" s="448"/>
      <c r="D894" s="448"/>
      <c r="E894" s="448"/>
      <c r="F894" s="448"/>
      <c r="G894" s="448"/>
      <c r="H894" s="448"/>
      <c r="I894" s="448"/>
      <c r="J894" s="448"/>
      <c r="K894" s="448"/>
      <c r="L894" s="448"/>
      <c r="M894" s="448"/>
      <c r="N894" s="448"/>
      <c r="O894" s="448"/>
      <c r="P894" s="448"/>
      <c r="Q894" s="448"/>
    </row>
    <row r="895" ht="25.15" customHeight="true" x14ac:dyDescent="0.2">
      <c r="C895" s="448"/>
      <c r="D895" s="448"/>
      <c r="E895" s="448"/>
      <c r="F895" s="448"/>
      <c r="G895" s="448"/>
      <c r="H895" s="448"/>
      <c r="I895" s="448"/>
      <c r="J895" s="448"/>
      <c r="K895" s="448"/>
      <c r="L895" s="448"/>
      <c r="M895" s="448"/>
      <c r="N895" s="448"/>
      <c r="O895" s="448"/>
      <c r="P895" s="448"/>
      <c r="Q895" s="448"/>
    </row>
    <row r="896" ht="25.15" customHeight="true" x14ac:dyDescent="0.2">
      <c r="C896" s="448"/>
      <c r="D896" s="448"/>
      <c r="E896" s="448"/>
      <c r="F896" s="448"/>
      <c r="G896" s="448"/>
      <c r="H896" s="448"/>
      <c r="I896" s="448"/>
      <c r="J896" s="448"/>
      <c r="K896" s="448"/>
      <c r="L896" s="448"/>
      <c r="M896" s="448"/>
      <c r="N896" s="448"/>
      <c r="O896" s="448"/>
      <c r="P896" s="448"/>
      <c r="Q896" s="448"/>
    </row>
    <row r="897" ht="25.15" customHeight="true" x14ac:dyDescent="0.2">
      <c r="C897" s="448"/>
      <c r="D897" s="448"/>
      <c r="E897" s="448"/>
      <c r="F897" s="448"/>
      <c r="G897" s="448"/>
      <c r="H897" s="448"/>
      <c r="I897" s="448"/>
      <c r="J897" s="448"/>
      <c r="K897" s="448"/>
      <c r="L897" s="448"/>
      <c r="M897" s="448"/>
      <c r="N897" s="448"/>
      <c r="O897" s="448"/>
      <c r="P897" s="448"/>
      <c r="Q897" s="448"/>
    </row>
    <row r="898" ht="25.15" customHeight="true" x14ac:dyDescent="0.2">
      <c r="C898" s="448"/>
      <c r="D898" s="448"/>
      <c r="E898" s="448"/>
      <c r="F898" s="448"/>
      <c r="G898" s="448"/>
      <c r="H898" s="448"/>
      <c r="I898" s="448"/>
      <c r="J898" s="448"/>
      <c r="K898" s="448"/>
      <c r="L898" s="448"/>
      <c r="M898" s="448"/>
      <c r="N898" s="448"/>
      <c r="O898" s="448"/>
      <c r="P898" s="448"/>
      <c r="Q898" s="448"/>
    </row>
    <row r="899" ht="25.15" customHeight="true" x14ac:dyDescent="0.2">
      <c r="C899" s="448"/>
      <c r="D899" s="448"/>
      <c r="E899" s="448"/>
      <c r="F899" s="448"/>
      <c r="G899" s="448"/>
      <c r="H899" s="448"/>
      <c r="I899" s="448"/>
      <c r="J899" s="448"/>
      <c r="K899" s="448"/>
      <c r="L899" s="448"/>
      <c r="M899" s="448"/>
      <c r="N899" s="448"/>
      <c r="O899" s="448"/>
      <c r="P899" s="448"/>
      <c r="Q899" s="448"/>
    </row>
    <row r="900" ht="25.15" customHeight="true" x14ac:dyDescent="0.2">
      <c r="C900" s="448"/>
      <c r="D900" s="448"/>
      <c r="E900" s="448"/>
      <c r="F900" s="448"/>
      <c r="G900" s="448"/>
      <c r="H900" s="448"/>
      <c r="I900" s="448"/>
      <c r="J900" s="448"/>
      <c r="K900" s="448"/>
      <c r="L900" s="448"/>
      <c r="M900" s="448"/>
      <c r="N900" s="448"/>
      <c r="O900" s="448"/>
      <c r="P900" s="448"/>
      <c r="Q900" s="448"/>
    </row>
    <row r="901" ht="25.15" customHeight="true" x14ac:dyDescent="0.2">
      <c r="C901" s="448"/>
      <c r="D901" s="448"/>
      <c r="E901" s="448"/>
      <c r="F901" s="448"/>
      <c r="G901" s="448"/>
      <c r="H901" s="448"/>
      <c r="I901" s="448"/>
      <c r="J901" s="448"/>
      <c r="K901" s="448"/>
      <c r="L901" s="448"/>
      <c r="M901" s="448"/>
      <c r="N901" s="448"/>
      <c r="O901" s="448"/>
      <c r="P901" s="448"/>
      <c r="Q901" s="448"/>
    </row>
    <row r="902" ht="25.15" customHeight="true" x14ac:dyDescent="0.2">
      <c r="C902" s="448"/>
      <c r="D902" s="448"/>
      <c r="E902" s="448"/>
      <c r="F902" s="448"/>
      <c r="G902" s="448"/>
      <c r="H902" s="448"/>
      <c r="I902" s="448"/>
      <c r="J902" s="448"/>
      <c r="K902" s="448"/>
      <c r="L902" s="448"/>
      <c r="M902" s="448"/>
      <c r="N902" s="448"/>
      <c r="O902" s="448"/>
      <c r="P902" s="448"/>
      <c r="Q902" s="448"/>
    </row>
    <row r="903" ht="25.15" customHeight="true" x14ac:dyDescent="0.2">
      <c r="C903" s="448"/>
      <c r="D903" s="448"/>
      <c r="E903" s="448"/>
      <c r="F903" s="448"/>
      <c r="G903" s="448"/>
      <c r="H903" s="448"/>
      <c r="I903" s="448"/>
      <c r="J903" s="448"/>
      <c r="K903" s="448"/>
      <c r="L903" s="448"/>
      <c r="M903" s="448"/>
      <c r="N903" s="448"/>
      <c r="O903" s="448"/>
      <c r="P903" s="448"/>
      <c r="Q903" s="448"/>
    </row>
    <row r="904" ht="25.15" customHeight="true" x14ac:dyDescent="0.2">
      <c r="C904" s="448"/>
      <c r="D904" s="448"/>
      <c r="E904" s="448"/>
      <c r="F904" s="448"/>
      <c r="G904" s="448"/>
      <c r="H904" s="448"/>
      <c r="I904" s="448"/>
      <c r="J904" s="448"/>
      <c r="K904" s="448"/>
      <c r="L904" s="448"/>
      <c r="M904" s="448"/>
      <c r="N904" s="448"/>
      <c r="O904" s="448"/>
      <c r="P904" s="448"/>
      <c r="Q904" s="448"/>
    </row>
    <row r="905" ht="25.15" customHeight="true" x14ac:dyDescent="0.2">
      <c r="C905" s="448"/>
      <c r="D905" s="448"/>
      <c r="E905" s="448"/>
      <c r="F905" s="448"/>
      <c r="G905" s="448"/>
      <c r="H905" s="448"/>
      <c r="I905" s="448"/>
      <c r="J905" s="448"/>
      <c r="K905" s="448"/>
      <c r="L905" s="448"/>
      <c r="M905" s="448"/>
      <c r="N905" s="448"/>
      <c r="O905" s="448"/>
      <c r="P905" s="448"/>
      <c r="Q905" s="448"/>
    </row>
    <row r="906" ht="25.15" customHeight="true" x14ac:dyDescent="0.2">
      <c r="C906" s="448"/>
      <c r="D906" s="448"/>
      <c r="E906" s="448"/>
      <c r="F906" s="448"/>
      <c r="G906" s="448"/>
      <c r="H906" s="448"/>
      <c r="I906" s="448"/>
      <c r="J906" s="448"/>
      <c r="K906" s="448"/>
      <c r="L906" s="448"/>
      <c r="M906" s="448"/>
      <c r="N906" s="448"/>
      <c r="O906" s="448"/>
      <c r="P906" s="448"/>
      <c r="Q906" s="448"/>
    </row>
    <row r="907" ht="25.15" customHeight="true" x14ac:dyDescent="0.2">
      <c r="C907" s="448"/>
      <c r="D907" s="448"/>
      <c r="E907" s="448"/>
      <c r="F907" s="448"/>
      <c r="G907" s="448"/>
      <c r="H907" s="448"/>
      <c r="I907" s="448"/>
      <c r="J907" s="448"/>
      <c r="K907" s="448"/>
      <c r="L907" s="448"/>
      <c r="M907" s="448"/>
      <c r="N907" s="448"/>
      <c r="O907" s="448"/>
      <c r="P907" s="448"/>
      <c r="Q907" s="448"/>
    </row>
    <row r="908" ht="25.15" customHeight="true" x14ac:dyDescent="0.2">
      <c r="C908" s="448"/>
      <c r="D908" s="448"/>
      <c r="E908" s="448"/>
      <c r="F908" s="448"/>
      <c r="G908" s="448"/>
      <c r="H908" s="448"/>
      <c r="I908" s="448"/>
      <c r="J908" s="448"/>
      <c r="K908" s="448"/>
      <c r="L908" s="448"/>
      <c r="M908" s="448"/>
      <c r="N908" s="448"/>
      <c r="O908" s="448"/>
      <c r="P908" s="448"/>
      <c r="Q908" s="448"/>
    </row>
    <row r="909" ht="25.15" customHeight="true" x14ac:dyDescent="0.2">
      <c r="C909" s="448"/>
      <c r="D909" s="448"/>
      <c r="E909" s="448"/>
      <c r="F909" s="448"/>
      <c r="G909" s="448"/>
      <c r="H909" s="448"/>
      <c r="I909" s="448"/>
      <c r="J909" s="448"/>
      <c r="K909" s="448"/>
      <c r="L909" s="448"/>
      <c r="M909" s="448"/>
      <c r="N909" s="448"/>
      <c r="O909" s="448"/>
      <c r="P909" s="448"/>
      <c r="Q909" s="448"/>
    </row>
    <row r="910" ht="25.15" customHeight="true" x14ac:dyDescent="0.2">
      <c r="C910" s="448"/>
      <c r="D910" s="448"/>
      <c r="E910" s="448"/>
      <c r="F910" s="448"/>
      <c r="G910" s="448"/>
      <c r="H910" s="448"/>
      <c r="I910" s="448"/>
      <c r="J910" s="448"/>
      <c r="K910" s="448"/>
      <c r="L910" s="448"/>
      <c r="M910" s="448"/>
      <c r="N910" s="448"/>
      <c r="O910" s="448"/>
      <c r="P910" s="448"/>
      <c r="Q910" s="448"/>
    </row>
    <row r="911" ht="25.15" customHeight="true" x14ac:dyDescent="0.2">
      <c r="C911" s="448"/>
      <c r="D911" s="448"/>
      <c r="E911" s="448"/>
      <c r="F911" s="448"/>
      <c r="G911" s="448"/>
      <c r="H911" s="448"/>
      <c r="I911" s="448"/>
      <c r="J911" s="448"/>
      <c r="K911" s="448"/>
      <c r="L911" s="448"/>
      <c r="M911" s="448"/>
      <c r="N911" s="448"/>
      <c r="O911" s="448"/>
      <c r="P911" s="448"/>
      <c r="Q911" s="448"/>
    </row>
    <row r="912" ht="25.15" customHeight="true" x14ac:dyDescent="0.2">
      <c r="C912" s="448"/>
      <c r="D912" s="448"/>
      <c r="E912" s="448"/>
      <c r="F912" s="448"/>
      <c r="G912" s="448"/>
      <c r="H912" s="448"/>
      <c r="I912" s="448"/>
      <c r="J912" s="448"/>
      <c r="K912" s="448"/>
      <c r="L912" s="448"/>
      <c r="M912" s="448"/>
      <c r="N912" s="448"/>
      <c r="O912" s="448"/>
      <c r="P912" s="448"/>
      <c r="Q912" s="448"/>
    </row>
    <row r="913" ht="25.15" customHeight="true" x14ac:dyDescent="0.2">
      <c r="C913" s="448"/>
      <c r="D913" s="448"/>
      <c r="E913" s="448"/>
      <c r="F913" s="448"/>
      <c r="G913" s="448"/>
      <c r="H913" s="448"/>
      <c r="I913" s="448"/>
      <c r="J913" s="448"/>
      <c r="K913" s="448"/>
      <c r="L913" s="448"/>
      <c r="M913" s="448"/>
      <c r="N913" s="448"/>
      <c r="O913" s="448"/>
      <c r="P913" s="448"/>
      <c r="Q913" s="448"/>
    </row>
    <row r="914" ht="25.15" customHeight="true" x14ac:dyDescent="0.2">
      <c r="C914" s="448"/>
      <c r="D914" s="448"/>
      <c r="E914" s="448"/>
      <c r="F914" s="448"/>
      <c r="G914" s="448"/>
      <c r="H914" s="448"/>
      <c r="I914" s="448"/>
      <c r="J914" s="448"/>
      <c r="K914" s="448"/>
      <c r="L914" s="448"/>
      <c r="M914" s="448"/>
      <c r="N914" s="448"/>
      <c r="O914" s="448"/>
      <c r="P914" s="448"/>
      <c r="Q914" s="448"/>
    </row>
    <row r="915" ht="25.15" customHeight="true" x14ac:dyDescent="0.2">
      <c r="C915" s="448"/>
      <c r="D915" s="448"/>
      <c r="E915" s="448"/>
      <c r="F915" s="448"/>
      <c r="G915" s="448"/>
      <c r="H915" s="448"/>
      <c r="I915" s="448"/>
      <c r="J915" s="448"/>
      <c r="K915" s="448"/>
      <c r="L915" s="448"/>
      <c r="M915" s="448"/>
      <c r="N915" s="448"/>
      <c r="O915" s="448"/>
      <c r="P915" s="448"/>
      <c r="Q915" s="448"/>
    </row>
    <row r="916" ht="25.15" customHeight="true" x14ac:dyDescent="0.2">
      <c r="C916" s="448"/>
      <c r="D916" s="448"/>
      <c r="E916" s="448"/>
      <c r="F916" s="448"/>
      <c r="G916" s="448"/>
      <c r="H916" s="448"/>
      <c r="I916" s="448"/>
      <c r="J916" s="448"/>
      <c r="K916" s="448"/>
      <c r="L916" s="448"/>
      <c r="M916" s="448"/>
      <c r="N916" s="448"/>
      <c r="O916" s="448"/>
      <c r="P916" s="448"/>
      <c r="Q916" s="448"/>
    </row>
    <row r="917" ht="25.15" customHeight="true" x14ac:dyDescent="0.2">
      <c r="C917" s="448"/>
      <c r="D917" s="448"/>
      <c r="E917" s="448"/>
      <c r="F917" s="448"/>
      <c r="G917" s="448"/>
      <c r="H917" s="448"/>
      <c r="I917" s="448"/>
      <c r="J917" s="448"/>
      <c r="K917" s="448"/>
      <c r="L917" s="448"/>
      <c r="M917" s="448"/>
      <c r="N917" s="448"/>
      <c r="O917" s="448"/>
      <c r="P917" s="448"/>
      <c r="Q917" s="448"/>
    </row>
    <row r="918" ht="25.15" customHeight="true" x14ac:dyDescent="0.2">
      <c r="C918" s="448"/>
      <c r="D918" s="448"/>
      <c r="E918" s="448"/>
      <c r="F918" s="448"/>
      <c r="G918" s="448"/>
      <c r="H918" s="448"/>
      <c r="I918" s="448"/>
      <c r="J918" s="448"/>
      <c r="K918" s="448"/>
      <c r="L918" s="448"/>
      <c r="M918" s="448"/>
      <c r="N918" s="448"/>
      <c r="O918" s="448"/>
      <c r="P918" s="448"/>
      <c r="Q918" s="448"/>
    </row>
    <row r="919" ht="25.15" customHeight="true" x14ac:dyDescent="0.2">
      <c r="C919" s="448"/>
      <c r="D919" s="448"/>
      <c r="E919" s="448"/>
      <c r="F919" s="448"/>
      <c r="G919" s="448"/>
      <c r="H919" s="448"/>
      <c r="I919" s="448"/>
      <c r="J919" s="448"/>
      <c r="K919" s="448"/>
      <c r="L919" s="448"/>
      <c r="M919" s="448"/>
      <c r="N919" s="448"/>
      <c r="O919" s="448"/>
      <c r="P919" s="448"/>
      <c r="Q919" s="448"/>
    </row>
    <row r="920" ht="25.15" customHeight="true" x14ac:dyDescent="0.2">
      <c r="C920" s="448"/>
      <c r="D920" s="448"/>
      <c r="E920" s="448"/>
      <c r="F920" s="448"/>
      <c r="G920" s="448"/>
      <c r="H920" s="448"/>
      <c r="I920" s="448"/>
      <c r="J920" s="448"/>
      <c r="K920" s="448"/>
      <c r="L920" s="448"/>
      <c r="M920" s="448"/>
      <c r="N920" s="448"/>
      <c r="O920" s="448"/>
      <c r="P920" s="448"/>
      <c r="Q920" s="448"/>
    </row>
    <row r="921" ht="25.15" customHeight="true" x14ac:dyDescent="0.2">
      <c r="C921" s="448"/>
      <c r="D921" s="448"/>
      <c r="E921" s="448"/>
      <c r="F921" s="448"/>
      <c r="G921" s="448"/>
      <c r="H921" s="448"/>
      <c r="I921" s="448"/>
      <c r="J921" s="448"/>
      <c r="K921" s="448"/>
      <c r="L921" s="448"/>
      <c r="M921" s="448"/>
      <c r="N921" s="448"/>
      <c r="O921" s="448"/>
      <c r="P921" s="448"/>
      <c r="Q921" s="448"/>
    </row>
    <row r="922" ht="25.15" customHeight="true" x14ac:dyDescent="0.2">
      <c r="C922" s="448"/>
      <c r="D922" s="448"/>
      <c r="E922" s="448"/>
      <c r="F922" s="448"/>
      <c r="G922" s="448"/>
      <c r="H922" s="448"/>
      <c r="I922" s="448"/>
      <c r="J922" s="448"/>
      <c r="K922" s="448"/>
      <c r="L922" s="448"/>
      <c r="M922" s="448"/>
      <c r="N922" s="448"/>
      <c r="O922" s="448"/>
      <c r="P922" s="448"/>
      <c r="Q922" s="448"/>
    </row>
    <row r="923" ht="25.15" customHeight="true" x14ac:dyDescent="0.2">
      <c r="C923" s="448"/>
      <c r="D923" s="448"/>
      <c r="E923" s="448"/>
      <c r="F923" s="448"/>
      <c r="G923" s="448"/>
      <c r="H923" s="448"/>
      <c r="I923" s="448"/>
      <c r="J923" s="448"/>
      <c r="K923" s="448"/>
      <c r="L923" s="448"/>
      <c r="M923" s="448"/>
      <c r="N923" s="448"/>
      <c r="O923" s="448"/>
      <c r="P923" s="448"/>
      <c r="Q923" s="448"/>
    </row>
    <row r="924" ht="25.15" customHeight="true" x14ac:dyDescent="0.2">
      <c r="C924" s="448"/>
      <c r="D924" s="448"/>
      <c r="E924" s="448"/>
      <c r="F924" s="448"/>
      <c r="G924" s="448"/>
      <c r="H924" s="448"/>
      <c r="I924" s="448"/>
      <c r="J924" s="448"/>
      <c r="K924" s="448"/>
      <c r="L924" s="448"/>
      <c r="M924" s="448"/>
      <c r="N924" s="448"/>
      <c r="O924" s="448"/>
      <c r="P924" s="448"/>
      <c r="Q924" s="448"/>
    </row>
    <row r="925" ht="25.15" customHeight="true" x14ac:dyDescent="0.2">
      <c r="C925" s="448"/>
      <c r="D925" s="448"/>
      <c r="E925" s="448"/>
      <c r="F925" s="448"/>
      <c r="G925" s="448"/>
      <c r="H925" s="448"/>
      <c r="I925" s="448"/>
      <c r="J925" s="448"/>
      <c r="K925" s="448"/>
      <c r="L925" s="448"/>
      <c r="M925" s="448"/>
      <c r="N925" s="448"/>
      <c r="O925" s="448"/>
      <c r="P925" s="448"/>
      <c r="Q925" s="448"/>
    </row>
    <row r="926" ht="25.15" customHeight="true" x14ac:dyDescent="0.2">
      <c r="C926" s="448"/>
      <c r="D926" s="448"/>
      <c r="E926" s="448"/>
      <c r="F926" s="448"/>
      <c r="G926" s="448"/>
      <c r="H926" s="448"/>
      <c r="I926" s="448"/>
      <c r="J926" s="448"/>
      <c r="K926" s="448"/>
      <c r="L926" s="448"/>
      <c r="M926" s="448"/>
      <c r="N926" s="448"/>
      <c r="O926" s="448"/>
      <c r="P926" s="448"/>
      <c r="Q926" s="448"/>
    </row>
    <row r="927" ht="25.15" customHeight="true" x14ac:dyDescent="0.2">
      <c r="C927" s="448"/>
      <c r="D927" s="448"/>
      <c r="E927" s="448"/>
      <c r="F927" s="448"/>
      <c r="G927" s="448"/>
      <c r="H927" s="448"/>
      <c r="I927" s="448"/>
      <c r="J927" s="448"/>
      <c r="K927" s="448"/>
      <c r="L927" s="448"/>
      <c r="M927" s="448"/>
      <c r="N927" s="448"/>
      <c r="O927" s="448"/>
      <c r="P927" s="448"/>
      <c r="Q927" s="448"/>
    </row>
    <row r="928" ht="25.15" customHeight="true" x14ac:dyDescent="0.2">
      <c r="C928" s="448"/>
      <c r="D928" s="448"/>
      <c r="E928" s="448"/>
      <c r="F928" s="448"/>
      <c r="G928" s="448"/>
      <c r="H928" s="448"/>
      <c r="I928" s="448"/>
      <c r="J928" s="448"/>
      <c r="K928" s="448"/>
      <c r="L928" s="448"/>
      <c r="M928" s="448"/>
      <c r="N928" s="448"/>
      <c r="O928" s="448"/>
      <c r="P928" s="448"/>
      <c r="Q928" s="448"/>
    </row>
    <row r="929" ht="25.15" customHeight="true" x14ac:dyDescent="0.2">
      <c r="C929" s="448"/>
      <c r="D929" s="448"/>
      <c r="E929" s="448"/>
      <c r="F929" s="448"/>
      <c r="G929" s="448"/>
      <c r="H929" s="448"/>
      <c r="I929" s="448"/>
      <c r="J929" s="448"/>
      <c r="K929" s="448"/>
      <c r="L929" s="448"/>
      <c r="M929" s="448"/>
      <c r="N929" s="448"/>
      <c r="O929" s="448"/>
      <c r="P929" s="448"/>
      <c r="Q929" s="448"/>
    </row>
    <row r="930" ht="25.15" customHeight="true" x14ac:dyDescent="0.2">
      <c r="C930" s="448"/>
      <c r="D930" s="448"/>
      <c r="E930" s="448"/>
      <c r="F930" s="448"/>
      <c r="G930" s="448"/>
      <c r="H930" s="448"/>
      <c r="I930" s="448"/>
      <c r="J930" s="448"/>
      <c r="K930" s="448"/>
      <c r="L930" s="448"/>
      <c r="M930" s="448"/>
      <c r="N930" s="448"/>
      <c r="O930" s="448"/>
      <c r="P930" s="448"/>
      <c r="Q930" s="448"/>
    </row>
    <row r="931" ht="25.15" customHeight="true" x14ac:dyDescent="0.2">
      <c r="C931" s="448"/>
      <c r="D931" s="448"/>
      <c r="E931" s="448"/>
      <c r="F931" s="448"/>
      <c r="G931" s="448"/>
      <c r="H931" s="448"/>
      <c r="I931" s="448"/>
      <c r="J931" s="448"/>
      <c r="K931" s="448"/>
      <c r="L931" s="448"/>
      <c r="M931" s="448"/>
      <c r="N931" s="448"/>
      <c r="O931" s="448"/>
      <c r="P931" s="448"/>
      <c r="Q931" s="448"/>
    </row>
    <row r="932" ht="25.15" customHeight="true" x14ac:dyDescent="0.2">
      <c r="C932" s="448"/>
      <c r="D932" s="448"/>
      <c r="E932" s="448"/>
      <c r="F932" s="448"/>
      <c r="G932" s="448"/>
      <c r="H932" s="448"/>
      <c r="I932" s="448"/>
      <c r="J932" s="448"/>
      <c r="K932" s="448"/>
      <c r="L932" s="448"/>
      <c r="M932" s="448"/>
      <c r="N932" s="448"/>
      <c r="O932" s="448"/>
      <c r="P932" s="448"/>
      <c r="Q932" s="448"/>
    </row>
    <row r="933" ht="25.15" customHeight="true" x14ac:dyDescent="0.2">
      <c r="C933" s="448"/>
      <c r="D933" s="448"/>
      <c r="E933" s="448"/>
      <c r="F933" s="448"/>
      <c r="G933" s="448"/>
      <c r="H933" s="448"/>
      <c r="I933" s="448"/>
      <c r="J933" s="448"/>
      <c r="K933" s="448"/>
      <c r="L933" s="448"/>
      <c r="M933" s="448"/>
      <c r="N933" s="448"/>
      <c r="O933" s="448"/>
      <c r="P933" s="448"/>
      <c r="Q933" s="448"/>
    </row>
    <row r="934" ht="25.15" customHeight="true" x14ac:dyDescent="0.2">
      <c r="C934" s="448"/>
      <c r="D934" s="448"/>
      <c r="E934" s="448"/>
      <c r="F934" s="448"/>
      <c r="G934" s="448"/>
      <c r="H934" s="448"/>
      <c r="I934" s="448"/>
      <c r="J934" s="448"/>
      <c r="K934" s="448"/>
      <c r="L934" s="448"/>
      <c r="M934" s="448"/>
      <c r="N934" s="448"/>
      <c r="O934" s="448"/>
      <c r="P934" s="448"/>
      <c r="Q934" s="448"/>
    </row>
    <row r="935" ht="25.15" customHeight="true" x14ac:dyDescent="0.2">
      <c r="C935" s="448"/>
      <c r="D935" s="448"/>
      <c r="E935" s="448"/>
      <c r="F935" s="448"/>
      <c r="G935" s="448"/>
      <c r="H935" s="448"/>
      <c r="I935" s="448"/>
      <c r="J935" s="448"/>
      <c r="K935" s="448"/>
      <c r="L935" s="448"/>
      <c r="M935" s="448"/>
      <c r="N935" s="448"/>
      <c r="O935" s="448"/>
      <c r="P935" s="448"/>
      <c r="Q935" s="448"/>
    </row>
    <row r="936" ht="25.15" customHeight="true" x14ac:dyDescent="0.2">
      <c r="C936" s="448"/>
      <c r="D936" s="448"/>
      <c r="E936" s="448"/>
      <c r="F936" s="448"/>
      <c r="G936" s="448"/>
      <c r="H936" s="448"/>
      <c r="I936" s="448"/>
      <c r="J936" s="448"/>
      <c r="K936" s="448"/>
      <c r="L936" s="448"/>
      <c r="M936" s="448"/>
      <c r="N936" s="448"/>
      <c r="O936" s="448"/>
      <c r="P936" s="448"/>
      <c r="Q936" s="448"/>
    </row>
    <row r="937" ht="25.15" customHeight="true" x14ac:dyDescent="0.2">
      <c r="C937" s="448"/>
      <c r="D937" s="448"/>
      <c r="E937" s="448"/>
      <c r="F937" s="448"/>
      <c r="G937" s="448"/>
      <c r="H937" s="448"/>
      <c r="I937" s="448"/>
      <c r="J937" s="448"/>
      <c r="K937" s="448"/>
      <c r="L937" s="448"/>
      <c r="M937" s="448"/>
      <c r="N937" s="448"/>
      <c r="O937" s="448"/>
      <c r="P937" s="448"/>
      <c r="Q937" s="448"/>
    </row>
    <row r="938" ht="25.15" customHeight="true" x14ac:dyDescent="0.2">
      <c r="C938" s="448"/>
      <c r="D938" s="448"/>
      <c r="E938" s="448"/>
      <c r="F938" s="448"/>
      <c r="G938" s="448"/>
      <c r="H938" s="448"/>
      <c r="I938" s="448"/>
      <c r="J938" s="448"/>
      <c r="K938" s="448"/>
      <c r="L938" s="448"/>
      <c r="M938" s="448"/>
      <c r="N938" s="448"/>
      <c r="O938" s="448"/>
      <c r="P938" s="448"/>
      <c r="Q938" s="448"/>
    </row>
    <row r="939" ht="25.15" customHeight="true" x14ac:dyDescent="0.2">
      <c r="C939" s="448"/>
      <c r="D939" s="448"/>
      <c r="E939" s="448"/>
      <c r="F939" s="448"/>
      <c r="G939" s="448"/>
      <c r="H939" s="448"/>
      <c r="I939" s="448"/>
      <c r="J939" s="448"/>
      <c r="K939" s="448"/>
      <c r="L939" s="448"/>
      <c r="M939" s="448"/>
      <c r="N939" s="448"/>
      <c r="O939" s="448"/>
      <c r="P939" s="448"/>
      <c r="Q939" s="448"/>
    </row>
    <row r="940" ht="25.15" customHeight="true" x14ac:dyDescent="0.2">
      <c r="C940" s="448"/>
      <c r="D940" s="448"/>
      <c r="E940" s="448"/>
      <c r="F940" s="448"/>
      <c r="G940" s="448"/>
      <c r="H940" s="448"/>
      <c r="I940" s="448"/>
      <c r="J940" s="448"/>
      <c r="K940" s="448"/>
      <c r="L940" s="448"/>
      <c r="M940" s="448"/>
      <c r="N940" s="448"/>
      <c r="O940" s="448"/>
      <c r="P940" s="448"/>
      <c r="Q940" s="448"/>
    </row>
    <row r="941" ht="25.15" customHeight="true" x14ac:dyDescent="0.2">
      <c r="C941" s="448"/>
      <c r="D941" s="448"/>
      <c r="E941" s="448"/>
      <c r="F941" s="448"/>
      <c r="G941" s="448"/>
      <c r="H941" s="448"/>
      <c r="I941" s="448"/>
      <c r="J941" s="448"/>
      <c r="K941" s="448"/>
      <c r="L941" s="448"/>
      <c r="M941" s="448"/>
      <c r="N941" s="448"/>
      <c r="O941" s="448"/>
      <c r="P941" s="448"/>
      <c r="Q941" s="448"/>
    </row>
    <row r="942" ht="25.15" customHeight="true" x14ac:dyDescent="0.2">
      <c r="C942" s="448"/>
      <c r="D942" s="448"/>
      <c r="E942" s="448"/>
      <c r="F942" s="448"/>
      <c r="G942" s="448"/>
      <c r="H942" s="448"/>
      <c r="I942" s="448"/>
      <c r="J942" s="448"/>
      <c r="K942" s="448"/>
      <c r="L942" s="448"/>
      <c r="M942" s="448"/>
      <c r="N942" s="448"/>
      <c r="O942" s="448"/>
      <c r="P942" s="448"/>
      <c r="Q942" s="448"/>
    </row>
    <row r="943" ht="25.15" customHeight="true" x14ac:dyDescent="0.2">
      <c r="C943" s="448"/>
      <c r="D943" s="448"/>
      <c r="E943" s="448"/>
      <c r="F943" s="448"/>
      <c r="G943" s="448"/>
      <c r="H943" s="448"/>
      <c r="I943" s="448"/>
      <c r="J943" s="448"/>
      <c r="K943" s="448"/>
      <c r="L943" s="448"/>
      <c r="M943" s="448"/>
      <c r="N943" s="448"/>
      <c r="O943" s="448"/>
      <c r="P943" s="448"/>
      <c r="Q943" s="448"/>
    </row>
    <row r="944" ht="25.15" customHeight="true" x14ac:dyDescent="0.2">
      <c r="C944" s="448"/>
      <c r="D944" s="448"/>
      <c r="E944" s="448"/>
      <c r="F944" s="448"/>
      <c r="G944" s="448"/>
      <c r="H944" s="448"/>
      <c r="I944" s="448"/>
      <c r="J944" s="448"/>
      <c r="K944" s="448"/>
      <c r="L944" s="448"/>
      <c r="M944" s="448"/>
      <c r="N944" s="448"/>
      <c r="O944" s="448"/>
      <c r="P944" s="448"/>
      <c r="Q944" s="448"/>
    </row>
    <row r="945" ht="25.15" customHeight="true" x14ac:dyDescent="0.2">
      <c r="C945" s="448"/>
      <c r="D945" s="448"/>
      <c r="E945" s="448"/>
      <c r="F945" s="448"/>
      <c r="G945" s="448"/>
      <c r="H945" s="448"/>
      <c r="I945" s="448"/>
      <c r="J945" s="448"/>
      <c r="K945" s="448"/>
      <c r="L945" s="448"/>
      <c r="M945" s="448"/>
      <c r="N945" s="448"/>
      <c r="O945" s="448"/>
      <c r="P945" s="448"/>
      <c r="Q945" s="448"/>
    </row>
    <row r="946" ht="25.15" customHeight="true" x14ac:dyDescent="0.2">
      <c r="C946" s="448"/>
      <c r="D946" s="448"/>
      <c r="E946" s="448"/>
      <c r="F946" s="448"/>
      <c r="G946" s="448"/>
      <c r="H946" s="448"/>
      <c r="I946" s="448"/>
      <c r="J946" s="448"/>
      <c r="K946" s="448"/>
      <c r="L946" s="448"/>
      <c r="M946" s="448"/>
      <c r="N946" s="448"/>
      <c r="O946" s="448"/>
      <c r="P946" s="448"/>
      <c r="Q946" s="448"/>
    </row>
    <row r="947" ht="25.15" customHeight="true" x14ac:dyDescent="0.2">
      <c r="C947" s="448"/>
      <c r="D947" s="448"/>
      <c r="E947" s="448"/>
      <c r="F947" s="448"/>
      <c r="G947" s="448"/>
      <c r="H947" s="448"/>
      <c r="I947" s="448"/>
      <c r="J947" s="448"/>
      <c r="K947" s="448"/>
      <c r="L947" s="448"/>
      <c r="M947" s="448"/>
      <c r="N947" s="448"/>
      <c r="O947" s="448"/>
      <c r="P947" s="448"/>
      <c r="Q947" s="448"/>
    </row>
    <row r="948" ht="25.15" customHeight="true" x14ac:dyDescent="0.2">
      <c r="C948" s="448"/>
      <c r="D948" s="448"/>
      <c r="E948" s="448"/>
      <c r="F948" s="448"/>
      <c r="G948" s="448"/>
      <c r="H948" s="448"/>
      <c r="I948" s="448"/>
      <c r="J948" s="448"/>
      <c r="K948" s="448"/>
      <c r="L948" s="448"/>
      <c r="M948" s="448"/>
      <c r="N948" s="448"/>
      <c r="O948" s="448"/>
      <c r="P948" s="448"/>
      <c r="Q948" s="448"/>
    </row>
    <row r="949" ht="25.15" customHeight="true" x14ac:dyDescent="0.2">
      <c r="C949" s="448"/>
      <c r="D949" s="448"/>
      <c r="E949" s="448"/>
      <c r="F949" s="448"/>
      <c r="G949" s="448"/>
      <c r="H949" s="448"/>
      <c r="I949" s="448"/>
      <c r="J949" s="448"/>
      <c r="K949" s="448"/>
      <c r="L949" s="448"/>
      <c r="M949" s="448"/>
      <c r="N949" s="448"/>
      <c r="O949" s="448"/>
      <c r="P949" s="448"/>
      <c r="Q949" s="448"/>
    </row>
    <row r="950" ht="25.15" customHeight="true" x14ac:dyDescent="0.2">
      <c r="C950" s="448"/>
      <c r="D950" s="448"/>
      <c r="E950" s="448"/>
      <c r="F950" s="448"/>
      <c r="G950" s="448"/>
      <c r="H950" s="448"/>
      <c r="I950" s="448"/>
      <c r="J950" s="448"/>
      <c r="K950" s="448"/>
      <c r="L950" s="448"/>
      <c r="M950" s="448"/>
      <c r="N950" s="448"/>
      <c r="O950" s="448"/>
      <c r="P950" s="448"/>
      <c r="Q950" s="448"/>
    </row>
    <row r="951" ht="25.15" customHeight="true" x14ac:dyDescent="0.2">
      <c r="C951" s="448"/>
      <c r="D951" s="448"/>
      <c r="E951" s="448"/>
      <c r="F951" s="448"/>
      <c r="G951" s="448"/>
      <c r="H951" s="448"/>
      <c r="I951" s="448"/>
      <c r="J951" s="448"/>
      <c r="K951" s="448"/>
      <c r="L951" s="448"/>
      <c r="M951" s="448"/>
      <c r="N951" s="448"/>
      <c r="O951" s="448"/>
      <c r="P951" s="448"/>
      <c r="Q951" s="448"/>
    </row>
    <row r="952" ht="25.15" customHeight="true" x14ac:dyDescent="0.2">
      <c r="C952" s="448"/>
      <c r="D952" s="448"/>
      <c r="E952" s="448"/>
      <c r="F952" s="448"/>
      <c r="G952" s="448"/>
      <c r="H952" s="448"/>
      <c r="I952" s="448"/>
      <c r="J952" s="448"/>
      <c r="K952" s="448"/>
      <c r="L952" s="448"/>
      <c r="M952" s="448"/>
      <c r="N952" s="448"/>
      <c r="O952" s="448"/>
      <c r="P952" s="448"/>
      <c r="Q952" s="448"/>
    </row>
    <row r="953" ht="25.15" customHeight="true" x14ac:dyDescent="0.2">
      <c r="C953" s="448"/>
      <c r="D953" s="448"/>
      <c r="E953" s="448"/>
      <c r="F953" s="448"/>
      <c r="G953" s="448"/>
      <c r="H953" s="448"/>
      <c r="I953" s="448"/>
      <c r="J953" s="448"/>
      <c r="K953" s="448"/>
      <c r="L953" s="448"/>
      <c r="M953" s="448"/>
      <c r="N953" s="448"/>
      <c r="O953" s="448"/>
      <c r="P953" s="448"/>
      <c r="Q953" s="448"/>
    </row>
    <row r="954" ht="25.15" customHeight="true" x14ac:dyDescent="0.2">
      <c r="C954" s="448"/>
      <c r="D954" s="448"/>
      <c r="E954" s="448"/>
      <c r="F954" s="448"/>
      <c r="G954" s="448"/>
      <c r="H954" s="448"/>
      <c r="I954" s="448"/>
      <c r="J954" s="448"/>
      <c r="K954" s="448"/>
      <c r="L954" s="448"/>
      <c r="M954" s="448"/>
      <c r="N954" s="448"/>
      <c r="O954" s="448"/>
      <c r="P954" s="448"/>
      <c r="Q954" s="448"/>
    </row>
    <row r="955" ht="25.15" customHeight="true" x14ac:dyDescent="0.2">
      <c r="C955" s="448"/>
      <c r="D955" s="448"/>
      <c r="E955" s="448"/>
      <c r="F955" s="448"/>
      <c r="G955" s="448"/>
      <c r="H955" s="448"/>
      <c r="I955" s="448"/>
      <c r="J955" s="448"/>
      <c r="K955" s="448"/>
      <c r="L955" s="448"/>
      <c r="M955" s="448"/>
      <c r="N955" s="448"/>
      <c r="O955" s="448"/>
      <c r="P955" s="448"/>
      <c r="Q955" s="448"/>
    </row>
    <row r="956" ht="25.15" customHeight="true" x14ac:dyDescent="0.2">
      <c r="C956" s="448"/>
      <c r="D956" s="448"/>
      <c r="E956" s="448"/>
      <c r="F956" s="448"/>
      <c r="G956" s="448"/>
      <c r="H956" s="448"/>
      <c r="I956" s="448"/>
      <c r="J956" s="448"/>
      <c r="K956" s="448"/>
      <c r="L956" s="448"/>
      <c r="M956" s="448"/>
      <c r="N956" s="448"/>
      <c r="O956" s="448"/>
      <c r="P956" s="448"/>
      <c r="Q956" s="448"/>
    </row>
    <row r="957" ht="25.15" customHeight="true" x14ac:dyDescent="0.2">
      <c r="C957" s="448"/>
      <c r="D957" s="448"/>
      <c r="E957" s="448"/>
      <c r="F957" s="448"/>
      <c r="G957" s="448"/>
      <c r="H957" s="448"/>
      <c r="I957" s="448"/>
      <c r="J957" s="448"/>
      <c r="K957" s="448"/>
      <c r="L957" s="448"/>
      <c r="M957" s="448"/>
      <c r="N957" s="448"/>
      <c r="O957" s="448"/>
      <c r="P957" s="448"/>
      <c r="Q957" s="448"/>
    </row>
    <row r="958" ht="25.15" customHeight="true" x14ac:dyDescent="0.2">
      <c r="C958" s="448"/>
      <c r="D958" s="448"/>
      <c r="E958" s="448"/>
      <c r="F958" s="448"/>
      <c r="G958" s="448"/>
      <c r="H958" s="448"/>
      <c r="I958" s="448"/>
      <c r="J958" s="448"/>
      <c r="K958" s="448"/>
      <c r="L958" s="448"/>
      <c r="M958" s="448"/>
      <c r="N958" s="448"/>
      <c r="O958" s="448"/>
      <c r="P958" s="448"/>
      <c r="Q958" s="448"/>
    </row>
    <row r="959" ht="25.15" customHeight="true" x14ac:dyDescent="0.2">
      <c r="C959" s="448"/>
      <c r="D959" s="448"/>
      <c r="E959" s="448"/>
      <c r="F959" s="448"/>
      <c r="G959" s="448"/>
      <c r="H959" s="448"/>
      <c r="I959" s="448"/>
      <c r="J959" s="448"/>
      <c r="K959" s="448"/>
      <c r="L959" s="448"/>
      <c r="M959" s="448"/>
      <c r="N959" s="448"/>
      <c r="O959" s="448"/>
      <c r="P959" s="448"/>
      <c r="Q959" s="448"/>
    </row>
    <row r="960" ht="25.15" customHeight="true" x14ac:dyDescent="0.2">
      <c r="C960" s="448"/>
      <c r="D960" s="448"/>
      <c r="E960" s="448"/>
      <c r="F960" s="448"/>
      <c r="G960" s="448"/>
      <c r="H960" s="448"/>
      <c r="I960" s="448"/>
      <c r="J960" s="448"/>
      <c r="K960" s="448"/>
      <c r="L960" s="448"/>
      <c r="M960" s="448"/>
      <c r="N960" s="448"/>
      <c r="O960" s="448"/>
      <c r="P960" s="448"/>
      <c r="Q960" s="448"/>
    </row>
    <row r="961" ht="25.15" customHeight="true" x14ac:dyDescent="0.2">
      <c r="C961" s="448"/>
      <c r="D961" s="448"/>
      <c r="E961" s="448"/>
      <c r="F961" s="448"/>
      <c r="G961" s="448"/>
      <c r="H961" s="448"/>
      <c r="I961" s="448"/>
      <c r="J961" s="448"/>
      <c r="K961" s="448"/>
      <c r="L961" s="448"/>
      <c r="M961" s="448"/>
      <c r="N961" s="448"/>
      <c r="O961" s="448"/>
      <c r="P961" s="448"/>
      <c r="Q961" s="448"/>
    </row>
    <row r="962" ht="25.15" customHeight="true" x14ac:dyDescent="0.2">
      <c r="C962" s="448"/>
      <c r="D962" s="448"/>
      <c r="E962" s="448"/>
      <c r="F962" s="448"/>
      <c r="G962" s="448"/>
      <c r="H962" s="448"/>
      <c r="I962" s="448"/>
      <c r="J962" s="448"/>
      <c r="K962" s="448"/>
      <c r="L962" s="448"/>
      <c r="M962" s="448"/>
      <c r="N962" s="448"/>
      <c r="O962" s="448"/>
      <c r="P962" s="448"/>
      <c r="Q962" s="448"/>
    </row>
    <row r="963" ht="25.15" customHeight="true" x14ac:dyDescent="0.2">
      <c r="C963" s="448"/>
      <c r="D963" s="448"/>
      <c r="E963" s="448"/>
      <c r="F963" s="448"/>
      <c r="G963" s="448"/>
      <c r="H963" s="448"/>
      <c r="I963" s="448"/>
      <c r="J963" s="448"/>
      <c r="K963" s="448"/>
      <c r="L963" s="448"/>
      <c r="M963" s="448"/>
      <c r="N963" s="448"/>
      <c r="O963" s="448"/>
      <c r="P963" s="448"/>
      <c r="Q963" s="448"/>
    </row>
    <row r="964" ht="25.15" customHeight="true" x14ac:dyDescent="0.2">
      <c r="C964" s="448"/>
      <c r="D964" s="448"/>
      <c r="E964" s="448"/>
      <c r="F964" s="448"/>
      <c r="G964" s="448"/>
      <c r="H964" s="448"/>
      <c r="I964" s="448"/>
      <c r="J964" s="448"/>
      <c r="K964" s="448"/>
      <c r="L964" s="448"/>
      <c r="M964" s="448"/>
      <c r="N964" s="448"/>
      <c r="O964" s="448"/>
      <c r="P964" s="448"/>
      <c r="Q964" s="448"/>
    </row>
    <row r="965" ht="25.15" customHeight="true" x14ac:dyDescent="0.2">
      <c r="C965" s="448"/>
      <c r="D965" s="448"/>
      <c r="E965" s="448"/>
      <c r="F965" s="448"/>
      <c r="G965" s="448"/>
      <c r="H965" s="448"/>
      <c r="I965" s="448"/>
      <c r="J965" s="448"/>
      <c r="K965" s="448"/>
      <c r="L965" s="448"/>
      <c r="M965" s="448"/>
      <c r="N965" s="448"/>
      <c r="O965" s="448"/>
      <c r="P965" s="448"/>
      <c r="Q965" s="448"/>
    </row>
    <row r="966" ht="25.15" customHeight="true" x14ac:dyDescent="0.2">
      <c r="C966" s="448"/>
      <c r="D966" s="448"/>
      <c r="E966" s="448"/>
      <c r="F966" s="448"/>
      <c r="G966" s="448"/>
      <c r="H966" s="448"/>
      <c r="I966" s="448"/>
      <c r="J966" s="448"/>
      <c r="K966" s="448"/>
      <c r="L966" s="448"/>
      <c r="M966" s="448"/>
      <c r="N966" s="448"/>
      <c r="O966" s="448"/>
      <c r="P966" s="448"/>
      <c r="Q966" s="448"/>
    </row>
    <row r="967" ht="25.15" customHeight="true" x14ac:dyDescent="0.2">
      <c r="C967" s="448"/>
      <c r="D967" s="448"/>
      <c r="E967" s="448"/>
      <c r="F967" s="448"/>
      <c r="G967" s="448"/>
      <c r="H967" s="448"/>
      <c r="I967" s="448"/>
      <c r="J967" s="448"/>
      <c r="K967" s="448"/>
      <c r="L967" s="448"/>
      <c r="M967" s="448"/>
      <c r="N967" s="448"/>
      <c r="O967" s="448"/>
      <c r="P967" s="448"/>
      <c r="Q967" s="448"/>
    </row>
    <row r="968" ht="25.15" customHeight="true" x14ac:dyDescent="0.2">
      <c r="C968" s="448"/>
      <c r="D968" s="448"/>
      <c r="E968" s="448"/>
      <c r="F968" s="448"/>
      <c r="G968" s="448"/>
      <c r="H968" s="448"/>
      <c r="I968" s="448"/>
      <c r="J968" s="448"/>
      <c r="K968" s="448"/>
      <c r="L968" s="448"/>
      <c r="M968" s="448"/>
      <c r="N968" s="448"/>
      <c r="O968" s="448"/>
      <c r="P968" s="448"/>
      <c r="Q968" s="448"/>
    </row>
    <row r="969" ht="25.15" customHeight="true" x14ac:dyDescent="0.2">
      <c r="C969" s="448"/>
      <c r="D969" s="448"/>
      <c r="E969" s="448"/>
      <c r="F969" s="448"/>
      <c r="G969" s="448"/>
      <c r="H969" s="448"/>
      <c r="I969" s="448"/>
      <c r="J969" s="448"/>
      <c r="K969" s="448"/>
      <c r="L969" s="448"/>
      <c r="M969" s="448"/>
      <c r="N969" s="448"/>
      <c r="O969" s="448"/>
      <c r="P969" s="448"/>
      <c r="Q969" s="448"/>
    </row>
    <row r="970" ht="25.15" customHeight="true" x14ac:dyDescent="0.2">
      <c r="C970" s="448"/>
      <c r="D970" s="448"/>
      <c r="E970" s="448"/>
      <c r="F970" s="448"/>
      <c r="G970" s="448"/>
      <c r="H970" s="448"/>
      <c r="I970" s="448"/>
      <c r="J970" s="448"/>
      <c r="K970" s="448"/>
      <c r="L970" s="448"/>
      <c r="M970" s="448"/>
      <c r="N970" s="448"/>
      <c r="O970" s="448"/>
      <c r="P970" s="448"/>
      <c r="Q970" s="448"/>
    </row>
    <row r="971" ht="25.15" customHeight="true" x14ac:dyDescent="0.2">
      <c r="C971" s="448"/>
      <c r="D971" s="448"/>
      <c r="E971" s="448"/>
      <c r="F971" s="448"/>
      <c r="G971" s="448"/>
      <c r="H971" s="448"/>
      <c r="I971" s="448"/>
      <c r="J971" s="448"/>
      <c r="K971" s="448"/>
      <c r="L971" s="448"/>
      <c r="M971" s="448"/>
      <c r="N971" s="448"/>
      <c r="O971" s="448"/>
      <c r="P971" s="448"/>
      <c r="Q971" s="448"/>
    </row>
    <row r="972" ht="25.15" customHeight="true" x14ac:dyDescent="0.2">
      <c r="C972" s="448"/>
      <c r="D972" s="448"/>
      <c r="E972" s="448"/>
      <c r="F972" s="448"/>
      <c r="G972" s="448"/>
      <c r="H972" s="448"/>
      <c r="I972" s="448"/>
      <c r="J972" s="448"/>
      <c r="K972" s="448"/>
      <c r="L972" s="448"/>
      <c r="M972" s="448"/>
      <c r="N972" s="448"/>
      <c r="O972" s="448"/>
      <c r="P972" s="448"/>
      <c r="Q972" s="448"/>
    </row>
    <row r="973" ht="25.15" customHeight="true" x14ac:dyDescent="0.2">
      <c r="C973" s="448"/>
      <c r="D973" s="448"/>
      <c r="E973" s="448"/>
      <c r="F973" s="448"/>
      <c r="G973" s="448"/>
      <c r="H973" s="448"/>
      <c r="I973" s="448"/>
      <c r="J973" s="448"/>
      <c r="K973" s="448"/>
      <c r="L973" s="448"/>
      <c r="M973" s="448"/>
      <c r="N973" s="448"/>
      <c r="O973" s="448"/>
      <c r="P973" s="448"/>
      <c r="Q973" s="448"/>
    </row>
    <row r="974" ht="25.15" customHeight="true" x14ac:dyDescent="0.2">
      <c r="C974" s="448"/>
      <c r="D974" s="448"/>
      <c r="E974" s="448"/>
      <c r="F974" s="448"/>
      <c r="G974" s="448"/>
      <c r="H974" s="448"/>
      <c r="I974" s="448"/>
      <c r="J974" s="448"/>
      <c r="K974" s="448"/>
      <c r="L974" s="448"/>
      <c r="M974" s="448"/>
      <c r="N974" s="448"/>
      <c r="O974" s="448"/>
      <c r="P974" s="448"/>
      <c r="Q974" s="448"/>
    </row>
    <row r="975" ht="25.15" customHeight="true" x14ac:dyDescent="0.2">
      <c r="C975" s="448"/>
      <c r="D975" s="448"/>
      <c r="E975" s="448"/>
      <c r="F975" s="448"/>
      <c r="G975" s="448"/>
      <c r="H975" s="448"/>
      <c r="I975" s="448"/>
      <c r="J975" s="448"/>
      <c r="K975" s="448"/>
      <c r="L975" s="448"/>
      <c r="M975" s="448"/>
      <c r="N975" s="448"/>
      <c r="O975" s="448"/>
      <c r="P975" s="448"/>
      <c r="Q975" s="448"/>
    </row>
    <row r="976" ht="25.15" customHeight="true" x14ac:dyDescent="0.2">
      <c r="C976" s="448"/>
      <c r="D976" s="448"/>
      <c r="E976" s="448"/>
      <c r="F976" s="448"/>
      <c r="G976" s="448"/>
      <c r="H976" s="448"/>
      <c r="I976" s="448"/>
      <c r="J976" s="448"/>
      <c r="K976" s="448"/>
      <c r="L976" s="448"/>
      <c r="M976" s="448"/>
      <c r="N976" s="448"/>
      <c r="O976" s="448"/>
      <c r="P976" s="448"/>
      <c r="Q976" s="448"/>
    </row>
    <row r="977" ht="25.15" customHeight="true" x14ac:dyDescent="0.2">
      <c r="C977" s="448"/>
      <c r="D977" s="448"/>
      <c r="E977" s="448"/>
      <c r="F977" s="448"/>
      <c r="G977" s="448"/>
      <c r="H977" s="448"/>
      <c r="I977" s="448"/>
      <c r="J977" s="448"/>
      <c r="K977" s="448"/>
      <c r="L977" s="448"/>
      <c r="M977" s="448"/>
      <c r="N977" s="448"/>
      <c r="O977" s="448"/>
      <c r="P977" s="448"/>
      <c r="Q977" s="448"/>
    </row>
    <row r="978" ht="25.15" customHeight="true" x14ac:dyDescent="0.2">
      <c r="C978" s="448"/>
      <c r="D978" s="448"/>
      <c r="E978" s="448"/>
      <c r="F978" s="448"/>
      <c r="G978" s="448"/>
      <c r="H978" s="448"/>
      <c r="I978" s="448"/>
      <c r="J978" s="448"/>
      <c r="K978" s="448"/>
      <c r="L978" s="448"/>
      <c r="M978" s="448"/>
      <c r="N978" s="448"/>
      <c r="O978" s="448"/>
      <c r="P978" s="448"/>
      <c r="Q978" s="448"/>
    </row>
    <row r="979" ht="25.15" customHeight="true" x14ac:dyDescent="0.2">
      <c r="C979" s="448"/>
      <c r="D979" s="448"/>
      <c r="E979" s="448"/>
      <c r="F979" s="448"/>
      <c r="G979" s="448"/>
      <c r="H979" s="448"/>
      <c r="I979" s="448"/>
      <c r="J979" s="448"/>
      <c r="K979" s="448"/>
      <c r="L979" s="448"/>
      <c r="M979" s="448"/>
      <c r="N979" s="448"/>
      <c r="O979" s="448"/>
      <c r="P979" s="448"/>
      <c r="Q979" s="448"/>
    </row>
    <row r="980" ht="25.15" customHeight="true" x14ac:dyDescent="0.2">
      <c r="C980" s="448"/>
      <c r="D980" s="448"/>
      <c r="E980" s="448"/>
      <c r="F980" s="448"/>
      <c r="G980" s="448"/>
      <c r="H980" s="448"/>
      <c r="I980" s="448"/>
      <c r="J980" s="448"/>
      <c r="K980" s="448"/>
      <c r="L980" s="448"/>
      <c r="M980" s="448"/>
      <c r="N980" s="448"/>
      <c r="O980" s="448"/>
      <c r="P980" s="448"/>
      <c r="Q980" s="448"/>
    </row>
    <row r="981" ht="25.15" customHeight="true" x14ac:dyDescent="0.2">
      <c r="C981" s="448"/>
      <c r="D981" s="448"/>
      <c r="E981" s="448"/>
      <c r="F981" s="448"/>
      <c r="G981" s="448"/>
      <c r="H981" s="448"/>
      <c r="I981" s="448"/>
      <c r="J981" s="448"/>
      <c r="K981" s="448"/>
      <c r="L981" s="448"/>
      <c r="M981" s="448"/>
      <c r="N981" s="448"/>
      <c r="O981" s="448"/>
      <c r="P981" s="448"/>
      <c r="Q981" s="448"/>
    </row>
    <row r="982" ht="25.15" customHeight="true" x14ac:dyDescent="0.2">
      <c r="C982" s="448"/>
      <c r="D982" s="448"/>
      <c r="E982" s="448"/>
      <c r="F982" s="448"/>
      <c r="G982" s="448"/>
      <c r="H982" s="448"/>
      <c r="I982" s="448"/>
      <c r="J982" s="448"/>
      <c r="K982" s="448"/>
      <c r="L982" s="448"/>
      <c r="M982" s="448"/>
      <c r="N982" s="448"/>
      <c r="O982" s="448"/>
      <c r="P982" s="448"/>
      <c r="Q982" s="448"/>
    </row>
    <row r="983" ht="25.15" customHeight="true" x14ac:dyDescent="0.2">
      <c r="C983" s="448"/>
      <c r="D983" s="448"/>
      <c r="E983" s="448"/>
      <c r="F983" s="448"/>
      <c r="G983" s="448"/>
      <c r="H983" s="448"/>
      <c r="I983" s="448"/>
      <c r="J983" s="448"/>
      <c r="K983" s="448"/>
      <c r="L983" s="448"/>
      <c r="M983" s="448"/>
      <c r="N983" s="448"/>
      <c r="O983" s="448"/>
      <c r="P983" s="448"/>
      <c r="Q983" s="448"/>
    </row>
    <row r="984" ht="25.15" customHeight="true" x14ac:dyDescent="0.2">
      <c r="C984" s="448"/>
      <c r="D984" s="448"/>
      <c r="E984" s="448"/>
      <c r="F984" s="448"/>
      <c r="G984" s="448"/>
      <c r="H984" s="448"/>
      <c r="I984" s="448"/>
      <c r="J984" s="448"/>
      <c r="K984" s="448"/>
      <c r="L984" s="448"/>
      <c r="M984" s="448"/>
      <c r="N984" s="448"/>
      <c r="O984" s="448"/>
      <c r="P984" s="448"/>
      <c r="Q984" s="448"/>
    </row>
    <row r="985" ht="25.15" customHeight="true" x14ac:dyDescent="0.2">
      <c r="C985" s="448"/>
      <c r="D985" s="448"/>
      <c r="E985" s="448"/>
      <c r="F985" s="448"/>
      <c r="G985" s="448"/>
      <c r="H985" s="448"/>
      <c r="I985" s="448"/>
      <c r="J985" s="448"/>
      <c r="K985" s="448"/>
      <c r="L985" s="448"/>
      <c r="M985" s="448"/>
      <c r="N985" s="448"/>
      <c r="O985" s="448"/>
      <c r="P985" s="448"/>
      <c r="Q985" s="448"/>
    </row>
    <row r="986" ht="25.15" customHeight="true" x14ac:dyDescent="0.2">
      <c r="C986" s="448"/>
      <c r="D986" s="448"/>
      <c r="E986" s="448"/>
      <c r="F986" s="448"/>
      <c r="G986" s="448"/>
      <c r="H986" s="448"/>
      <c r="I986" s="448"/>
      <c r="J986" s="448"/>
      <c r="K986" s="448"/>
      <c r="L986" s="448"/>
      <c r="M986" s="448"/>
      <c r="N986" s="448"/>
      <c r="O986" s="448"/>
      <c r="P986" s="448"/>
      <c r="Q986" s="448"/>
    </row>
    <row r="987" ht="25.15" customHeight="true" x14ac:dyDescent="0.2">
      <c r="C987" s="448"/>
      <c r="D987" s="448"/>
      <c r="E987" s="448"/>
      <c r="F987" s="448"/>
      <c r="G987" s="448"/>
      <c r="H987" s="448"/>
      <c r="I987" s="448"/>
      <c r="J987" s="448"/>
      <c r="K987" s="448"/>
      <c r="L987" s="448"/>
      <c r="M987" s="448"/>
      <c r="N987" s="448"/>
      <c r="O987" s="448"/>
      <c r="P987" s="448"/>
      <c r="Q987" s="448"/>
    </row>
    <row r="988" ht="25.15" customHeight="true" x14ac:dyDescent="0.2">
      <c r="C988" s="448"/>
      <c r="D988" s="448"/>
      <c r="E988" s="448"/>
      <c r="F988" s="448"/>
      <c r="G988" s="448"/>
      <c r="H988" s="448"/>
      <c r="I988" s="448"/>
      <c r="J988" s="448"/>
      <c r="K988" s="448"/>
      <c r="L988" s="448"/>
      <c r="M988" s="448"/>
      <c r="N988" s="448"/>
      <c r="O988" s="448"/>
      <c r="P988" s="448"/>
      <c r="Q988" s="448"/>
    </row>
    <row r="989" ht="25.15" customHeight="true" x14ac:dyDescent="0.2">
      <c r="C989" s="448"/>
      <c r="D989" s="448"/>
      <c r="E989" s="448"/>
      <c r="F989" s="448"/>
      <c r="G989" s="448"/>
      <c r="H989" s="448"/>
      <c r="I989" s="448"/>
      <c r="J989" s="448"/>
      <c r="K989" s="448"/>
      <c r="L989" s="448"/>
      <c r="M989" s="448"/>
      <c r="N989" s="448"/>
      <c r="O989" s="448"/>
      <c r="P989" s="448"/>
      <c r="Q989" s="448"/>
    </row>
    <row r="990" ht="25.15" customHeight="true" x14ac:dyDescent="0.2">
      <c r="C990" s="448"/>
      <c r="D990" s="448"/>
      <c r="E990" s="448"/>
      <c r="F990" s="448"/>
      <c r="G990" s="448"/>
      <c r="H990" s="448"/>
      <c r="I990" s="448"/>
      <c r="J990" s="448"/>
      <c r="K990" s="448"/>
      <c r="L990" s="448"/>
      <c r="M990" s="448"/>
      <c r="N990" s="448"/>
      <c r="O990" s="448"/>
      <c r="P990" s="448"/>
      <c r="Q990" s="448"/>
    </row>
    <row r="991" ht="25.15" customHeight="true" x14ac:dyDescent="0.2">
      <c r="C991" s="448"/>
      <c r="D991" s="448"/>
      <c r="E991" s="448"/>
      <c r="F991" s="448"/>
      <c r="G991" s="448"/>
      <c r="H991" s="448"/>
      <c r="I991" s="448"/>
      <c r="J991" s="448"/>
      <c r="K991" s="448"/>
      <c r="L991" s="448"/>
      <c r="M991" s="448"/>
      <c r="N991" s="448"/>
      <c r="O991" s="448"/>
      <c r="P991" s="448"/>
      <c r="Q991" s="448"/>
    </row>
    <row r="992" ht="25.15" customHeight="true" x14ac:dyDescent="0.2">
      <c r="C992" s="448"/>
      <c r="D992" s="448"/>
      <c r="E992" s="448"/>
      <c r="F992" s="448"/>
      <c r="G992" s="448"/>
      <c r="H992" s="448"/>
      <c r="I992" s="448"/>
      <c r="J992" s="448"/>
      <c r="K992" s="448"/>
      <c r="L992" s="448"/>
      <c r="M992" s="448"/>
      <c r="N992" s="448"/>
      <c r="O992" s="448"/>
      <c r="P992" s="448"/>
      <c r="Q992" s="448"/>
    </row>
    <row r="993" ht="25.15" customHeight="true" x14ac:dyDescent="0.2">
      <c r="C993" s="448"/>
      <c r="D993" s="448"/>
      <c r="E993" s="448"/>
      <c r="F993" s="448"/>
      <c r="G993" s="448"/>
      <c r="H993" s="448"/>
      <c r="I993" s="448"/>
      <c r="J993" s="448"/>
      <c r="K993" s="448"/>
      <c r="L993" s="448"/>
      <c r="M993" s="448"/>
      <c r="N993" s="448"/>
      <c r="O993" s="448"/>
      <c r="P993" s="448"/>
      <c r="Q993" s="448"/>
    </row>
    <row r="994" ht="25.15" customHeight="true" x14ac:dyDescent="0.2">
      <c r="C994" s="448"/>
      <c r="D994" s="448"/>
      <c r="E994" s="448"/>
      <c r="F994" s="448"/>
      <c r="G994" s="448"/>
      <c r="H994" s="448"/>
      <c r="I994" s="448"/>
      <c r="J994" s="448"/>
      <c r="K994" s="448"/>
      <c r="L994" s="448"/>
      <c r="M994" s="448"/>
      <c r="N994" s="448"/>
      <c r="O994" s="448"/>
      <c r="P994" s="448"/>
      <c r="Q994" s="448"/>
    </row>
    <row r="995" ht="25.15" customHeight="true" x14ac:dyDescent="0.2">
      <c r="C995" s="448"/>
      <c r="D995" s="448"/>
      <c r="E995" s="448"/>
      <c r="F995" s="448"/>
      <c r="G995" s="448"/>
      <c r="H995" s="448"/>
      <c r="I995" s="448"/>
      <c r="J995" s="448"/>
      <c r="K995" s="448"/>
      <c r="L995" s="448"/>
      <c r="M995" s="448"/>
      <c r="N995" s="448"/>
      <c r="O995" s="448"/>
      <c r="P995" s="448"/>
      <c r="Q995" s="448"/>
    </row>
    <row r="996" ht="25.15" customHeight="true" x14ac:dyDescent="0.2">
      <c r="C996" s="448"/>
      <c r="D996" s="448"/>
      <c r="E996" s="448"/>
      <c r="F996" s="448"/>
      <c r="G996" s="448"/>
      <c r="H996" s="448"/>
      <c r="I996" s="448"/>
      <c r="J996" s="448"/>
      <c r="K996" s="448"/>
      <c r="L996" s="448"/>
      <c r="M996" s="448"/>
      <c r="N996" s="448"/>
      <c r="O996" s="448"/>
      <c r="P996" s="448"/>
      <c r="Q996" s="448"/>
    </row>
    <row r="997" ht="25.15" customHeight="true" x14ac:dyDescent="0.2">
      <c r="C997" s="448"/>
      <c r="D997" s="448"/>
      <c r="E997" s="448"/>
      <c r="F997" s="448"/>
      <c r="G997" s="448"/>
      <c r="H997" s="448"/>
      <c r="I997" s="448"/>
      <c r="J997" s="448"/>
      <c r="K997" s="448"/>
      <c r="L997" s="448"/>
      <c r="M997" s="448"/>
      <c r="N997" s="448"/>
      <c r="O997" s="448"/>
      <c r="P997" s="448"/>
      <c r="Q997" s="448"/>
    </row>
    <row r="998" ht="25.15" customHeight="true" x14ac:dyDescent="0.2">
      <c r="C998" s="448"/>
      <c r="D998" s="448"/>
      <c r="E998" s="448"/>
      <c r="F998" s="448"/>
      <c r="G998" s="448"/>
      <c r="H998" s="448"/>
      <c r="I998" s="448"/>
      <c r="J998" s="448"/>
      <c r="K998" s="448"/>
      <c r="L998" s="448"/>
      <c r="M998" s="448"/>
      <c r="N998" s="448"/>
      <c r="O998" s="448"/>
      <c r="P998" s="448"/>
      <c r="Q998" s="448"/>
    </row>
    <row r="999" ht="25.15" customHeight="true" x14ac:dyDescent="0.2">
      <c r="C999" s="448"/>
      <c r="D999" s="448"/>
      <c r="E999" s="448"/>
      <c r="F999" s="448"/>
      <c r="G999" s="448"/>
      <c r="H999" s="448"/>
      <c r="I999" s="448"/>
      <c r="J999" s="448"/>
      <c r="K999" s="448"/>
      <c r="L999" s="448"/>
      <c r="M999" s="448"/>
      <c r="N999" s="448"/>
      <c r="O999" s="448"/>
      <c r="P999" s="448"/>
      <c r="Q999" s="448"/>
    </row>
    <row r="1000" ht="25.15" customHeight="true" x14ac:dyDescent="0.2">
      <c r="C1000" s="448"/>
      <c r="D1000" s="448"/>
      <c r="E1000" s="448"/>
      <c r="F1000" s="448"/>
      <c r="G1000" s="448"/>
      <c r="H1000" s="448"/>
      <c r="I1000" s="448"/>
      <c r="J1000" s="448"/>
      <c r="K1000" s="448"/>
      <c r="L1000" s="448"/>
      <c r="M1000" s="448"/>
      <c r="N1000" s="448"/>
      <c r="O1000" s="448"/>
      <c r="P1000" s="448"/>
      <c r="Q1000" s="448"/>
    </row>
    <row r="1001" ht="25.15" customHeight="true" x14ac:dyDescent="0.2">
      <c r="C1001" s="448"/>
      <c r="D1001" s="448"/>
      <c r="E1001" s="448"/>
      <c r="F1001" s="448"/>
      <c r="G1001" s="448"/>
      <c r="H1001" s="448"/>
      <c r="I1001" s="448"/>
      <c r="J1001" s="448"/>
      <c r="K1001" s="448"/>
      <c r="L1001" s="448"/>
      <c r="M1001" s="448"/>
      <c r="N1001" s="448"/>
      <c r="O1001" s="448"/>
      <c r="P1001" s="448"/>
      <c r="Q1001" s="448"/>
    </row>
    <row r="1002" ht="25.15" customHeight="true" x14ac:dyDescent="0.2">
      <c r="C1002" s="448"/>
      <c r="D1002" s="448"/>
      <c r="E1002" s="448"/>
      <c r="F1002" s="448"/>
      <c r="G1002" s="448"/>
      <c r="H1002" s="448"/>
      <c r="I1002" s="448"/>
      <c r="J1002" s="448"/>
      <c r="K1002" s="448"/>
      <c r="L1002" s="448"/>
      <c r="M1002" s="448"/>
      <c r="N1002" s="448"/>
      <c r="O1002" s="448"/>
      <c r="P1002" s="448"/>
      <c r="Q1002" s="448"/>
    </row>
    <row r="1003" ht="25.15" customHeight="true" x14ac:dyDescent="0.2">
      <c r="C1003" s="448"/>
      <c r="D1003" s="448"/>
      <c r="E1003" s="448"/>
      <c r="F1003" s="448"/>
      <c r="G1003" s="448"/>
      <c r="H1003" s="448"/>
      <c r="I1003" s="448"/>
      <c r="J1003" s="448"/>
      <c r="K1003" s="448"/>
      <c r="L1003" s="448"/>
      <c r="M1003" s="448"/>
      <c r="N1003" s="448"/>
      <c r="O1003" s="448"/>
      <c r="P1003" s="448"/>
      <c r="Q1003" s="448"/>
    </row>
    <row r="1004" ht="25.15" customHeight="true" x14ac:dyDescent="0.2">
      <c r="C1004" s="448"/>
      <c r="D1004" s="448"/>
      <c r="E1004" s="448"/>
      <c r="F1004" s="448"/>
      <c r="G1004" s="448"/>
      <c r="H1004" s="448"/>
      <c r="I1004" s="448"/>
      <c r="J1004" s="448"/>
      <c r="K1004" s="448"/>
      <c r="L1004" s="448"/>
      <c r="M1004" s="448"/>
      <c r="N1004" s="448"/>
      <c r="O1004" s="448"/>
      <c r="P1004" s="448"/>
      <c r="Q1004" s="448"/>
    </row>
    <row r="1005" ht="25.15" customHeight="true" x14ac:dyDescent="0.2">
      <c r="C1005" s="448"/>
      <c r="D1005" s="448"/>
      <c r="E1005" s="448"/>
      <c r="F1005" s="448"/>
      <c r="G1005" s="448"/>
      <c r="H1005" s="448"/>
      <c r="I1005" s="448"/>
      <c r="J1005" s="448"/>
      <c r="K1005" s="448"/>
      <c r="L1005" s="448"/>
      <c r="M1005" s="448"/>
      <c r="N1005" s="448"/>
      <c r="O1005" s="448"/>
      <c r="P1005" s="448"/>
      <c r="Q1005" s="448"/>
    </row>
    <row r="1006" ht="25.15" customHeight="true" x14ac:dyDescent="0.2">
      <c r="C1006" s="448"/>
      <c r="D1006" s="448"/>
      <c r="E1006" s="448"/>
      <c r="F1006" s="448"/>
      <c r="G1006" s="448"/>
      <c r="H1006" s="448"/>
      <c r="I1006" s="448"/>
      <c r="J1006" s="448"/>
      <c r="K1006" s="448"/>
      <c r="L1006" s="448"/>
      <c r="M1006" s="448"/>
      <c r="N1006" s="448"/>
      <c r="O1006" s="448"/>
      <c r="P1006" s="448"/>
      <c r="Q1006" s="448"/>
    </row>
    <row r="1007" ht="25.15" customHeight="true" x14ac:dyDescent="0.2">
      <c r="C1007" s="448"/>
      <c r="D1007" s="448"/>
      <c r="E1007" s="448"/>
      <c r="F1007" s="448"/>
      <c r="G1007" s="448"/>
      <c r="H1007" s="448"/>
      <c r="I1007" s="448"/>
      <c r="J1007" s="448"/>
      <c r="K1007" s="448"/>
      <c r="L1007" s="448"/>
      <c r="M1007" s="448"/>
      <c r="N1007" s="448"/>
      <c r="O1007" s="448"/>
      <c r="P1007" s="448"/>
      <c r="Q1007" s="448"/>
    </row>
    <row r="1008" ht="25.15" customHeight="true" x14ac:dyDescent="0.2">
      <c r="C1008" s="448"/>
      <c r="D1008" s="448"/>
      <c r="E1008" s="448"/>
      <c r="F1008" s="448"/>
      <c r="G1008" s="448"/>
      <c r="H1008" s="448"/>
      <c r="I1008" s="448"/>
      <c r="J1008" s="448"/>
      <c r="K1008" s="448"/>
      <c r="L1008" s="448"/>
      <c r="M1008" s="448"/>
      <c r="N1008" s="448"/>
      <c r="O1008" s="448"/>
      <c r="P1008" s="448"/>
      <c r="Q1008" s="448"/>
    </row>
    <row r="1009" ht="25.15" customHeight="true" x14ac:dyDescent="0.2">
      <c r="C1009" s="448"/>
      <c r="D1009" s="448"/>
      <c r="E1009" s="448"/>
      <c r="F1009" s="448"/>
      <c r="G1009" s="448"/>
      <c r="H1009" s="448"/>
      <c r="I1009" s="448"/>
      <c r="J1009" s="448"/>
      <c r="K1009" s="448"/>
      <c r="L1009" s="448"/>
      <c r="M1009" s="448"/>
      <c r="N1009" s="448"/>
      <c r="O1009" s="448"/>
      <c r="P1009" s="448"/>
      <c r="Q1009" s="448"/>
    </row>
    <row r="1010" ht="25.15" customHeight="true" x14ac:dyDescent="0.2">
      <c r="C1010" s="448"/>
      <c r="D1010" s="448"/>
      <c r="E1010" s="448"/>
      <c r="F1010" s="448"/>
      <c r="G1010" s="448"/>
      <c r="H1010" s="448"/>
      <c r="I1010" s="448"/>
      <c r="J1010" s="448"/>
      <c r="K1010" s="448"/>
      <c r="L1010" s="448"/>
      <c r="M1010" s="448"/>
      <c r="N1010" s="448"/>
      <c r="O1010" s="448"/>
      <c r="P1010" s="448"/>
      <c r="Q1010" s="448"/>
    </row>
    <row r="1011" ht="25.15" customHeight="true" x14ac:dyDescent="0.2">
      <c r="C1011" s="448"/>
      <c r="D1011" s="448"/>
      <c r="E1011" s="448"/>
      <c r="F1011" s="448"/>
      <c r="G1011" s="448"/>
      <c r="H1011" s="448"/>
      <c r="I1011" s="448"/>
      <c r="J1011" s="448"/>
      <c r="K1011" s="448"/>
      <c r="L1011" s="448"/>
      <c r="M1011" s="448"/>
      <c r="N1011" s="448"/>
      <c r="O1011" s="448"/>
      <c r="P1011" s="448"/>
      <c r="Q1011" s="448"/>
    </row>
    <row r="1012" ht="25.15" customHeight="true" x14ac:dyDescent="0.2">
      <c r="C1012" s="448"/>
      <c r="D1012" s="448"/>
      <c r="E1012" s="448"/>
      <c r="F1012" s="448"/>
      <c r="G1012" s="448"/>
      <c r="H1012" s="448"/>
      <c r="I1012" s="448"/>
      <c r="J1012" s="448"/>
      <c r="K1012" s="448"/>
      <c r="L1012" s="448"/>
      <c r="M1012" s="448"/>
      <c r="N1012" s="448"/>
      <c r="O1012" s="448"/>
      <c r="P1012" s="448"/>
      <c r="Q1012" s="448"/>
    </row>
    <row r="1013" ht="25.15" customHeight="true" x14ac:dyDescent="0.2">
      <c r="C1013" s="448"/>
      <c r="D1013" s="448"/>
      <c r="E1013" s="448"/>
      <c r="F1013" s="448"/>
      <c r="G1013" s="448"/>
      <c r="H1013" s="448"/>
      <c r="I1013" s="448"/>
      <c r="J1013" s="448"/>
      <c r="K1013" s="448"/>
      <c r="L1013" s="448"/>
      <c r="M1013" s="448"/>
      <c r="N1013" s="448"/>
      <c r="O1013" s="448"/>
      <c r="P1013" s="448"/>
      <c r="Q1013" s="448"/>
    </row>
    <row r="1014" ht="25.15" customHeight="true" x14ac:dyDescent="0.2">
      <c r="C1014" s="448"/>
      <c r="D1014" s="448"/>
      <c r="E1014" s="448"/>
      <c r="F1014" s="448"/>
      <c r="G1014" s="448"/>
      <c r="H1014" s="448"/>
      <c r="I1014" s="448"/>
      <c r="J1014" s="448"/>
      <c r="K1014" s="448"/>
      <c r="L1014" s="448"/>
      <c r="M1014" s="448"/>
      <c r="N1014" s="448"/>
      <c r="O1014" s="448"/>
      <c r="P1014" s="448"/>
      <c r="Q1014" s="448"/>
    </row>
    <row r="1015" ht="25.15" customHeight="true" x14ac:dyDescent="0.2">
      <c r="C1015" s="448"/>
      <c r="D1015" s="448"/>
      <c r="E1015" s="448"/>
      <c r="F1015" s="448"/>
      <c r="G1015" s="448"/>
      <c r="H1015" s="448"/>
      <c r="I1015" s="448"/>
      <c r="J1015" s="448"/>
      <c r="K1015" s="448"/>
      <c r="L1015" s="448"/>
      <c r="M1015" s="448"/>
      <c r="N1015" s="448"/>
      <c r="O1015" s="448"/>
      <c r="P1015" s="448"/>
      <c r="Q1015" s="448"/>
    </row>
    <row r="1016" ht="25.15" customHeight="true" x14ac:dyDescent="0.2">
      <c r="C1016" s="448"/>
      <c r="D1016" s="448"/>
      <c r="E1016" s="448"/>
      <c r="F1016" s="448"/>
      <c r="G1016" s="448"/>
      <c r="H1016" s="448"/>
      <c r="I1016" s="448"/>
      <c r="J1016" s="448"/>
      <c r="K1016" s="448"/>
      <c r="L1016" s="448"/>
      <c r="M1016" s="448"/>
      <c r="N1016" s="448"/>
      <c r="O1016" s="448"/>
      <c r="P1016" s="448"/>
      <c r="Q1016" s="448"/>
    </row>
    <row r="1017" ht="25.15" customHeight="true" x14ac:dyDescent="0.2">
      <c r="C1017" s="448"/>
      <c r="D1017" s="448"/>
      <c r="E1017" s="448"/>
      <c r="F1017" s="448"/>
      <c r="G1017" s="448"/>
      <c r="H1017" s="448"/>
      <c r="I1017" s="448"/>
      <c r="J1017" s="448"/>
      <c r="K1017" s="448"/>
      <c r="L1017" s="448"/>
      <c r="M1017" s="448"/>
      <c r="N1017" s="448"/>
      <c r="O1017" s="448"/>
      <c r="P1017" s="448"/>
      <c r="Q1017" s="448"/>
    </row>
    <row r="1018" ht="25.15" customHeight="true" x14ac:dyDescent="0.2">
      <c r="C1018" s="448"/>
      <c r="D1018" s="448"/>
      <c r="E1018" s="448"/>
      <c r="F1018" s="448"/>
      <c r="G1018" s="448"/>
      <c r="H1018" s="448"/>
      <c r="I1018" s="448"/>
      <c r="J1018" s="448"/>
      <c r="K1018" s="448"/>
      <c r="L1018" s="448"/>
      <c r="M1018" s="448"/>
      <c r="N1018" s="448"/>
      <c r="O1018" s="448"/>
      <c r="P1018" s="448"/>
      <c r="Q1018" s="448"/>
    </row>
    <row r="1019" ht="25.15" customHeight="true" x14ac:dyDescent="0.2">
      <c r="C1019" s="448"/>
      <c r="D1019" s="448"/>
      <c r="E1019" s="448"/>
      <c r="F1019" s="448"/>
      <c r="G1019" s="448"/>
      <c r="H1019" s="448"/>
      <c r="I1019" s="448"/>
      <c r="J1019" s="448"/>
      <c r="K1019" s="448"/>
      <c r="L1019" s="448"/>
      <c r="M1019" s="448"/>
      <c r="N1019" s="448"/>
      <c r="O1019" s="448"/>
      <c r="P1019" s="448"/>
      <c r="Q1019" s="448"/>
    </row>
    <row r="1020" ht="25.15" customHeight="true" x14ac:dyDescent="0.2">
      <c r="C1020" s="448"/>
      <c r="D1020" s="448"/>
      <c r="E1020" s="448"/>
      <c r="F1020" s="448"/>
      <c r="G1020" s="448"/>
      <c r="H1020" s="448"/>
      <c r="I1020" s="448"/>
      <c r="J1020" s="448"/>
      <c r="K1020" s="448"/>
      <c r="L1020" s="448"/>
      <c r="M1020" s="448"/>
      <c r="N1020" s="448"/>
      <c r="O1020" s="448"/>
      <c r="P1020" s="448"/>
      <c r="Q1020" s="448"/>
    </row>
    <row r="1021" ht="25.15" customHeight="true" x14ac:dyDescent="0.2">
      <c r="C1021" s="448"/>
      <c r="D1021" s="448"/>
      <c r="E1021" s="448"/>
      <c r="F1021" s="448"/>
      <c r="G1021" s="448"/>
      <c r="H1021" s="448"/>
      <c r="I1021" s="448"/>
      <c r="J1021" s="448"/>
      <c r="K1021" s="448"/>
      <c r="L1021" s="448"/>
      <c r="M1021" s="448"/>
      <c r="N1021" s="448"/>
      <c r="O1021" s="448"/>
      <c r="P1021" s="448"/>
      <c r="Q1021" s="448"/>
    </row>
    <row r="1022" ht="25.15" customHeight="true" x14ac:dyDescent="0.2">
      <c r="C1022" s="448"/>
      <c r="D1022" s="448"/>
      <c r="E1022" s="448"/>
      <c r="F1022" s="448"/>
      <c r="G1022" s="448"/>
      <c r="H1022" s="448"/>
      <c r="I1022" s="448"/>
      <c r="J1022" s="448"/>
      <c r="K1022" s="448"/>
      <c r="L1022" s="448"/>
      <c r="M1022" s="448"/>
      <c r="N1022" s="448"/>
      <c r="O1022" s="448"/>
      <c r="P1022" s="448"/>
      <c r="Q1022" s="448"/>
    </row>
    <row r="1023" ht="25.15" customHeight="true" x14ac:dyDescent="0.2">
      <c r="C1023" s="448"/>
      <c r="D1023" s="448"/>
      <c r="E1023" s="448"/>
      <c r="F1023" s="448"/>
      <c r="G1023" s="448"/>
      <c r="H1023" s="448"/>
      <c r="I1023" s="448"/>
      <c r="J1023" s="448"/>
      <c r="K1023" s="448"/>
      <c r="L1023" s="448"/>
      <c r="M1023" s="448"/>
      <c r="N1023" s="448"/>
      <c r="O1023" s="448"/>
      <c r="P1023" s="448"/>
      <c r="Q1023" s="448"/>
    </row>
    <row r="1024" ht="25.15" customHeight="true" x14ac:dyDescent="0.2">
      <c r="C1024" s="448"/>
      <c r="D1024" s="448"/>
      <c r="E1024" s="448"/>
      <c r="F1024" s="448"/>
      <c r="G1024" s="448"/>
      <c r="H1024" s="448"/>
      <c r="I1024" s="448"/>
      <c r="J1024" s="448"/>
      <c r="K1024" s="448"/>
      <c r="L1024" s="448"/>
      <c r="M1024" s="448"/>
      <c r="N1024" s="448"/>
      <c r="O1024" s="448"/>
      <c r="P1024" s="448"/>
      <c r="Q1024" s="448"/>
    </row>
    <row r="1025" s="210" customFormat="true" ht="21" customHeight="true" x14ac:dyDescent="0.2">
      <c r="A1025" s="1665" t="s">
        <v>237</v>
      </c>
      <c r="B1025" s="1666"/>
      <c r="C1025" s="1667"/>
      <c r="R1025" s="203"/>
      <c r="S1025" s="203"/>
      <c r="T1025" s="203"/>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BA1025" s="215"/>
      <c r="BB1025" s="282"/>
      <c r="BC1025"/>
      <c r="BD1025"/>
      <c r="BE1025"/>
      <c r="BF1025"/>
      <c r="BG1025"/>
      <c r="BH1025"/>
      <c r="BI1025"/>
      <c r="BJ1025"/>
      <c r="BK1025"/>
      <c r="BL1025"/>
      <c r="BM1025"/>
      <c r="BN1025"/>
      <c r="BO1025"/>
      <c r="BP1025"/>
      <c r="BQ1025"/>
    </row>
    <row r="1026" s="210" customFormat="true" ht="15.95" customHeight="true" x14ac:dyDescent="0.2">
      <c r="A1026" s="1650" t="s">
        <v>161</v>
      </c>
      <c r="B1026" s="1651"/>
      <c r="C1026" s="411" t="s">
        <v>238</v>
      </c>
      <c r="R1026" s="203"/>
      <c r="S1026" s="203"/>
      <c r="T1026" s="203"/>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BA1026" s="215"/>
      <c r="BB1026" s="282"/>
      <c r="BC1026"/>
      <c r="BD1026"/>
      <c r="BE1026"/>
      <c r="BF1026"/>
      <c r="BG1026"/>
      <c r="BH1026"/>
      <c r="BI1026"/>
      <c r="BJ1026"/>
      <c r="BK1026"/>
      <c r="BL1026"/>
      <c r="BM1026"/>
      <c r="BN1026"/>
      <c r="BO1026"/>
      <c r="BP1026"/>
      <c r="BQ1026"/>
    </row>
    <row r="1027" s="210" customFormat="true" ht="17.1" hidden="true" customHeight="true" x14ac:dyDescent="0.2">
      <c r="A1027" s="412" t="s">
        <v>239</v>
      </c>
      <c r="B1027" s="413" t="s">
        <v>240</v>
      </c>
      <c r="C1027" s="414">
        <v>1718</v>
      </c>
      <c r="R1027" s="203"/>
      <c r="S1027" s="203"/>
      <c r="T1027" s="203"/>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BA1027" s="215"/>
      <c r="BB1027" s="282"/>
      <c r="BC1027"/>
      <c r="BD1027"/>
      <c r="BE1027"/>
      <c r="BF1027"/>
      <c r="BG1027"/>
      <c r="BH1027"/>
      <c r="BI1027"/>
      <c r="BJ1027"/>
      <c r="BK1027"/>
      <c r="BL1027"/>
      <c r="BM1027"/>
      <c r="BN1027"/>
      <c r="BO1027"/>
      <c r="BP1027"/>
      <c r="BQ1027"/>
    </row>
    <row r="1028" s="210" customFormat="true" ht="17.1" hidden="true" customHeight="true" x14ac:dyDescent="0.2">
      <c r="A1028" s="415" t="s">
        <v>241</v>
      </c>
      <c r="B1028" s="416" t="s">
        <v>240</v>
      </c>
      <c r="C1028" s="417">
        <v>1718</v>
      </c>
      <c r="R1028" s="203"/>
      <c r="S1028" s="203"/>
      <c r="T1028" s="203"/>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BA1028" s="215"/>
      <c r="BB1028" s="282"/>
      <c r="BC1028"/>
      <c r="BD1028"/>
      <c r="BE1028"/>
      <c r="BF1028"/>
      <c r="BG1028"/>
      <c r="BH1028"/>
      <c r="BI1028"/>
      <c r="BJ1028"/>
      <c r="BK1028"/>
      <c r="BL1028"/>
      <c r="BM1028"/>
      <c r="BN1028"/>
      <c r="BO1028"/>
      <c r="BP1028"/>
      <c r="BQ1028"/>
    </row>
    <row r="1029" s="210" customFormat="true" ht="17.1" hidden="true" customHeight="true" x14ac:dyDescent="0.2">
      <c r="A1029" s="415" t="s">
        <v>242</v>
      </c>
      <c r="B1029" s="416" t="s">
        <v>240</v>
      </c>
      <c r="C1029" s="417">
        <v>1718</v>
      </c>
      <c r="R1029" s="203"/>
      <c r="S1029" s="203"/>
      <c r="T1029" s="203"/>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BA1029" s="215"/>
      <c r="BB1029" s="282"/>
      <c r="BC1029"/>
      <c r="BD1029"/>
      <c r="BE1029"/>
      <c r="BF1029"/>
      <c r="BG1029"/>
      <c r="BH1029"/>
      <c r="BI1029"/>
      <c r="BJ1029"/>
      <c r="BK1029"/>
      <c r="BL1029"/>
      <c r="BM1029"/>
      <c r="BN1029"/>
      <c r="BO1029"/>
      <c r="BP1029"/>
      <c r="BQ1029"/>
    </row>
    <row r="1030" s="210" customFormat="true" ht="17.1" hidden="true" customHeight="true" x14ac:dyDescent="0.2">
      <c r="A1030" s="415" t="s">
        <v>243</v>
      </c>
      <c r="B1030" s="416" t="s">
        <v>240</v>
      </c>
      <c r="C1030" s="417">
        <v>1718</v>
      </c>
      <c r="R1030" s="203"/>
      <c r="S1030" s="203"/>
      <c r="T1030" s="203"/>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BA1030" s="215"/>
      <c r="BB1030" s="282"/>
      <c r="BC1030"/>
      <c r="BD1030"/>
      <c r="BE1030"/>
      <c r="BF1030"/>
      <c r="BG1030"/>
      <c r="BH1030"/>
      <c r="BI1030"/>
      <c r="BJ1030"/>
      <c r="BK1030"/>
      <c r="BL1030"/>
      <c r="BM1030"/>
      <c r="BN1030"/>
      <c r="BO1030"/>
      <c r="BP1030"/>
      <c r="BQ1030"/>
    </row>
    <row r="1031" s="210" customFormat="true" ht="17.1" customHeight="true" x14ac:dyDescent="0.2">
      <c r="A1031" s="1652" t="s">
        <v>244</v>
      </c>
      <c r="B1031" s="416" t="s">
        <v>245</v>
      </c>
      <c r="C1031" s="417">
        <v>678</v>
      </c>
      <c r="R1031" s="203"/>
      <c r="S1031" s="203"/>
      <c r="T1031" s="203"/>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BA1031" s="215"/>
      <c r="BB1031" s="282"/>
      <c r="BC1031"/>
      <c r="BD1031"/>
      <c r="BE1031"/>
      <c r="BF1031"/>
      <c r="BG1031"/>
      <c r="BH1031"/>
      <c r="BI1031"/>
      <c r="BJ1031"/>
      <c r="BK1031"/>
      <c r="BL1031"/>
      <c r="BM1031"/>
      <c r="BN1031"/>
      <c r="BO1031"/>
      <c r="BP1031"/>
      <c r="BQ1031"/>
    </row>
    <row r="1032" s="210" customFormat="true" ht="17.1" customHeight="true" x14ac:dyDescent="0.2">
      <c r="A1032" s="1652"/>
      <c r="B1032" s="416" t="s">
        <v>246</v>
      </c>
      <c r="C1032" s="417">
        <v>1040</v>
      </c>
      <c r="R1032" s="203"/>
      <c r="S1032" s="203"/>
      <c r="T1032" s="203"/>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BA1032" s="215"/>
      <c r="BB1032" s="282"/>
      <c r="BC1032"/>
      <c r="BD1032"/>
      <c r="BE1032"/>
      <c r="BF1032"/>
      <c r="BG1032"/>
      <c r="BH1032"/>
      <c r="BI1032"/>
      <c r="BJ1032"/>
      <c r="BK1032"/>
      <c r="BL1032"/>
      <c r="BM1032"/>
      <c r="BN1032"/>
      <c r="BO1032"/>
      <c r="BP1032"/>
      <c r="BQ1032"/>
    </row>
    <row r="1033" s="210" customFormat="true" ht="17.1" customHeight="true" x14ac:dyDescent="0.2">
      <c r="A1033" s="1653"/>
      <c r="B1033" s="418" t="s">
        <v>247</v>
      </c>
      <c r="C1033" s="419">
        <v>0</v>
      </c>
      <c r="R1033" s="203"/>
      <c r="S1033" s="203"/>
      <c r="T1033" s="203"/>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BA1033" s="403"/>
      <c r="BB1033" s="136"/>
      <c r="BC1033" s="403"/>
      <c r="BD1033" s="403"/>
      <c r="BE1033" s="403"/>
      <c r="BF1033" s="403"/>
      <c r="BG1033" s="403"/>
      <c r="BH1033" s="403"/>
      <c r="BI1033" s="403"/>
      <c r="BJ1033" s="403"/>
      <c r="BK1033" s="403"/>
      <c r="BL1033" s="403"/>
      <c r="BM1033" s="403"/>
      <c r="BN1033" s="403"/>
      <c r="BO1033" s="403"/>
      <c r="BP1033" s="403"/>
      <c r="BQ1033" s="403"/>
    </row>
    <row r="1034" s="210" customFormat="true" ht="12.95" customHeight="true" x14ac:dyDescent="0.2">
      <c r="A1034" s="1654" t="s">
        <v>248</v>
      </c>
      <c r="B1034" s="1655"/>
      <c r="C1034" s="1656"/>
      <c r="R1034" s="203"/>
      <c r="S1034" s="203"/>
      <c r="T1034" s="203"/>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BA1034" s="215"/>
      <c r="BB1034" s="282"/>
      <c r="BC1034"/>
      <c r="BD1034"/>
      <c r="BE1034"/>
      <c r="BF1034"/>
      <c r="BG1034"/>
      <c r="BH1034"/>
      <c r="BI1034"/>
      <c r="BJ1034"/>
      <c r="BK1034"/>
      <c r="BL1034"/>
      <c r="BM1034"/>
      <c r="BN1034"/>
      <c r="BO1034"/>
      <c r="BP1034"/>
      <c r="BQ1034"/>
    </row>
    <row r="1035" s="210" customFormat="true" ht="15" customHeight="true" x14ac:dyDescent="0.2">
      <c r="B1035" s="374"/>
      <c r="R1035" s="203"/>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BA1035" s="368"/>
      <c r="BB1035" s="229"/>
      <c r="BC1035" s="368"/>
      <c r="BD1035" s="368"/>
      <c r="BE1035" s="368"/>
      <c r="BF1035" s="368"/>
      <c r="BG1035" s="368"/>
      <c r="BH1035" s="368"/>
      <c r="BI1035" s="368"/>
      <c r="BJ1035" s="368"/>
      <c r="BK1035" s="368"/>
      <c r="BL1035" s="368"/>
      <c r="BM1035" s="368"/>
      <c r="BN1035" s="368"/>
      <c r="BO1035" s="368"/>
      <c r="BP1035" s="368"/>
      <c r="BQ1035" s="368"/>
    </row>
    <row r="1036" ht="15" customHeight="true" x14ac:dyDescent="0.25">
      <c r="A1036" s="283" t="s">
        <v>120</v>
      </c>
      <c r="B1036" s="118" t="s">
        <v>121</v>
      </c>
    </row>
    <row r="1037" ht="15" customHeight="true" x14ac:dyDescent="0.2">
      <c r="A1037" s="284">
        <f>R15</f>
        <v>0</v>
      </c>
      <c r="B1037" s="284" t="e">
        <f>#REF!+#REF!</f>
        <v>#REF!</v>
      </c>
    </row>
    <row r="1038" ht="15" customHeight="true" x14ac:dyDescent="0.2">
      <c r="A1038" s="284">
        <f>S15</f>
        <v>0</v>
      </c>
      <c r="B1038" s="284" t="e">
        <f>#REF!+#REF!</f>
        <v>#REF!</v>
      </c>
    </row>
    <row r="1039" ht="15" customHeight="true" x14ac:dyDescent="0.2">
      <c r="A1039" s="284">
        <f>T15</f>
        <v>0</v>
      </c>
      <c r="B1039" s="284" t="e">
        <f>#REF!+#REF!</f>
        <v>#REF!</v>
      </c>
    </row>
    <row r="1040" ht="15" customHeight="true" x14ac:dyDescent="0.2">
      <c r="A1040" s="284">
        <f>U15</f>
        <v>0</v>
      </c>
      <c r="B1040" s="284" t="e">
        <f>#REF!+#REF!</f>
        <v>#REF!</v>
      </c>
    </row>
    <row r="1041" ht="15" customHeight="true" x14ac:dyDescent="0.2">
      <c r="A1041" s="284">
        <f>V15</f>
        <v>0</v>
      </c>
      <c r="B1041" s="284" t="e">
        <f>#REF!+#REF!</f>
        <v>#REF!</v>
      </c>
    </row>
    <row r="1042" ht="15" customHeight="true" x14ac:dyDescent="0.2">
      <c r="A1042" s="284">
        <f>W15</f>
        <v>0</v>
      </c>
      <c r="B1042" s="284" t="e">
        <f>#REF!+#REF!</f>
        <v>#REF!</v>
      </c>
    </row>
    <row r="1043" ht="15" customHeight="true" x14ac:dyDescent="0.2">
      <c r="A1043" s="284">
        <f>X15</f>
        <v>0</v>
      </c>
      <c r="B1043" s="284" t="e">
        <f>#REF!+WH123</f>
        <v>#REF!</v>
      </c>
    </row>
    <row r="1044" ht="15" customHeight="true" x14ac:dyDescent="0.2">
      <c r="A1044" s="284">
        <f>Y15</f>
        <v>0</v>
      </c>
      <c r="B1044" s="284" t="e">
        <f>#REF!+#REF!</f>
        <v>#REF!</v>
      </c>
    </row>
    <row r="1045" ht="15" customHeight="true" x14ac:dyDescent="0.2">
      <c r="A1045" s="284">
        <f>Z15</f>
        <v>0</v>
      </c>
      <c r="B1045" s="284" t="e">
        <f>#REF!+#REF!</f>
        <v>#REF!</v>
      </c>
    </row>
    <row r="1046" ht="15" customHeight="true" x14ac:dyDescent="0.2">
      <c r="A1046" s="229">
        <f>AA15</f>
        <v>0</v>
      </c>
      <c r="B1046" s="284" t="e">
        <f>#REF!+#REF!</f>
        <v>#REF!</v>
      </c>
    </row>
    <row r="1047" ht="15" customHeight="true" x14ac:dyDescent="0.2">
      <c r="A1047" s="229">
        <f>AB15</f>
        <v>0</v>
      </c>
      <c r="B1047" s="284" t="e">
        <f>#REF!+#REF!</f>
        <v>#REF!</v>
      </c>
    </row>
    <row r="1048" ht="15" customHeight="true" x14ac:dyDescent="0.2">
      <c r="A1048" s="229">
        <f>AC15</f>
        <v>0</v>
      </c>
      <c r="B1048" s="284" t="e">
        <f>#REF!+#REF!</f>
        <v>#REF!</v>
      </c>
    </row>
    <row r="1049" ht="15" customHeight="true" x14ac:dyDescent="0.2">
      <c r="A1049" s="229">
        <f>AD15</f>
        <v>0</v>
      </c>
      <c r="B1049" s="284" t="e">
        <f>#REF!+#REF!</f>
        <v>#REF!</v>
      </c>
    </row>
    <row r="1050" ht="15" customHeight="true" x14ac:dyDescent="0.2">
      <c r="A1050" s="229">
        <f>AE15</f>
        <v>0</v>
      </c>
      <c r="B1050" s="284" t="e">
        <f>#REF!+#REF!</f>
        <v>#REF!</v>
      </c>
    </row>
    <row r="1051" ht="15" customHeight="true" x14ac:dyDescent="0.2">
      <c r="A1051" s="229">
        <f>AF15</f>
        <v>0</v>
      </c>
      <c r="B1051" s="284" t="e">
        <f>#REF!+#REF!</f>
        <v>#REF!</v>
      </c>
    </row>
    <row r="1052" ht="15" customHeight="true" x14ac:dyDescent="0.2">
      <c r="A1052" s="229">
        <f>AG15</f>
        <v>0</v>
      </c>
      <c r="B1052" s="284" t="e">
        <f>#REF!+#REF!</f>
        <v>#REF!</v>
      </c>
    </row>
    <row r="1053" ht="15" customHeight="true" x14ac:dyDescent="0.2">
      <c r="A1053" s="229">
        <f>AH15</f>
        <v>0</v>
      </c>
      <c r="B1053" s="284" t="e">
        <f>#REF!+#REF!</f>
        <v>#REF!</v>
      </c>
    </row>
    <row r="1054" ht="15" customHeight="true" x14ac:dyDescent="0.2">
      <c r="A1054" s="229">
        <f>AI15</f>
        <v>0</v>
      </c>
      <c r="B1054" s="284" t="e">
        <f>#REF!+#REF!</f>
        <v>#REF!</v>
      </c>
    </row>
    <row r="1055" ht="15" customHeight="true" x14ac:dyDescent="0.2">
      <c r="A1055" s="229">
        <f>AJ15</f>
        <v>0</v>
      </c>
      <c r="B1055" s="284" t="e">
        <f>#REF!+#REF!</f>
        <v>#REF!</v>
      </c>
    </row>
    <row r="1056" ht="15" customHeight="true" x14ac:dyDescent="0.2">
      <c r="A1056" s="229">
        <f>AK15</f>
        <v>0</v>
      </c>
      <c r="B1056" s="284" t="e">
        <f>#REF!+#REF!</f>
        <v>#REF!</v>
      </c>
    </row>
    <row r="1057" ht="15" customHeight="true" x14ac:dyDescent="0.2">
      <c r="A1057" s="229">
        <f>AL15</f>
        <v>0</v>
      </c>
      <c r="B1057" s="284" t="e">
        <f>#REF!+#REF!</f>
        <v>#REF!</v>
      </c>
    </row>
    <row r="1058" ht="15" customHeight="true" x14ac:dyDescent="0.2">
      <c r="A1058" s="229">
        <f>AM15</f>
        <v>0</v>
      </c>
      <c r="B1058" s="284" t="e">
        <f>#REF!+#REF!</f>
        <v>#REF!</v>
      </c>
    </row>
    <row r="1059" ht="15" customHeight="true" x14ac:dyDescent="0.2">
      <c r="A1059" s="229">
        <f>AN15</f>
        <v>0</v>
      </c>
      <c r="B1059" s="284" t="e">
        <f>#REF!+#REF!</f>
        <v>#REF!</v>
      </c>
    </row>
    <row r="1060" ht="15" customHeight="true" x14ac:dyDescent="0.2">
      <c r="A1060" s="229">
        <f>AO15</f>
        <v>0</v>
      </c>
      <c r="B1060" s="284" t="e">
        <f>#REF!+#REF!</f>
        <v>#REF!</v>
      </c>
    </row>
    <row r="1061" ht="15" customHeight="true" x14ac:dyDescent="0.2">
      <c r="A1061" s="229">
        <f>AP15</f>
        <v>0</v>
      </c>
      <c r="B1061" s="284" t="e">
        <f>#REF!+#REF!</f>
        <v>#REF!</v>
      </c>
    </row>
    <row r="1062" ht="15" customHeight="true" x14ac:dyDescent="0.2">
      <c r="A1062" s="229">
        <f>AQ15</f>
        <v>0</v>
      </c>
      <c r="B1062" s="284" t="e">
        <f>#REF!+#REF!</f>
        <v>#REF!</v>
      </c>
    </row>
    <row r="1063" ht="15" customHeight="true" x14ac:dyDescent="0.2">
      <c r="A1063" s="229">
        <f>AR15</f>
        <v>0</v>
      </c>
      <c r="B1063" s="284" t="e">
        <f>#REF!+#REF!</f>
        <v>#REF!</v>
      </c>
    </row>
    <row r="1064" ht="15" customHeight="true" x14ac:dyDescent="0.2">
      <c r="A1064" s="229">
        <f>AS15</f>
        <v>0</v>
      </c>
      <c r="B1064" s="284" t="e">
        <f>#REF!+#REF!</f>
        <v>#REF!</v>
      </c>
    </row>
    <row r="1065" ht="15" customHeight="true" x14ac:dyDescent="0.2">
      <c r="A1065" s="229">
        <f>AT15</f>
        <v>0</v>
      </c>
      <c r="B1065" s="284" t="e">
        <f>#REF!+#REF!</f>
        <v>#REF!</v>
      </c>
    </row>
    <row r="1066" ht="15" customHeight="true" x14ac:dyDescent="0.2">
      <c r="A1066" s="229">
        <f>AU15</f>
        <v>0</v>
      </c>
      <c r="B1066" s="284" t="e">
        <f>#REF!+#REF!</f>
        <v>#REF!</v>
      </c>
    </row>
    <row r="1067" ht="15" customHeight="true" x14ac:dyDescent="0.2">
      <c r="A1067" s="229">
        <f>AV15</f>
        <v>0</v>
      </c>
      <c r="B1067" s="284" t="e">
        <f>#REF!+#REF!</f>
        <v>#REF!</v>
      </c>
    </row>
    <row r="1068" ht="15" customHeight="true" x14ac:dyDescent="0.2">
      <c r="A1068" s="229">
        <f>AW15</f>
        <v>0</v>
      </c>
      <c r="B1068" s="284" t="e">
        <f>#REF!+#REF!</f>
        <v>#REF!</v>
      </c>
    </row>
    <row r="1069" ht="15" customHeight="true" x14ac:dyDescent="0.2">
      <c r="A1069" s="229">
        <f>AX15</f>
        <v>0</v>
      </c>
      <c r="B1069" s="284" t="e">
        <f>#REF!+#REF!</f>
        <v>#REF!</v>
      </c>
    </row>
    <row r="1070" ht="15" customHeight="true" x14ac:dyDescent="0.2">
      <c r="A1070" s="229">
        <f>AY15</f>
        <v>0</v>
      </c>
      <c r="B1070" s="284" t="e">
        <f>#REF!+#REF!</f>
        <v>#REF!</v>
      </c>
    </row>
    <row r="1071" ht="15" customHeight="true" x14ac:dyDescent="0.2">
      <c r="A1071" s="229"/>
      <c r="B1071" s="284"/>
    </row>
    <row r="1072" ht="15" customHeight="true" x14ac:dyDescent="0.2">
      <c r="A1072" s="284">
        <f>34-COUNTIF(A1037:A1071,"0")</f>
        <v>0</v>
      </c>
      <c r="B1072" s="229" t="s">
        <v>136</v>
      </c>
    </row>
    <row r="1100" s="203" customFormat="true" ht="17.1" customHeight="true" x14ac:dyDescent="0.2">
      <c r="A1100" s="544"/>
      <c r="B1100" s="539"/>
      <c r="BA1100" s="368"/>
      <c r="BB1100" s="229"/>
      <c r="BC1100" s="368"/>
      <c r="BD1100" s="368"/>
      <c r="BE1100" s="368"/>
      <c r="BF1100" s="368"/>
      <c r="BG1100" s="368"/>
      <c r="BH1100" s="368"/>
      <c r="BI1100" s="368"/>
      <c r="BJ1100" s="368"/>
      <c r="BK1100" s="368"/>
      <c r="BL1100" s="368"/>
      <c r="BM1100" s="368"/>
      <c r="BN1100" s="368"/>
      <c r="BO1100" s="368"/>
      <c r="BP1100" s="368"/>
      <c r="BQ1100" s="368"/>
    </row>
    <row r="1101" s="203" customFormat="true" ht="17.1" customHeight="true" x14ac:dyDescent="0.2">
      <c r="A1101" s="545"/>
      <c r="B1101" s="540"/>
      <c r="BA1101" s="368"/>
      <c r="BB1101" s="229"/>
      <c r="BC1101" s="368"/>
      <c r="BD1101" s="368"/>
      <c r="BE1101" s="368"/>
      <c r="BF1101" s="368"/>
      <c r="BG1101" s="368"/>
      <c r="BH1101" s="368"/>
      <c r="BI1101" s="368"/>
      <c r="BJ1101" s="368"/>
      <c r="BK1101" s="368"/>
      <c r="BL1101" s="368"/>
      <c r="BM1101" s="368"/>
      <c r="BN1101" s="368"/>
      <c r="BO1101" s="368"/>
      <c r="BP1101" s="368"/>
      <c r="BQ1101" s="368"/>
    </row>
    <row r="1102" s="203" customFormat="true" ht="15" customHeight="true" x14ac:dyDescent="0.2">
      <c r="BA1102" s="368"/>
      <c r="BB1102" s="229"/>
      <c r="BC1102" s="368"/>
      <c r="BD1102" s="368"/>
      <c r="BE1102" s="368"/>
      <c r="BF1102" s="368"/>
      <c r="BG1102" s="368"/>
      <c r="BH1102" s="368"/>
      <c r="BI1102" s="368"/>
      <c r="BJ1102" s="368"/>
      <c r="BK1102" s="368"/>
      <c r="BL1102" s="368"/>
      <c r="BM1102" s="368"/>
      <c r="BN1102" s="368"/>
      <c r="BO1102" s="368"/>
      <c r="BP1102" s="368"/>
      <c r="BQ1102" s="368"/>
    </row>
    <row r="1103" s="203" customFormat="true" ht="15" customHeight="true" x14ac:dyDescent="0.2">
      <c r="BA1103" s="368"/>
      <c r="BB1103" s="229"/>
      <c r="BC1103" s="368"/>
      <c r="BD1103" s="368"/>
      <c r="BE1103" s="368"/>
      <c r="BF1103" s="368"/>
      <c r="BG1103" s="368"/>
      <c r="BH1103" s="368"/>
      <c r="BI1103" s="368"/>
      <c r="BJ1103" s="368"/>
      <c r="BK1103" s="368"/>
      <c r="BL1103" s="368"/>
      <c r="BM1103" s="368"/>
      <c r="BN1103" s="368"/>
      <c r="BO1103" s="368"/>
      <c r="BP1103" s="368"/>
      <c r="BQ1103" s="368"/>
    </row>
    <row r="1104" s="203" customFormat="true" ht="15" customHeight="true" x14ac:dyDescent="0.2">
      <c r="BA1104" s="368"/>
      <c r="BB1104" s="229"/>
      <c r="BC1104" s="368"/>
      <c r="BD1104" s="368"/>
      <c r="BE1104" s="368"/>
      <c r="BF1104" s="368"/>
      <c r="BG1104" s="368"/>
      <c r="BH1104" s="368"/>
      <c r="BI1104" s="368"/>
      <c r="BJ1104" s="368"/>
      <c r="BK1104" s="368"/>
      <c r="BL1104" s="368"/>
      <c r="BM1104" s="368"/>
      <c r="BN1104" s="368"/>
      <c r="BO1104" s="368"/>
      <c r="BP1104" s="368"/>
      <c r="BQ1104" s="368"/>
    </row>
    <row r="1105" s="203" customFormat="true" ht="15" customHeight="true" x14ac:dyDescent="0.2">
      <c r="BA1105" s="368"/>
      <c r="BB1105" s="229"/>
      <c r="BC1105" s="368"/>
      <c r="BD1105" s="368"/>
      <c r="BE1105" s="368"/>
      <c r="BF1105" s="368"/>
      <c r="BG1105" s="368"/>
      <c r="BH1105" s="368"/>
      <c r="BI1105" s="368"/>
      <c r="BJ1105" s="368"/>
      <c r="BK1105" s="368"/>
      <c r="BL1105" s="368"/>
      <c r="BM1105" s="368"/>
      <c r="BN1105" s="368"/>
      <c r="BO1105" s="368"/>
      <c r="BP1105" s="368"/>
      <c r="BQ1105" s="368"/>
    </row>
    <row r="1106" s="203" customFormat="true" ht="15" customHeight="true" x14ac:dyDescent="0.2">
      <c r="BA1106" s="368"/>
      <c r="BB1106" s="229"/>
      <c r="BC1106" s="368"/>
      <c r="BD1106" s="368"/>
      <c r="BE1106" s="368"/>
      <c r="BF1106" s="368"/>
      <c r="BG1106" s="368"/>
      <c r="BH1106" s="368"/>
      <c r="BI1106" s="368"/>
      <c r="BJ1106" s="368"/>
      <c r="BK1106" s="368"/>
      <c r="BL1106" s="368"/>
      <c r="BM1106" s="368"/>
      <c r="BN1106" s="368"/>
      <c r="BO1106" s="368"/>
      <c r="BP1106" s="368"/>
      <c r="BQ1106" s="368"/>
    </row>
    <row r="1107" s="203" customFormat="true" ht="15" customHeight="true" x14ac:dyDescent="0.2">
      <c r="BA1107" s="368"/>
      <c r="BB1107" s="229"/>
      <c r="BC1107" s="368"/>
      <c r="BD1107" s="368"/>
      <c r="BE1107" s="368"/>
      <c r="BF1107" s="368"/>
      <c r="BG1107" s="368"/>
      <c r="BH1107" s="368"/>
      <c r="BI1107" s="368"/>
      <c r="BJ1107" s="368"/>
      <c r="BK1107" s="368"/>
      <c r="BL1107" s="368"/>
      <c r="BM1107" s="368"/>
      <c r="BN1107" s="368"/>
      <c r="BO1107" s="368"/>
      <c r="BP1107" s="368"/>
      <c r="BQ1107" s="368"/>
    </row>
    <row r="1108" s="203" customFormat="true" ht="15" customHeight="true" x14ac:dyDescent="0.2">
      <c r="BA1108" s="368"/>
      <c r="BB1108" s="229"/>
      <c r="BC1108" s="368"/>
      <c r="BD1108" s="368"/>
      <c r="BE1108" s="368"/>
      <c r="BF1108" s="368"/>
      <c r="BG1108" s="368"/>
      <c r="BH1108" s="368"/>
      <c r="BI1108" s="368"/>
      <c r="BJ1108" s="368"/>
      <c r="BK1108" s="368"/>
      <c r="BL1108" s="368"/>
      <c r="BM1108" s="368"/>
      <c r="BN1108" s="368"/>
      <c r="BO1108" s="368"/>
      <c r="BP1108" s="368"/>
      <c r="BQ1108" s="368"/>
    </row>
    <row r="1109" s="203" customFormat="true" ht="15" customHeight="true" x14ac:dyDescent="0.2">
      <c r="BA1109" s="368"/>
      <c r="BB1109" s="229"/>
      <c r="BC1109" s="368"/>
      <c r="BD1109" s="368"/>
      <c r="BE1109" s="368"/>
      <c r="BF1109" s="368"/>
      <c r="BG1109" s="368"/>
      <c r="BH1109" s="368"/>
      <c r="BI1109" s="368"/>
      <c r="BJ1109" s="368"/>
      <c r="BK1109" s="368"/>
      <c r="BL1109" s="368"/>
      <c r="BM1109" s="368"/>
      <c r="BN1109" s="368"/>
      <c r="BO1109" s="368"/>
      <c r="BP1109" s="368"/>
      <c r="BQ1109" s="368"/>
    </row>
    <row r="1110" s="203" customFormat="true" ht="15" customHeight="true" x14ac:dyDescent="0.2">
      <c r="BA1110" s="368"/>
      <c r="BB1110" s="229"/>
      <c r="BC1110" s="368"/>
      <c r="BD1110" s="368"/>
      <c r="BE1110" s="368"/>
      <c r="BF1110" s="368"/>
      <c r="BG1110" s="368"/>
      <c r="BH1110" s="368"/>
      <c r="BI1110" s="368"/>
      <c r="BJ1110" s="368"/>
      <c r="BK1110" s="368"/>
      <c r="BL1110" s="368"/>
      <c r="BM1110" s="368"/>
      <c r="BN1110" s="368"/>
      <c r="BO1110" s="368"/>
      <c r="BP1110" s="368"/>
      <c r="BQ1110" s="368"/>
    </row>
    <row r="1111" s="203" customFormat="true" ht="15" customHeight="true" x14ac:dyDescent="0.2">
      <c r="BA1111" s="368"/>
      <c r="BB1111" s="229"/>
      <c r="BC1111" s="368"/>
      <c r="BD1111" s="368"/>
      <c r="BE1111" s="368"/>
      <c r="BF1111" s="368"/>
      <c r="BG1111" s="368"/>
      <c r="BH1111" s="368"/>
      <c r="BI1111" s="368"/>
      <c r="BJ1111" s="368"/>
      <c r="BK1111" s="368"/>
      <c r="BL1111" s="368"/>
      <c r="BM1111" s="368"/>
      <c r="BN1111" s="368"/>
      <c r="BO1111" s="368"/>
      <c r="BP1111" s="368"/>
      <c r="BQ1111" s="368"/>
    </row>
    <row r="1112" s="203" customFormat="true" ht="15" customHeight="true" x14ac:dyDescent="0.2">
      <c r="BA1112" s="368"/>
      <c r="BB1112" s="229"/>
      <c r="BC1112" s="368"/>
      <c r="BD1112" s="368"/>
      <c r="BE1112" s="368"/>
      <c r="BF1112" s="368"/>
      <c r="BG1112" s="368"/>
      <c r="BH1112" s="368"/>
      <c r="BI1112" s="368"/>
      <c r="BJ1112" s="368"/>
      <c r="BK1112" s="368"/>
      <c r="BL1112" s="368"/>
      <c r="BM1112" s="368"/>
      <c r="BN1112" s="368"/>
      <c r="BO1112" s="368"/>
      <c r="BP1112" s="368"/>
      <c r="BQ1112" s="368"/>
    </row>
    <row r="1113" s="203" customFormat="true" ht="15" customHeight="true" x14ac:dyDescent="0.2">
      <c r="BA1113" s="368"/>
      <c r="BB1113" s="229"/>
      <c r="BC1113" s="368"/>
      <c r="BD1113" s="368"/>
      <c r="BE1113" s="368"/>
      <c r="BF1113" s="368"/>
      <c r="BG1113" s="368"/>
      <c r="BH1113" s="368"/>
      <c r="BI1113" s="368"/>
      <c r="BJ1113" s="368"/>
      <c r="BK1113" s="368"/>
      <c r="BL1113" s="368"/>
      <c r="BM1113" s="368"/>
      <c r="BN1113" s="368"/>
      <c r="BO1113" s="368"/>
      <c r="BP1113" s="368"/>
      <c r="BQ1113" s="368"/>
    </row>
    <row r="1114" s="203" customFormat="true" ht="17.1" customHeight="true" x14ac:dyDescent="0.2">
      <c r="A1114" s="545"/>
      <c r="B1114" s="540"/>
      <c r="C1114" s="541"/>
      <c r="D1114" s="541"/>
      <c r="E1114" s="541"/>
      <c r="F1114" s="541"/>
      <c r="G1114" s="541"/>
      <c r="H1114" s="541"/>
      <c r="I1114" s="541"/>
      <c r="J1114" s="541"/>
      <c r="K1114" s="541"/>
      <c r="L1114" s="541"/>
      <c r="M1114" s="541"/>
      <c r="N1114" s="541"/>
      <c r="O1114" s="541"/>
      <c r="P1114" s="541"/>
      <c r="Q1114" s="541"/>
      <c r="BA1114" s="368"/>
      <c r="BB1114" s="229"/>
      <c r="BC1114" s="368"/>
      <c r="BD1114" s="368"/>
      <c r="BE1114" s="368"/>
      <c r="BF1114" s="368"/>
      <c r="BG1114" s="368"/>
      <c r="BH1114" s="368"/>
      <c r="BI1114" s="368"/>
      <c r="BJ1114" s="368"/>
      <c r="BK1114" s="368"/>
      <c r="BL1114" s="368"/>
      <c r="BM1114" s="368"/>
      <c r="BN1114" s="368"/>
      <c r="BO1114" s="368"/>
      <c r="BP1114" s="368"/>
      <c r="BQ1114" s="368"/>
    </row>
    <row r="1115" s="203" customFormat="true" ht="17.1" customHeight="true" x14ac:dyDescent="0.2">
      <c r="A1115" s="545"/>
      <c r="B1115" s="540"/>
      <c r="C1115" s="541"/>
      <c r="D1115" s="541"/>
      <c r="E1115" s="541"/>
      <c r="F1115" s="541"/>
      <c r="G1115" s="541"/>
      <c r="H1115" s="541"/>
      <c r="I1115" s="541"/>
      <c r="J1115" s="541"/>
      <c r="K1115" s="541"/>
      <c r="L1115" s="541"/>
      <c r="M1115" s="541"/>
      <c r="N1115" s="541"/>
      <c r="O1115" s="541"/>
      <c r="P1115" s="541"/>
      <c r="Q1115" s="541"/>
      <c r="BA1115" s="368"/>
      <c r="BB1115" s="229"/>
      <c r="BC1115" s="368"/>
      <c r="BD1115" s="368"/>
      <c r="BE1115" s="368"/>
      <c r="BF1115" s="368"/>
      <c r="BG1115" s="368"/>
      <c r="BH1115" s="368"/>
      <c r="BI1115" s="368"/>
      <c r="BJ1115" s="368"/>
      <c r="BK1115" s="368"/>
      <c r="BL1115" s="368"/>
      <c r="BM1115" s="368"/>
      <c r="BN1115" s="368"/>
      <c r="BO1115" s="368"/>
      <c r="BP1115" s="368"/>
      <c r="BQ1115" s="368"/>
    </row>
    <row r="1116" s="203" customFormat="true" ht="17.1" customHeight="true" x14ac:dyDescent="0.2">
      <c r="A1116" s="545"/>
      <c r="B1116" s="540"/>
      <c r="C1116" s="541"/>
      <c r="D1116" s="541"/>
      <c r="E1116" s="541"/>
      <c r="F1116" s="541"/>
      <c r="G1116" s="541"/>
      <c r="H1116" s="541"/>
      <c r="I1116" s="541"/>
      <c r="J1116" s="541"/>
      <c r="K1116" s="541"/>
      <c r="L1116" s="541"/>
      <c r="M1116" s="541"/>
      <c r="N1116" s="541"/>
      <c r="O1116" s="541"/>
      <c r="P1116" s="541"/>
      <c r="Q1116" s="541"/>
      <c r="BA1116" s="368"/>
      <c r="BB1116" s="229"/>
      <c r="BC1116" s="368"/>
      <c r="BD1116" s="368"/>
      <c r="BE1116" s="368"/>
      <c r="BF1116" s="368"/>
      <c r="BG1116" s="368"/>
      <c r="BH1116" s="368"/>
      <c r="BI1116" s="368"/>
      <c r="BJ1116" s="368"/>
      <c r="BK1116" s="368"/>
      <c r="BL1116" s="368"/>
      <c r="BM1116" s="368"/>
      <c r="BN1116" s="368"/>
      <c r="BO1116" s="368"/>
      <c r="BP1116" s="368"/>
      <c r="BQ1116" s="368"/>
    </row>
    <row r="1117" s="203" customFormat="true" ht="17.1" customHeight="true" x14ac:dyDescent="0.2">
      <c r="A1117" s="546"/>
      <c r="B1117" s="542"/>
      <c r="C1117" s="543"/>
      <c r="D1117" s="543"/>
      <c r="E1117" s="543"/>
      <c r="F1117" s="543"/>
      <c r="G1117" s="543"/>
      <c r="H1117" s="543"/>
      <c r="I1117" s="543"/>
      <c r="J1117" s="543"/>
      <c r="K1117" s="543"/>
      <c r="L1117" s="543"/>
      <c r="M1117" s="543"/>
      <c r="N1117" s="543"/>
      <c r="O1117" s="543"/>
      <c r="P1117" s="543"/>
      <c r="Q1117" s="543"/>
      <c r="BA1117" s="368"/>
      <c r="BB1117" s="229"/>
      <c r="BC1117" s="368"/>
      <c r="BD1117" s="368"/>
      <c r="BE1117" s="368"/>
      <c r="BF1117" s="368"/>
      <c r="BG1117" s="368"/>
      <c r="BH1117" s="368"/>
      <c r="BI1117" s="368"/>
      <c r="BJ1117" s="368"/>
      <c r="BK1117" s="368"/>
      <c r="BL1117" s="368"/>
      <c r="BM1117" s="368"/>
      <c r="BN1117" s="368"/>
      <c r="BO1117" s="368"/>
      <c r="BP1117" s="368"/>
      <c r="BQ1117" s="368"/>
    </row>
    <row r="1118" s="203" customFormat="true" ht="15" customHeight="true" x14ac:dyDescent="0.2">
      <c r="BA1118" s="368"/>
      <c r="BB1118" s="229"/>
      <c r="BC1118" s="368"/>
      <c r="BD1118" s="368"/>
      <c r="BE1118" s="368"/>
      <c r="BF1118" s="368"/>
      <c r="BG1118" s="368"/>
      <c r="BH1118" s="368"/>
      <c r="BI1118" s="368"/>
      <c r="BJ1118" s="368"/>
      <c r="BK1118" s="368"/>
      <c r="BL1118" s="368"/>
      <c r="BM1118" s="368"/>
      <c r="BN1118" s="368"/>
      <c r="BO1118" s="368"/>
      <c r="BP1118" s="368"/>
      <c r="BQ1118" s="368"/>
    </row>
    <row r="1119" s="203" customFormat="true" ht="15" customHeight="true" x14ac:dyDescent="0.2">
      <c r="BA1119" s="368"/>
      <c r="BB1119" s="229"/>
      <c r="BC1119" s="368"/>
      <c r="BD1119" s="368"/>
      <c r="BE1119" s="368"/>
      <c r="BF1119" s="368"/>
      <c r="BG1119" s="368"/>
      <c r="BH1119" s="368"/>
      <c r="BI1119" s="368"/>
      <c r="BJ1119" s="368"/>
      <c r="BK1119" s="368"/>
      <c r="BL1119" s="368"/>
      <c r="BM1119" s="368"/>
      <c r="BN1119" s="368"/>
      <c r="BO1119" s="368"/>
      <c r="BP1119" s="368"/>
      <c r="BQ1119" s="368"/>
    </row>
    <row r="1120" s="203" customFormat="true" ht="15" customHeight="true" x14ac:dyDescent="0.2">
      <c r="BA1120" s="368"/>
      <c r="BB1120" s="229"/>
      <c r="BC1120" s="368"/>
      <c r="BD1120" s="368"/>
      <c r="BE1120" s="368"/>
      <c r="BF1120" s="368"/>
      <c r="BG1120" s="368"/>
      <c r="BH1120" s="368"/>
      <c r="BI1120" s="368"/>
      <c r="BJ1120" s="368"/>
      <c r="BK1120" s="368"/>
      <c r="BL1120" s="368"/>
      <c r="BM1120" s="368"/>
      <c r="BN1120" s="368"/>
      <c r="BO1120" s="368"/>
      <c r="BP1120" s="368"/>
      <c r="BQ1120" s="368"/>
    </row>
    <row r="1121" s="203" customFormat="true" ht="15" customHeight="true" x14ac:dyDescent="0.2">
      <c r="BA1121" s="368"/>
      <c r="BB1121" s="229"/>
      <c r="BC1121" s="368"/>
      <c r="BD1121" s="368"/>
      <c r="BE1121" s="368"/>
      <c r="BF1121" s="368"/>
      <c r="BG1121" s="368"/>
      <c r="BH1121" s="368"/>
      <c r="BI1121" s="368"/>
      <c r="BJ1121" s="368"/>
      <c r="BK1121" s="368"/>
      <c r="BL1121" s="368"/>
      <c r="BM1121" s="368"/>
      <c r="BN1121" s="368"/>
      <c r="BO1121" s="368"/>
      <c r="BP1121" s="368"/>
      <c r="BQ1121" s="368"/>
    </row>
    <row r="1122" s="203" customFormat="true" ht="15" customHeight="true" x14ac:dyDescent="0.2">
      <c r="BA1122" s="368"/>
      <c r="BB1122" s="229"/>
      <c r="BC1122" s="368"/>
      <c r="BD1122" s="368"/>
      <c r="BE1122" s="368"/>
      <c r="BF1122" s="368"/>
      <c r="BG1122" s="368"/>
      <c r="BH1122" s="368"/>
      <c r="BI1122" s="368"/>
      <c r="BJ1122" s="368"/>
      <c r="BK1122" s="368"/>
      <c r="BL1122" s="368"/>
      <c r="BM1122" s="368"/>
      <c r="BN1122" s="368"/>
      <c r="BO1122" s="368"/>
      <c r="BP1122" s="368"/>
      <c r="BQ1122" s="368"/>
    </row>
    <row r="1123" s="203" customFormat="true" ht="15" customHeight="true" x14ac:dyDescent="0.2">
      <c r="BA1123" s="368"/>
      <c r="BB1123" s="229"/>
      <c r="BC1123" s="368"/>
      <c r="BD1123" s="368"/>
      <c r="BE1123" s="368"/>
      <c r="BF1123" s="368"/>
      <c r="BG1123" s="368"/>
      <c r="BH1123" s="368"/>
      <c r="BI1123" s="368"/>
      <c r="BJ1123" s="368"/>
      <c r="BK1123" s="368"/>
      <c r="BL1123" s="368"/>
      <c r="BM1123" s="368"/>
      <c r="BN1123" s="368"/>
      <c r="BO1123" s="368"/>
      <c r="BP1123" s="368"/>
      <c r="BQ1123" s="368"/>
    </row>
    <row r="1124" s="203" customFormat="true" ht="15" customHeight="true" x14ac:dyDescent="0.2">
      <c r="BA1124" s="368"/>
      <c r="BB1124" s="229"/>
      <c r="BC1124" s="368"/>
      <c r="BD1124" s="368"/>
      <c r="BE1124" s="368"/>
      <c r="BF1124" s="368"/>
      <c r="BG1124" s="368"/>
      <c r="BH1124" s="368"/>
      <c r="BI1124" s="368"/>
      <c r="BJ1124" s="368"/>
      <c r="BK1124" s="368"/>
      <c r="BL1124" s="368"/>
      <c r="BM1124" s="368"/>
      <c r="BN1124" s="368"/>
      <c r="BO1124" s="368"/>
      <c r="BP1124" s="368"/>
      <c r="BQ1124" s="368"/>
    </row>
    <row r="1125" s="203" customFormat="true" ht="15" customHeight="true" x14ac:dyDescent="0.2">
      <c r="BA1125" s="368"/>
      <c r="BB1125" s="229"/>
      <c r="BC1125" s="368"/>
      <c r="BD1125" s="368"/>
      <c r="BE1125" s="368"/>
      <c r="BF1125" s="368"/>
      <c r="BG1125" s="368"/>
      <c r="BH1125" s="368"/>
      <c r="BI1125" s="368"/>
      <c r="BJ1125" s="368"/>
      <c r="BK1125" s="368"/>
      <c r="BL1125" s="368"/>
      <c r="BM1125" s="368"/>
      <c r="BN1125" s="368"/>
      <c r="BO1125" s="368"/>
      <c r="BP1125" s="368"/>
      <c r="BQ1125" s="368"/>
    </row>
    <row r="1126" s="203" customFormat="true" ht="15" customHeight="true" x14ac:dyDescent="0.2">
      <c r="BA1126" s="368"/>
      <c r="BB1126" s="229"/>
      <c r="BC1126" s="368"/>
      <c r="BD1126" s="368"/>
      <c r="BE1126" s="368"/>
      <c r="BF1126" s="368"/>
      <c r="BG1126" s="368"/>
      <c r="BH1126" s="368"/>
      <c r="BI1126" s="368"/>
      <c r="BJ1126" s="368"/>
      <c r="BK1126" s="368"/>
      <c r="BL1126" s="368"/>
      <c r="BM1126" s="368"/>
      <c r="BN1126" s="368"/>
      <c r="BO1126" s="368"/>
      <c r="BP1126" s="368"/>
      <c r="BQ1126" s="368"/>
    </row>
    <row r="1127" s="203" customFormat="true" ht="15" customHeight="true" x14ac:dyDescent="0.2">
      <c r="BA1127" s="368"/>
      <c r="BB1127" s="229"/>
      <c r="BC1127" s="368"/>
      <c r="BD1127" s="368"/>
      <c r="BE1127" s="368"/>
      <c r="BF1127" s="368"/>
      <c r="BG1127" s="368"/>
      <c r="BH1127" s="368"/>
      <c r="BI1127" s="368"/>
      <c r="BJ1127" s="368"/>
      <c r="BK1127" s="368"/>
      <c r="BL1127" s="368"/>
      <c r="BM1127" s="368"/>
      <c r="BN1127" s="368"/>
      <c r="BO1127" s="368"/>
      <c r="BP1127" s="368"/>
      <c r="BQ1127" s="368"/>
    </row>
    <row r="1128" s="203" customFormat="true" ht="15" customHeight="true" x14ac:dyDescent="0.2">
      <c r="BA1128" s="368"/>
      <c r="BB1128" s="229"/>
      <c r="BC1128" s="368"/>
      <c r="BD1128" s="368"/>
      <c r="BE1128" s="368"/>
      <c r="BF1128" s="368"/>
      <c r="BG1128" s="368"/>
      <c r="BH1128" s="368"/>
      <c r="BI1128" s="368"/>
      <c r="BJ1128" s="368"/>
      <c r="BK1128" s="368"/>
      <c r="BL1128" s="368"/>
      <c r="BM1128" s="368"/>
      <c r="BN1128" s="368"/>
      <c r="BO1128" s="368"/>
      <c r="BP1128" s="368"/>
      <c r="BQ1128" s="368"/>
    </row>
    <row r="1129" s="203" customFormat="true" ht="15" customHeight="true" x14ac:dyDescent="0.2">
      <c r="BA1129" s="368"/>
      <c r="BB1129" s="229"/>
      <c r="BC1129" s="368"/>
      <c r="BD1129" s="368"/>
      <c r="BE1129" s="368"/>
      <c r="BF1129" s="368"/>
      <c r="BG1129" s="368"/>
      <c r="BH1129" s="368"/>
      <c r="BI1129" s="368"/>
      <c r="BJ1129" s="368"/>
      <c r="BK1129" s="368"/>
      <c r="BL1129" s="368"/>
      <c r="BM1129" s="368"/>
      <c r="BN1129" s="368"/>
      <c r="BO1129" s="368"/>
      <c r="BP1129" s="368"/>
      <c r="BQ1129" s="368"/>
    </row>
    <row r="1130" s="203" customFormat="true" ht="15" customHeight="true" x14ac:dyDescent="0.2">
      <c r="BA1130" s="368"/>
      <c r="BB1130" s="229"/>
      <c r="BC1130" s="368"/>
      <c r="BD1130" s="368"/>
      <c r="BE1130" s="368"/>
      <c r="BF1130" s="368"/>
      <c r="BG1130" s="368"/>
      <c r="BH1130" s="368"/>
      <c r="BI1130" s="368"/>
      <c r="BJ1130" s="368"/>
      <c r="BK1130" s="368"/>
      <c r="BL1130" s="368"/>
      <c r="BM1130" s="368"/>
      <c r="BN1130" s="368"/>
      <c r="BO1130" s="368"/>
      <c r="BP1130" s="368"/>
      <c r="BQ1130" s="368"/>
    </row>
    <row r="1131" s="203" customFormat="true" ht="15" customHeight="true" x14ac:dyDescent="0.2">
      <c r="BA1131" s="368"/>
      <c r="BB1131" s="229"/>
      <c r="BC1131" s="368"/>
      <c r="BD1131" s="368"/>
      <c r="BE1131" s="368"/>
      <c r="BF1131" s="368"/>
      <c r="BG1131" s="368"/>
      <c r="BH1131" s="368"/>
      <c r="BI1131" s="368"/>
      <c r="BJ1131" s="368"/>
      <c r="BK1131" s="368"/>
      <c r="BL1131" s="368"/>
      <c r="BM1131" s="368"/>
      <c r="BN1131" s="368"/>
      <c r="BO1131" s="368"/>
      <c r="BP1131" s="368"/>
      <c r="BQ1131" s="368"/>
    </row>
    <row r="1132" s="203" customFormat="true" ht="15" customHeight="true" x14ac:dyDescent="0.2">
      <c r="BA1132" s="368"/>
      <c r="BB1132" s="229"/>
      <c r="BC1132" s="368"/>
      <c r="BD1132" s="368"/>
      <c r="BE1132" s="368"/>
      <c r="BF1132" s="368"/>
      <c r="BG1132" s="368"/>
      <c r="BH1132" s="368"/>
      <c r="BI1132" s="368"/>
      <c r="BJ1132" s="368"/>
      <c r="BK1132" s="368"/>
      <c r="BL1132" s="368"/>
      <c r="BM1132" s="368"/>
      <c r="BN1132" s="368"/>
      <c r="BO1132" s="368"/>
      <c r="BP1132" s="368"/>
      <c r="BQ1132" s="368"/>
    </row>
    <row r="1133" s="203" customFormat="true" ht="15" customHeight="true" x14ac:dyDescent="0.2">
      <c r="BA1133" s="368"/>
      <c r="BB1133" s="229"/>
      <c r="BC1133" s="368"/>
      <c r="BD1133" s="368"/>
      <c r="BE1133" s="368"/>
      <c r="BF1133" s="368"/>
      <c r="BG1133" s="368"/>
      <c r="BH1133" s="368"/>
      <c r="BI1133" s="368"/>
      <c r="BJ1133" s="368"/>
      <c r="BK1133" s="368"/>
      <c r="BL1133" s="368"/>
      <c r="BM1133" s="368"/>
      <c r="BN1133" s="368"/>
      <c r="BO1133" s="368"/>
      <c r="BP1133" s="368"/>
      <c r="BQ1133" s="368"/>
    </row>
    <row r="1134" s="203" customFormat="true" ht="15" customHeight="true" x14ac:dyDescent="0.2">
      <c r="BA1134" s="368"/>
      <c r="BB1134" s="229"/>
      <c r="BC1134" s="368"/>
      <c r="BD1134" s="368"/>
      <c r="BE1134" s="368"/>
      <c r="BF1134" s="368"/>
      <c r="BG1134" s="368"/>
      <c r="BH1134" s="368"/>
      <c r="BI1134" s="368"/>
      <c r="BJ1134" s="368"/>
      <c r="BK1134" s="368"/>
      <c r="BL1134" s="368"/>
      <c r="BM1134" s="368"/>
      <c r="BN1134" s="368"/>
      <c r="BO1134" s="368"/>
      <c r="BP1134" s="368"/>
      <c r="BQ1134" s="368"/>
    </row>
    <row r="1135" s="203" customFormat="true" ht="15" customHeight="true" x14ac:dyDescent="0.2">
      <c r="BA1135" s="368"/>
      <c r="BB1135" s="229"/>
      <c r="BC1135" s="368"/>
      <c r="BD1135" s="368"/>
      <c r="BE1135" s="368"/>
      <c r="BF1135" s="368"/>
      <c r="BG1135" s="368"/>
      <c r="BH1135" s="368"/>
      <c r="BI1135" s="368"/>
      <c r="BJ1135" s="368"/>
      <c r="BK1135" s="368"/>
      <c r="BL1135" s="368"/>
      <c r="BM1135" s="368"/>
      <c r="BN1135" s="368"/>
      <c r="BO1135" s="368"/>
      <c r="BP1135" s="368"/>
      <c r="BQ1135" s="368"/>
    </row>
    <row r="1136" s="203" customFormat="true" ht="15" customHeight="true" x14ac:dyDescent="0.2">
      <c r="BA1136" s="368"/>
      <c r="BB1136" s="229"/>
      <c r="BC1136" s="368"/>
      <c r="BD1136" s="368"/>
      <c r="BE1136" s="368"/>
      <c r="BF1136" s="368"/>
      <c r="BG1136" s="368"/>
      <c r="BH1136" s="368"/>
      <c r="BI1136" s="368"/>
      <c r="BJ1136" s="368"/>
      <c r="BK1136" s="368"/>
      <c r="BL1136" s="368"/>
      <c r="BM1136" s="368"/>
      <c r="BN1136" s="368"/>
      <c r="BO1136" s="368"/>
      <c r="BP1136" s="368"/>
      <c r="BQ1136" s="368"/>
    </row>
    <row r="1137" s="203" customFormat="true" ht="15" customHeight="true" x14ac:dyDescent="0.2">
      <c r="BA1137" s="368"/>
      <c r="BB1137" s="229"/>
      <c r="BC1137" s="368"/>
      <c r="BD1137" s="368"/>
      <c r="BE1137" s="368"/>
      <c r="BF1137" s="368"/>
      <c r="BG1137" s="368"/>
      <c r="BH1137" s="368"/>
      <c r="BI1137" s="368"/>
      <c r="BJ1137" s="368"/>
      <c r="BK1137" s="368"/>
      <c r="BL1137" s="368"/>
      <c r="BM1137" s="368"/>
      <c r="BN1137" s="368"/>
      <c r="BO1137" s="368"/>
      <c r="BP1137" s="368"/>
      <c r="BQ1137" s="368"/>
    </row>
    <row r="1138" s="203" customFormat="true" ht="15" customHeight="true" x14ac:dyDescent="0.2">
      <c r="BA1138" s="368"/>
      <c r="BB1138" s="229"/>
      <c r="BC1138" s="368"/>
      <c r="BD1138" s="368"/>
      <c r="BE1138" s="368"/>
      <c r="BF1138" s="368"/>
      <c r="BG1138" s="368"/>
      <c r="BH1138" s="368"/>
      <c r="BI1138" s="368"/>
      <c r="BJ1138" s="368"/>
      <c r="BK1138" s="368"/>
      <c r="BL1138" s="368"/>
      <c r="BM1138" s="368"/>
      <c r="BN1138" s="368"/>
      <c r="BO1138" s="368"/>
      <c r="BP1138" s="368"/>
      <c r="BQ1138" s="368"/>
    </row>
    <row r="1139" s="203" customFormat="true" ht="15" customHeight="true" x14ac:dyDescent="0.2">
      <c r="BA1139" s="368"/>
      <c r="BB1139" s="229"/>
      <c r="BC1139" s="368"/>
      <c r="BD1139" s="368"/>
      <c r="BE1139" s="368"/>
      <c r="BF1139" s="368"/>
      <c r="BG1139" s="368"/>
      <c r="BH1139" s="368"/>
      <c r="BI1139" s="368"/>
      <c r="BJ1139" s="368"/>
      <c r="BK1139" s="368"/>
      <c r="BL1139" s="368"/>
      <c r="BM1139" s="368"/>
      <c r="BN1139" s="368"/>
      <c r="BO1139" s="368"/>
      <c r="BP1139" s="368"/>
      <c r="BQ1139" s="368"/>
    </row>
    <row r="1140" s="203" customFormat="true" ht="15" customHeight="true" x14ac:dyDescent="0.2">
      <c r="BA1140" s="368"/>
      <c r="BB1140" s="229"/>
      <c r="BC1140" s="368"/>
      <c r="BD1140" s="368"/>
      <c r="BE1140" s="368"/>
      <c r="BF1140" s="368"/>
      <c r="BG1140" s="368"/>
      <c r="BH1140" s="368"/>
      <c r="BI1140" s="368"/>
      <c r="BJ1140" s="368"/>
      <c r="BK1140" s="368"/>
      <c r="BL1140" s="368"/>
      <c r="BM1140" s="368"/>
      <c r="BN1140" s="368"/>
      <c r="BO1140" s="368"/>
      <c r="BP1140" s="368"/>
      <c r="BQ1140" s="368"/>
    </row>
    <row r="1141" s="203" customFormat="true" ht="15" customHeight="true" x14ac:dyDescent="0.2">
      <c r="BA1141" s="368"/>
      <c r="BB1141" s="229"/>
      <c r="BC1141" s="368"/>
      <c r="BD1141" s="368"/>
      <c r="BE1141" s="368"/>
      <c r="BF1141" s="368"/>
      <c r="BG1141" s="368"/>
      <c r="BH1141" s="368"/>
      <c r="BI1141" s="368"/>
      <c r="BJ1141" s="368"/>
      <c r="BK1141" s="368"/>
      <c r="BL1141" s="368"/>
      <c r="BM1141" s="368"/>
      <c r="BN1141" s="368"/>
      <c r="BO1141" s="368"/>
      <c r="BP1141" s="368"/>
      <c r="BQ1141" s="368"/>
    </row>
    <row r="1142" s="203" customFormat="true" ht="15" customHeight="true" x14ac:dyDescent="0.2">
      <c r="BA1142" s="368"/>
      <c r="BB1142" s="229"/>
      <c r="BC1142" s="368"/>
      <c r="BD1142" s="368"/>
      <c r="BE1142" s="368"/>
      <c r="BF1142" s="368"/>
      <c r="BG1142" s="368"/>
      <c r="BH1142" s="368"/>
      <c r="BI1142" s="368"/>
      <c r="BJ1142" s="368"/>
      <c r="BK1142" s="368"/>
      <c r="BL1142" s="368"/>
      <c r="BM1142" s="368"/>
      <c r="BN1142" s="368"/>
      <c r="BO1142" s="368"/>
      <c r="BP1142" s="368"/>
      <c r="BQ1142" s="368"/>
    </row>
    <row r="1143" s="203" customFormat="true" ht="15" customHeight="true" x14ac:dyDescent="0.2">
      <c r="BA1143" s="368"/>
      <c r="BB1143" s="229"/>
      <c r="BC1143" s="368"/>
      <c r="BD1143" s="368"/>
      <c r="BE1143" s="368"/>
      <c r="BF1143" s="368"/>
      <c r="BG1143" s="368"/>
      <c r="BH1143" s="368"/>
      <c r="BI1143" s="368"/>
      <c r="BJ1143" s="368"/>
      <c r="BK1143" s="368"/>
      <c r="BL1143" s="368"/>
      <c r="BM1143" s="368"/>
      <c r="BN1143" s="368"/>
      <c r="BO1143" s="368"/>
      <c r="BP1143" s="368"/>
      <c r="BQ1143" s="368"/>
    </row>
    <row r="1144" s="203" customFormat="true" ht="15" customHeight="true" x14ac:dyDescent="0.2">
      <c r="BA1144" s="368"/>
      <c r="BB1144" s="229"/>
      <c r="BC1144" s="368"/>
      <c r="BD1144" s="368"/>
      <c r="BE1144" s="368"/>
      <c r="BF1144" s="368"/>
      <c r="BG1144" s="368"/>
      <c r="BH1144" s="368"/>
      <c r="BI1144" s="368"/>
      <c r="BJ1144" s="368"/>
      <c r="BK1144" s="368"/>
      <c r="BL1144" s="368"/>
      <c r="BM1144" s="368"/>
      <c r="BN1144" s="368"/>
      <c r="BO1144" s="368"/>
      <c r="BP1144" s="368"/>
      <c r="BQ1144" s="368"/>
    </row>
    <row r="1145" s="203" customFormat="true" ht="15" customHeight="true" x14ac:dyDescent="0.2">
      <c r="BA1145" s="368"/>
      <c r="BB1145" s="229"/>
      <c r="BC1145" s="368"/>
      <c r="BD1145" s="368"/>
      <c r="BE1145" s="368"/>
      <c r="BF1145" s="368"/>
      <c r="BG1145" s="368"/>
      <c r="BH1145" s="368"/>
      <c r="BI1145" s="368"/>
      <c r="BJ1145" s="368"/>
      <c r="BK1145" s="368"/>
      <c r="BL1145" s="368"/>
      <c r="BM1145" s="368"/>
      <c r="BN1145" s="368"/>
      <c r="BO1145" s="368"/>
      <c r="BP1145" s="368"/>
      <c r="BQ1145" s="368"/>
    </row>
    <row r="1146" s="203" customFormat="true" ht="15" customHeight="true" x14ac:dyDescent="0.2">
      <c r="BA1146" s="368"/>
      <c r="BB1146" s="229"/>
      <c r="BC1146" s="368"/>
      <c r="BD1146" s="368"/>
      <c r="BE1146" s="368"/>
      <c r="BF1146" s="368"/>
      <c r="BG1146" s="368"/>
      <c r="BH1146" s="368"/>
      <c r="BI1146" s="368"/>
      <c r="BJ1146" s="368"/>
      <c r="BK1146" s="368"/>
      <c r="BL1146" s="368"/>
      <c r="BM1146" s="368"/>
      <c r="BN1146" s="368"/>
      <c r="BO1146" s="368"/>
      <c r="BP1146" s="368"/>
      <c r="BQ1146" s="368"/>
    </row>
    <row r="1147" s="203" customFormat="true" ht="15" customHeight="true" x14ac:dyDescent="0.2">
      <c r="BA1147" s="368"/>
      <c r="BB1147" s="229"/>
      <c r="BC1147" s="368"/>
      <c r="BD1147" s="368"/>
      <c r="BE1147" s="368"/>
      <c r="BF1147" s="368"/>
      <c r="BG1147" s="368"/>
      <c r="BH1147" s="368"/>
      <c r="BI1147" s="368"/>
      <c r="BJ1147" s="368"/>
      <c r="BK1147" s="368"/>
      <c r="BL1147" s="368"/>
      <c r="BM1147" s="368"/>
      <c r="BN1147" s="368"/>
      <c r="BO1147" s="368"/>
      <c r="BP1147" s="368"/>
      <c r="BQ1147" s="368"/>
    </row>
    <row r="1148" s="203" customFormat="true" ht="15" customHeight="true" x14ac:dyDescent="0.2">
      <c r="BA1148" s="368"/>
      <c r="BB1148" s="229"/>
      <c r="BC1148" s="368"/>
      <c r="BD1148" s="368"/>
      <c r="BE1148" s="368"/>
      <c r="BF1148" s="368"/>
      <c r="BG1148" s="368"/>
      <c r="BH1148" s="368"/>
      <c r="BI1148" s="368"/>
      <c r="BJ1148" s="368"/>
      <c r="BK1148" s="368"/>
      <c r="BL1148" s="368"/>
      <c r="BM1148" s="368"/>
      <c r="BN1148" s="368"/>
      <c r="BO1148" s="368"/>
      <c r="BP1148" s="368"/>
      <c r="BQ1148" s="368"/>
    </row>
    <row r="1149" s="203" customFormat="true" ht="15" customHeight="true" x14ac:dyDescent="0.2">
      <c r="BA1149" s="368"/>
      <c r="BB1149" s="229"/>
      <c r="BC1149" s="368"/>
      <c r="BD1149" s="368"/>
      <c r="BE1149" s="368"/>
      <c r="BF1149" s="368"/>
      <c r="BG1149" s="368"/>
      <c r="BH1149" s="368"/>
      <c r="BI1149" s="368"/>
      <c r="BJ1149" s="368"/>
      <c r="BK1149" s="368"/>
      <c r="BL1149" s="368"/>
      <c r="BM1149" s="368"/>
      <c r="BN1149" s="368"/>
      <c r="BO1149" s="368"/>
      <c r="BP1149" s="368"/>
      <c r="BQ1149" s="368"/>
    </row>
    <row r="1150" s="203" customFormat="true" ht="15" customHeight="true" x14ac:dyDescent="0.2">
      <c r="BA1150" s="368"/>
      <c r="BB1150" s="229"/>
      <c r="BC1150" s="368"/>
      <c r="BD1150" s="368"/>
      <c r="BE1150" s="368"/>
      <c r="BF1150" s="368"/>
      <c r="BG1150" s="368"/>
      <c r="BH1150" s="368"/>
      <c r="BI1150" s="368"/>
      <c r="BJ1150" s="368"/>
      <c r="BK1150" s="368"/>
      <c r="BL1150" s="368"/>
      <c r="BM1150" s="368"/>
      <c r="BN1150" s="368"/>
      <c r="BO1150" s="368"/>
      <c r="BP1150" s="368"/>
      <c r="BQ1150" s="368"/>
    </row>
    <row r="1151" s="203" customFormat="true" ht="15" customHeight="true" x14ac:dyDescent="0.2">
      <c r="BA1151" s="368"/>
      <c r="BB1151" s="229"/>
      <c r="BC1151" s="368"/>
      <c r="BD1151" s="368"/>
      <c r="BE1151" s="368"/>
      <c r="BF1151" s="368"/>
      <c r="BG1151" s="368"/>
      <c r="BH1151" s="368"/>
      <c r="BI1151" s="368"/>
      <c r="BJ1151" s="368"/>
      <c r="BK1151" s="368"/>
      <c r="BL1151" s="368"/>
      <c r="BM1151" s="368"/>
      <c r="BN1151" s="368"/>
      <c r="BO1151" s="368"/>
      <c r="BP1151" s="368"/>
      <c r="BQ1151" s="368"/>
    </row>
    <row r="1152" s="203" customFormat="true" ht="15" customHeight="true" x14ac:dyDescent="0.2">
      <c r="BA1152" s="368"/>
      <c r="BB1152" s="229"/>
      <c r="BC1152" s="368"/>
      <c r="BD1152" s="368"/>
      <c r="BE1152" s="368"/>
      <c r="BF1152" s="368"/>
      <c r="BG1152" s="368"/>
      <c r="BH1152" s="368"/>
      <c r="BI1152" s="368"/>
      <c r="BJ1152" s="368"/>
      <c r="BK1152" s="368"/>
      <c r="BL1152" s="368"/>
      <c r="BM1152" s="368"/>
      <c r="BN1152" s="368"/>
      <c r="BO1152" s="368"/>
      <c r="BP1152" s="368"/>
      <c r="BQ1152" s="368"/>
    </row>
    <row r="1153" s="203" customFormat="true" ht="15" customHeight="true" x14ac:dyDescent="0.2">
      <c r="BA1153" s="368"/>
      <c r="BB1153" s="229"/>
      <c r="BC1153" s="368"/>
      <c r="BD1153" s="368"/>
      <c r="BE1153" s="368"/>
      <c r="BF1153" s="368"/>
      <c r="BG1153" s="368"/>
      <c r="BH1153" s="368"/>
      <c r="BI1153" s="368"/>
      <c r="BJ1153" s="368"/>
      <c r="BK1153" s="368"/>
      <c r="BL1153" s="368"/>
      <c r="BM1153" s="368"/>
      <c r="BN1153" s="368"/>
      <c r="BO1153" s="368"/>
      <c r="BP1153" s="368"/>
      <c r="BQ1153" s="368"/>
    </row>
    <row r="1154" s="203" customFormat="true" ht="15" customHeight="true" x14ac:dyDescent="0.2">
      <c r="BA1154" s="368"/>
      <c r="BB1154" s="229"/>
      <c r="BC1154" s="368"/>
      <c r="BD1154" s="368"/>
      <c r="BE1154" s="368"/>
      <c r="BF1154" s="368"/>
      <c r="BG1154" s="368"/>
      <c r="BH1154" s="368"/>
      <c r="BI1154" s="368"/>
      <c r="BJ1154" s="368"/>
      <c r="BK1154" s="368"/>
      <c r="BL1154" s="368"/>
      <c r="BM1154" s="368"/>
      <c r="BN1154" s="368"/>
      <c r="BO1154" s="368"/>
      <c r="BP1154" s="368"/>
      <c r="BQ1154" s="368"/>
    </row>
    <row r="1155" s="203" customFormat="true" ht="15" customHeight="true" x14ac:dyDescent="0.2">
      <c r="BA1155" s="368"/>
      <c r="BB1155" s="229"/>
      <c r="BC1155" s="368"/>
      <c r="BD1155" s="368"/>
      <c r="BE1155" s="368"/>
      <c r="BF1155" s="368"/>
      <c r="BG1155" s="368"/>
      <c r="BH1155" s="368"/>
      <c r="BI1155" s="368"/>
      <c r="BJ1155" s="368"/>
      <c r="BK1155" s="368"/>
      <c r="BL1155" s="368"/>
      <c r="BM1155" s="368"/>
      <c r="BN1155" s="368"/>
      <c r="BO1155" s="368"/>
      <c r="BP1155" s="368"/>
      <c r="BQ1155" s="368"/>
    </row>
    <row r="1156" s="203" customFormat="true" ht="15" customHeight="true" x14ac:dyDescent="0.2">
      <c r="BA1156" s="368"/>
      <c r="BB1156" s="229"/>
      <c r="BC1156" s="368"/>
      <c r="BD1156" s="368"/>
      <c r="BE1156" s="368"/>
      <c r="BF1156" s="368"/>
      <c r="BG1156" s="368"/>
      <c r="BH1156" s="368"/>
      <c r="BI1156" s="368"/>
      <c r="BJ1156" s="368"/>
      <c r="BK1156" s="368"/>
      <c r="BL1156" s="368"/>
      <c r="BM1156" s="368"/>
      <c r="BN1156" s="368"/>
      <c r="BO1156" s="368"/>
      <c r="BP1156" s="368"/>
      <c r="BQ1156" s="368"/>
    </row>
    <row r="1157" s="203" customFormat="true" ht="15" customHeight="true" x14ac:dyDescent="0.2">
      <c r="BA1157" s="368"/>
      <c r="BB1157" s="229"/>
      <c r="BC1157" s="368"/>
      <c r="BD1157" s="368"/>
      <c r="BE1157" s="368"/>
      <c r="BF1157" s="368"/>
      <c r="BG1157" s="368"/>
      <c r="BH1157" s="368"/>
      <c r="BI1157" s="368"/>
      <c r="BJ1157" s="368"/>
      <c r="BK1157" s="368"/>
      <c r="BL1157" s="368"/>
      <c r="BM1157" s="368"/>
      <c r="BN1157" s="368"/>
      <c r="BO1157" s="368"/>
      <c r="BP1157" s="368"/>
      <c r="BQ1157" s="368"/>
    </row>
    <row r="1158" s="203" customFormat="true" ht="15" customHeight="true" x14ac:dyDescent="0.2">
      <c r="BA1158" s="368"/>
      <c r="BB1158" s="229"/>
      <c r="BC1158" s="368"/>
      <c r="BD1158" s="368"/>
      <c r="BE1158" s="368"/>
      <c r="BF1158" s="368"/>
      <c r="BG1158" s="368"/>
      <c r="BH1158" s="368"/>
      <c r="BI1158" s="368"/>
      <c r="BJ1158" s="368"/>
      <c r="BK1158" s="368"/>
      <c r="BL1158" s="368"/>
      <c r="BM1158" s="368"/>
      <c r="BN1158" s="368"/>
      <c r="BO1158" s="368"/>
      <c r="BP1158" s="368"/>
      <c r="BQ1158" s="368"/>
    </row>
    <row r="1159" s="203" customFormat="true" ht="15" customHeight="true" x14ac:dyDescent="0.2">
      <c r="BA1159" s="368"/>
      <c r="BB1159" s="229"/>
      <c r="BC1159" s="368"/>
      <c r="BD1159" s="368"/>
      <c r="BE1159" s="368"/>
      <c r="BF1159" s="368"/>
      <c r="BG1159" s="368"/>
      <c r="BH1159" s="368"/>
      <c r="BI1159" s="368"/>
      <c r="BJ1159" s="368"/>
      <c r="BK1159" s="368"/>
      <c r="BL1159" s="368"/>
      <c r="BM1159" s="368"/>
      <c r="BN1159" s="368"/>
      <c r="BO1159" s="368"/>
      <c r="BP1159" s="368"/>
      <c r="BQ1159" s="368"/>
    </row>
    <row r="1160" s="203" customFormat="true" ht="15" customHeight="true" x14ac:dyDescent="0.2">
      <c r="BA1160" s="368"/>
      <c r="BB1160" s="229"/>
      <c r="BC1160" s="368"/>
      <c r="BD1160" s="368"/>
      <c r="BE1160" s="368"/>
      <c r="BF1160" s="368"/>
      <c r="BG1160" s="368"/>
      <c r="BH1160" s="368"/>
      <c r="BI1160" s="368"/>
      <c r="BJ1160" s="368"/>
      <c r="BK1160" s="368"/>
      <c r="BL1160" s="368"/>
      <c r="BM1160" s="368"/>
      <c r="BN1160" s="368"/>
      <c r="BO1160" s="368"/>
      <c r="BP1160" s="368"/>
      <c r="BQ1160" s="368"/>
    </row>
    <row r="1161" s="203" customFormat="true" ht="15" customHeight="true" x14ac:dyDescent="0.2">
      <c r="BA1161" s="368"/>
      <c r="BB1161" s="229"/>
      <c r="BC1161" s="368"/>
      <c r="BD1161" s="368"/>
      <c r="BE1161" s="368"/>
      <c r="BF1161" s="368"/>
      <c r="BG1161" s="368"/>
      <c r="BH1161" s="368"/>
      <c r="BI1161" s="368"/>
      <c r="BJ1161" s="368"/>
      <c r="BK1161" s="368"/>
      <c r="BL1161" s="368"/>
      <c r="BM1161" s="368"/>
      <c r="BN1161" s="368"/>
      <c r="BO1161" s="368"/>
      <c r="BP1161" s="368"/>
      <c r="BQ1161" s="368"/>
    </row>
    <row r="1162" s="203" customFormat="true" ht="15" customHeight="true" x14ac:dyDescent="0.2">
      <c r="BA1162" s="368"/>
      <c r="BB1162" s="229"/>
      <c r="BC1162" s="368"/>
      <c r="BD1162" s="368"/>
      <c r="BE1162" s="368"/>
      <c r="BF1162" s="368"/>
      <c r="BG1162" s="368"/>
      <c r="BH1162" s="368"/>
      <c r="BI1162" s="368"/>
      <c r="BJ1162" s="368"/>
      <c r="BK1162" s="368"/>
      <c r="BL1162" s="368"/>
      <c r="BM1162" s="368"/>
      <c r="BN1162" s="368"/>
      <c r="BO1162" s="368"/>
      <c r="BP1162" s="368"/>
      <c r="BQ1162" s="368"/>
    </row>
    <row r="1163" s="203" customFormat="true" ht="15" customHeight="true" x14ac:dyDescent="0.2">
      <c r="BA1163" s="368"/>
      <c r="BB1163" s="229"/>
      <c r="BC1163" s="368"/>
      <c r="BD1163" s="368"/>
      <c r="BE1163" s="368"/>
      <c r="BF1163" s="368"/>
      <c r="BG1163" s="368"/>
      <c r="BH1163" s="368"/>
      <c r="BI1163" s="368"/>
      <c r="BJ1163" s="368"/>
      <c r="BK1163" s="368"/>
      <c r="BL1163" s="368"/>
      <c r="BM1163" s="368"/>
      <c r="BN1163" s="368"/>
      <c r="BO1163" s="368"/>
      <c r="BP1163" s="368"/>
      <c r="BQ1163" s="368"/>
    </row>
    <row r="1164" s="203" customFormat="true" ht="15" customHeight="true" x14ac:dyDescent="0.2">
      <c r="BA1164" s="368"/>
      <c r="BB1164" s="229"/>
      <c r="BC1164" s="368"/>
      <c r="BD1164" s="368"/>
      <c r="BE1164" s="368"/>
      <c r="BF1164" s="368"/>
      <c r="BG1164" s="368"/>
      <c r="BH1164" s="368"/>
      <c r="BI1164" s="368"/>
      <c r="BJ1164" s="368"/>
      <c r="BK1164" s="368"/>
      <c r="BL1164" s="368"/>
      <c r="BM1164" s="368"/>
      <c r="BN1164" s="368"/>
      <c r="BO1164" s="368"/>
      <c r="BP1164" s="368"/>
      <c r="BQ1164" s="368"/>
    </row>
    <row r="1165" s="203" customFormat="true" ht="15" customHeight="true" x14ac:dyDescent="0.2">
      <c r="BA1165" s="368"/>
      <c r="BB1165" s="229"/>
      <c r="BC1165" s="368"/>
      <c r="BD1165" s="368"/>
      <c r="BE1165" s="368"/>
      <c r="BF1165" s="368"/>
      <c r="BG1165" s="368"/>
      <c r="BH1165" s="368"/>
      <c r="BI1165" s="368"/>
      <c r="BJ1165" s="368"/>
      <c r="BK1165" s="368"/>
      <c r="BL1165" s="368"/>
      <c r="BM1165" s="368"/>
      <c r="BN1165" s="368"/>
      <c r="BO1165" s="368"/>
      <c r="BP1165" s="368"/>
      <c r="BQ1165" s="368"/>
    </row>
    <row r="1166" s="203" customFormat="true" ht="15" customHeight="true" x14ac:dyDescent="0.2">
      <c r="BA1166" s="368"/>
      <c r="BB1166" s="229"/>
      <c r="BC1166" s="368"/>
      <c r="BD1166" s="368"/>
      <c r="BE1166" s="368"/>
      <c r="BF1166" s="368"/>
      <c r="BG1166" s="368"/>
      <c r="BH1166" s="368"/>
      <c r="BI1166" s="368"/>
      <c r="BJ1166" s="368"/>
      <c r="BK1166" s="368"/>
      <c r="BL1166" s="368"/>
      <c r="BM1166" s="368"/>
      <c r="BN1166" s="368"/>
      <c r="BO1166" s="368"/>
      <c r="BP1166" s="368"/>
      <c r="BQ1166" s="368"/>
    </row>
    <row r="1167" s="203" customFormat="true" ht="15" customHeight="true" x14ac:dyDescent="0.2">
      <c r="BA1167" s="368"/>
      <c r="BB1167" s="229"/>
      <c r="BC1167" s="368"/>
      <c r="BD1167" s="368"/>
      <c r="BE1167" s="368"/>
      <c r="BF1167" s="368"/>
      <c r="BG1167" s="368"/>
      <c r="BH1167" s="368"/>
      <c r="BI1167" s="368"/>
      <c r="BJ1167" s="368"/>
      <c r="BK1167" s="368"/>
      <c r="BL1167" s="368"/>
      <c r="BM1167" s="368"/>
      <c r="BN1167" s="368"/>
      <c r="BO1167" s="368"/>
      <c r="BP1167" s="368"/>
      <c r="BQ1167" s="368"/>
    </row>
    <row r="1168" s="203" customFormat="true" ht="15" customHeight="true" x14ac:dyDescent="0.2">
      <c r="BA1168" s="368"/>
      <c r="BB1168" s="229"/>
      <c r="BC1168" s="368"/>
      <c r="BD1168" s="368"/>
      <c r="BE1168" s="368"/>
      <c r="BF1168" s="368"/>
      <c r="BG1168" s="368"/>
      <c r="BH1168" s="368"/>
      <c r="BI1168" s="368"/>
      <c r="BJ1168" s="368"/>
      <c r="BK1168" s="368"/>
      <c r="BL1168" s="368"/>
      <c r="BM1168" s="368"/>
      <c r="BN1168" s="368"/>
      <c r="BO1168" s="368"/>
      <c r="BP1168" s="368"/>
      <c r="BQ1168" s="368"/>
    </row>
    <row r="1169" s="203" customFormat="true" ht="15" customHeight="true" x14ac:dyDescent="0.2">
      <c r="BA1169" s="368"/>
      <c r="BB1169" s="229"/>
      <c r="BC1169" s="368"/>
      <c r="BD1169" s="368"/>
      <c r="BE1169" s="368"/>
      <c r="BF1169" s="368"/>
      <c r="BG1169" s="368"/>
      <c r="BH1169" s="368"/>
      <c r="BI1169" s="368"/>
      <c r="BJ1169" s="368"/>
      <c r="BK1169" s="368"/>
      <c r="BL1169" s="368"/>
      <c r="BM1169" s="368"/>
      <c r="BN1169" s="368"/>
      <c r="BO1169" s="368"/>
      <c r="BP1169" s="368"/>
      <c r="BQ1169" s="368"/>
    </row>
    <row r="1170" s="203" customFormat="true" ht="15" customHeight="true" x14ac:dyDescent="0.2">
      <c r="A1170" s="296"/>
      <c r="B1170" s="530"/>
      <c r="C1170" s="531"/>
      <c r="D1170" s="531"/>
      <c r="E1170" s="531"/>
      <c r="F1170" s="531"/>
      <c r="G1170" s="531"/>
      <c r="H1170" s="531"/>
      <c r="I1170" s="531"/>
      <c r="J1170" s="531"/>
      <c r="K1170" s="531"/>
      <c r="L1170" s="531"/>
      <c r="M1170" s="531"/>
      <c r="N1170" s="531"/>
      <c r="O1170" s="531"/>
      <c r="P1170" s="531"/>
      <c r="Q1170" s="531"/>
      <c r="BA1170" s="368"/>
      <c r="BB1170" s="229"/>
      <c r="BC1170" s="368"/>
      <c r="BD1170" s="368"/>
      <c r="BE1170" s="368"/>
      <c r="BF1170" s="368"/>
      <c r="BG1170" s="368"/>
      <c r="BH1170" s="368"/>
      <c r="BI1170" s="368"/>
      <c r="BJ1170" s="368"/>
      <c r="BK1170" s="368"/>
      <c r="BL1170" s="368"/>
      <c r="BM1170" s="368"/>
      <c r="BN1170" s="368"/>
      <c r="BO1170" s="368"/>
      <c r="BP1170" s="368"/>
      <c r="BQ1170" s="368"/>
    </row>
    <row r="1171" s="203" customFormat="true" ht="15" customHeight="true" x14ac:dyDescent="0.2">
      <c r="A1171" s="296"/>
      <c r="B1171" s="530"/>
      <c r="C1171" s="531"/>
      <c r="D1171" s="531"/>
      <c r="E1171" s="531"/>
      <c r="F1171" s="531"/>
      <c r="G1171" s="531"/>
      <c r="H1171" s="531"/>
      <c r="I1171" s="531"/>
      <c r="J1171" s="531"/>
      <c r="K1171" s="531"/>
      <c r="L1171" s="531"/>
      <c r="M1171" s="531"/>
      <c r="N1171" s="531"/>
      <c r="O1171" s="531"/>
      <c r="P1171" s="531"/>
      <c r="Q1171" s="531"/>
      <c r="BA1171" s="368"/>
      <c r="BB1171" s="229"/>
      <c r="BC1171" s="368"/>
      <c r="BD1171" s="368"/>
      <c r="BE1171" s="368"/>
      <c r="BF1171" s="368"/>
      <c r="BG1171" s="368"/>
      <c r="BH1171" s="368"/>
      <c r="BI1171" s="368"/>
      <c r="BJ1171" s="368"/>
      <c r="BK1171" s="368"/>
      <c r="BL1171" s="368"/>
      <c r="BM1171" s="368"/>
      <c r="BN1171" s="368"/>
      <c r="BO1171" s="368"/>
      <c r="BP1171" s="368"/>
      <c r="BQ1171" s="368"/>
    </row>
    <row r="1172" s="203" customFormat="true" ht="15" customHeight="true" x14ac:dyDescent="0.2">
      <c r="A1172" s="296"/>
      <c r="B1172" s="530"/>
      <c r="C1172" s="531"/>
      <c r="D1172" s="531"/>
      <c r="E1172" s="531"/>
      <c r="F1172" s="531"/>
      <c r="G1172" s="531"/>
      <c r="H1172" s="531"/>
      <c r="I1172" s="531"/>
      <c r="J1172" s="531"/>
      <c r="K1172" s="531"/>
      <c r="L1172" s="531"/>
      <c r="M1172" s="531"/>
      <c r="N1172" s="531"/>
      <c r="O1172" s="531"/>
      <c r="P1172" s="531"/>
      <c r="Q1172" s="531"/>
      <c r="BA1172" s="368"/>
      <c r="BB1172" s="229"/>
      <c r="BC1172" s="368"/>
      <c r="BD1172" s="368"/>
      <c r="BE1172" s="368"/>
      <c r="BF1172" s="368"/>
      <c r="BG1172" s="368"/>
      <c r="BH1172" s="368"/>
      <c r="BI1172" s="368"/>
      <c r="BJ1172" s="368"/>
      <c r="BK1172" s="368"/>
      <c r="BL1172" s="368"/>
      <c r="BM1172" s="368"/>
      <c r="BN1172" s="368"/>
      <c r="BO1172" s="368"/>
      <c r="BP1172" s="368"/>
      <c r="BQ1172" s="368"/>
    </row>
    <row r="1173" s="203" customFormat="true" ht="15" customHeight="true" x14ac:dyDescent="0.2">
      <c r="A1173" s="296"/>
      <c r="B1173" s="530"/>
      <c r="C1173" s="531"/>
      <c r="D1173" s="531"/>
      <c r="E1173" s="531"/>
      <c r="F1173" s="531"/>
      <c r="G1173" s="531"/>
      <c r="H1173" s="531"/>
      <c r="I1173" s="531"/>
      <c r="J1173" s="531"/>
      <c r="K1173" s="531"/>
      <c r="L1173" s="531"/>
      <c r="M1173" s="531"/>
      <c r="N1173" s="531"/>
      <c r="O1173" s="531"/>
      <c r="P1173" s="531"/>
      <c r="Q1173" s="531"/>
      <c r="BA1173" s="368"/>
      <c r="BB1173" s="229"/>
      <c r="BC1173" s="368"/>
      <c r="BD1173" s="368"/>
      <c r="BE1173" s="368"/>
      <c r="BF1173" s="368"/>
      <c r="BG1173" s="368"/>
      <c r="BH1173" s="368"/>
      <c r="BI1173" s="368"/>
      <c r="BJ1173" s="368"/>
      <c r="BK1173" s="368"/>
      <c r="BL1173" s="368"/>
      <c r="BM1173" s="368"/>
      <c r="BN1173" s="368"/>
      <c r="BO1173" s="368"/>
      <c r="BP1173" s="368"/>
      <c r="BQ1173" s="368"/>
    </row>
    <row r="1174" s="203" customFormat="true" ht="15" customHeight="true" x14ac:dyDescent="0.2">
      <c r="A1174" s="296"/>
      <c r="B1174" s="530"/>
      <c r="C1174" s="531"/>
      <c r="D1174" s="531"/>
      <c r="E1174" s="531"/>
      <c r="F1174" s="531"/>
      <c r="G1174" s="531"/>
      <c r="H1174" s="531"/>
      <c r="I1174" s="531"/>
      <c r="J1174" s="531"/>
      <c r="K1174" s="531"/>
      <c r="L1174" s="531"/>
      <c r="M1174" s="531"/>
      <c r="N1174" s="531"/>
      <c r="O1174" s="531"/>
      <c r="P1174" s="531"/>
      <c r="Q1174" s="531"/>
      <c r="BA1174" s="368"/>
      <c r="BB1174" s="229"/>
      <c r="BC1174" s="368"/>
      <c r="BD1174" s="368"/>
      <c r="BE1174" s="368"/>
      <c r="BF1174" s="368"/>
      <c r="BG1174" s="368"/>
      <c r="BH1174" s="368"/>
      <c r="BI1174" s="368"/>
      <c r="BJ1174" s="368"/>
      <c r="BK1174" s="368"/>
      <c r="BL1174" s="368"/>
      <c r="BM1174" s="368"/>
      <c r="BN1174" s="368"/>
      <c r="BO1174" s="368"/>
      <c r="BP1174" s="368"/>
      <c r="BQ1174" s="368"/>
    </row>
    <row r="1175" s="203" customFormat="true" ht="15" customHeight="true" x14ac:dyDescent="0.2">
      <c r="A1175" s="296"/>
      <c r="B1175" s="530"/>
      <c r="C1175" s="531"/>
      <c r="D1175" s="531"/>
      <c r="E1175" s="531"/>
      <c r="F1175" s="531"/>
      <c r="G1175" s="531"/>
      <c r="H1175" s="531"/>
      <c r="I1175" s="531"/>
      <c r="J1175" s="531"/>
      <c r="K1175" s="531"/>
      <c r="L1175" s="531"/>
      <c r="M1175" s="531"/>
      <c r="N1175" s="531"/>
      <c r="O1175" s="531"/>
      <c r="P1175" s="531"/>
      <c r="Q1175" s="531"/>
      <c r="BA1175" s="368"/>
      <c r="BB1175" s="229"/>
      <c r="BC1175" s="368"/>
      <c r="BD1175" s="368"/>
      <c r="BE1175" s="368"/>
      <c r="BF1175" s="368"/>
      <c r="BG1175" s="368"/>
      <c r="BH1175" s="368"/>
      <c r="BI1175" s="368"/>
      <c r="BJ1175" s="368"/>
      <c r="BK1175" s="368"/>
      <c r="BL1175" s="368"/>
      <c r="BM1175" s="368"/>
      <c r="BN1175" s="368"/>
      <c r="BO1175" s="368"/>
      <c r="BP1175" s="368"/>
      <c r="BQ1175" s="368"/>
    </row>
    <row r="1176" s="203" customFormat="true" ht="15" customHeight="true" x14ac:dyDescent="0.2">
      <c r="A1176" s="532"/>
      <c r="B1176" s="296"/>
      <c r="C1176" s="533"/>
      <c r="D1176" s="534"/>
      <c r="E1176" s="534"/>
      <c r="F1176" s="534"/>
      <c r="G1176" s="534"/>
      <c r="H1176" s="533"/>
      <c r="I1176" s="534"/>
      <c r="J1176" s="534"/>
      <c r="K1176" s="534"/>
      <c r="L1176" s="534"/>
      <c r="M1176" s="533"/>
      <c r="N1176" s="534"/>
      <c r="O1176" s="534"/>
      <c r="P1176" s="534"/>
      <c r="Q1176" s="534"/>
      <c r="BA1176" s="368"/>
      <c r="BB1176" s="229"/>
      <c r="BC1176" s="368"/>
      <c r="BD1176" s="368"/>
      <c r="BE1176" s="368"/>
      <c r="BF1176" s="368"/>
      <c r="BG1176" s="368"/>
      <c r="BH1176" s="368"/>
      <c r="BI1176" s="368"/>
      <c r="BJ1176" s="368"/>
      <c r="BK1176" s="368"/>
      <c r="BL1176" s="368"/>
      <c r="BM1176" s="368"/>
      <c r="BN1176" s="368"/>
      <c r="BO1176" s="368"/>
      <c r="BP1176" s="368"/>
      <c r="BQ1176" s="368"/>
    </row>
    <row r="1177" s="203" customFormat="true" ht="15" customHeight="true" x14ac:dyDescent="0.2">
      <c r="A1177" s="534"/>
      <c r="B1177" s="534"/>
      <c r="C1177" s="533"/>
      <c r="D1177" s="533"/>
      <c r="E1177" s="533"/>
      <c r="F1177" s="533"/>
      <c r="G1177" s="533"/>
      <c r="H1177" s="533"/>
      <c r="I1177" s="533"/>
      <c r="J1177" s="533"/>
      <c r="K1177" s="533"/>
      <c r="L1177" s="533"/>
      <c r="M1177" s="533"/>
      <c r="N1177" s="533"/>
      <c r="O1177" s="533"/>
      <c r="P1177" s="533"/>
      <c r="Q1177" s="533"/>
      <c r="BA1177" s="368"/>
      <c r="BB1177" s="229"/>
      <c r="BC1177" s="368"/>
      <c r="BD1177" s="368"/>
      <c r="BE1177" s="368"/>
      <c r="BF1177" s="368"/>
      <c r="BG1177" s="368"/>
      <c r="BH1177" s="368"/>
      <c r="BI1177" s="368"/>
      <c r="BJ1177" s="368"/>
      <c r="BK1177" s="368"/>
      <c r="BL1177" s="368"/>
      <c r="BM1177" s="368"/>
      <c r="BN1177" s="368"/>
      <c r="BO1177" s="368"/>
      <c r="BP1177" s="368"/>
      <c r="BQ1177" s="368"/>
    </row>
    <row r="1178" s="203" customFormat="true" ht="15" customHeight="true" x14ac:dyDescent="0.2">
      <c r="BA1178" s="368"/>
      <c r="BB1178" s="229"/>
      <c r="BC1178" s="368"/>
      <c r="BD1178" s="368"/>
      <c r="BE1178" s="368"/>
      <c r="BF1178" s="368"/>
      <c r="BG1178" s="368"/>
      <c r="BH1178" s="368"/>
      <c r="BI1178" s="368"/>
      <c r="BJ1178" s="368"/>
      <c r="BK1178" s="368"/>
      <c r="BL1178" s="368"/>
      <c r="BM1178" s="368"/>
      <c r="BN1178" s="368"/>
      <c r="BO1178" s="368"/>
      <c r="BP1178" s="368"/>
      <c r="BQ1178" s="368"/>
    </row>
    <row r="1179" s="203" customFormat="true" ht="15" customHeight="true" x14ac:dyDescent="0.2">
      <c r="BA1179" s="368"/>
      <c r="BB1179" s="229"/>
      <c r="BC1179" s="368"/>
      <c r="BD1179" s="368"/>
      <c r="BE1179" s="368"/>
      <c r="BF1179" s="368"/>
      <c r="BG1179" s="368"/>
      <c r="BH1179" s="368"/>
      <c r="BI1179" s="368"/>
      <c r="BJ1179" s="368"/>
      <c r="BK1179" s="368"/>
      <c r="BL1179" s="368"/>
      <c r="BM1179" s="368"/>
      <c r="BN1179" s="368"/>
      <c r="BO1179" s="368"/>
      <c r="BP1179" s="368"/>
      <c r="BQ1179" s="368"/>
    </row>
    <row r="1180" s="203" customFormat="true" ht="15" customHeight="true" x14ac:dyDescent="0.2">
      <c r="BA1180" s="368"/>
      <c r="BB1180" s="229"/>
      <c r="BC1180" s="368"/>
      <c r="BD1180" s="368"/>
      <c r="BE1180" s="368"/>
      <c r="BF1180" s="368"/>
      <c r="BG1180" s="368"/>
      <c r="BH1180" s="368"/>
      <c r="BI1180" s="368"/>
      <c r="BJ1180" s="368"/>
      <c r="BK1180" s="368"/>
      <c r="BL1180" s="368"/>
      <c r="BM1180" s="368"/>
      <c r="BN1180" s="368"/>
      <c r="BO1180" s="368"/>
      <c r="BP1180" s="368"/>
      <c r="BQ1180" s="368"/>
    </row>
    <row r="1181" s="203" customFormat="true" ht="15" customHeight="true" x14ac:dyDescent="0.2">
      <c r="BA1181" s="368"/>
      <c r="BB1181" s="229"/>
      <c r="BC1181" s="368"/>
      <c r="BD1181" s="368"/>
      <c r="BE1181" s="368"/>
      <c r="BF1181" s="368"/>
      <c r="BG1181" s="368"/>
      <c r="BH1181" s="368"/>
      <c r="BI1181" s="368"/>
      <c r="BJ1181" s="368"/>
      <c r="BK1181" s="368"/>
      <c r="BL1181" s="368"/>
      <c r="BM1181" s="368"/>
      <c r="BN1181" s="368"/>
      <c r="BO1181" s="368"/>
      <c r="BP1181" s="368"/>
      <c r="BQ1181" s="368"/>
    </row>
    <row r="1182" s="203" customFormat="true" ht="15" customHeight="true" x14ac:dyDescent="0.2">
      <c r="BA1182" s="368"/>
      <c r="BB1182" s="229"/>
      <c r="BC1182" s="368"/>
      <c r="BD1182" s="368"/>
      <c r="BE1182" s="368"/>
      <c r="BF1182" s="368"/>
      <c r="BG1182" s="368"/>
      <c r="BH1182" s="368"/>
      <c r="BI1182" s="368"/>
      <c r="BJ1182" s="368"/>
      <c r="BK1182" s="368"/>
      <c r="BL1182" s="368"/>
      <c r="BM1182" s="368"/>
      <c r="BN1182" s="368"/>
      <c r="BO1182" s="368"/>
      <c r="BP1182" s="368"/>
      <c r="BQ1182" s="368"/>
    </row>
    <row r="1183" s="203" customFormat="true" ht="15" customHeight="true" x14ac:dyDescent="0.2">
      <c r="BA1183" s="368"/>
      <c r="BB1183" s="229"/>
      <c r="BC1183" s="368"/>
      <c r="BD1183" s="368"/>
      <c r="BE1183" s="368"/>
      <c r="BF1183" s="368"/>
      <c r="BG1183" s="368"/>
      <c r="BH1183" s="368"/>
      <c r="BI1183" s="368"/>
      <c r="BJ1183" s="368"/>
      <c r="BK1183" s="368"/>
      <c r="BL1183" s="368"/>
      <c r="BM1183" s="368"/>
      <c r="BN1183" s="368"/>
      <c r="BO1183" s="368"/>
      <c r="BP1183" s="368"/>
      <c r="BQ1183" s="368"/>
    </row>
    <row r="1184" s="203" customFormat="true" ht="15" customHeight="true" x14ac:dyDescent="0.2">
      <c r="BA1184" s="368"/>
      <c r="BB1184" s="229"/>
      <c r="BC1184" s="368"/>
      <c r="BD1184" s="368"/>
      <c r="BE1184" s="368"/>
      <c r="BF1184" s="368"/>
      <c r="BG1184" s="368"/>
      <c r="BH1184" s="368"/>
      <c r="BI1184" s="368"/>
      <c r="BJ1184" s="368"/>
      <c r="BK1184" s="368"/>
      <c r="BL1184" s="368"/>
      <c r="BM1184" s="368"/>
      <c r="BN1184" s="368"/>
      <c r="BO1184" s="368"/>
      <c r="BP1184" s="368"/>
      <c r="BQ1184" s="368"/>
    </row>
    <row r="1185" s="203" customFormat="true" ht="15" customHeight="true" x14ac:dyDescent="0.2">
      <c r="BA1185" s="368"/>
      <c r="BB1185" s="229"/>
      <c r="BC1185" s="368"/>
      <c r="BD1185" s="368"/>
      <c r="BE1185" s="368"/>
      <c r="BF1185" s="368"/>
      <c r="BG1185" s="368"/>
      <c r="BH1185" s="368"/>
      <c r="BI1185" s="368"/>
      <c r="BJ1185" s="368"/>
      <c r="BK1185" s="368"/>
      <c r="BL1185" s="368"/>
      <c r="BM1185" s="368"/>
      <c r="BN1185" s="368"/>
      <c r="BO1185" s="368"/>
      <c r="BP1185" s="368"/>
      <c r="BQ1185" s="368"/>
    </row>
    <row r="1186" s="203" customFormat="true" ht="15" customHeight="true" x14ac:dyDescent="0.2">
      <c r="BA1186" s="368"/>
      <c r="BB1186" s="229"/>
      <c r="BC1186" s="368"/>
      <c r="BD1186" s="368"/>
      <c r="BE1186" s="368"/>
      <c r="BF1186" s="368"/>
      <c r="BG1186" s="368"/>
      <c r="BH1186" s="368"/>
      <c r="BI1186" s="368"/>
      <c r="BJ1186" s="368"/>
      <c r="BK1186" s="368"/>
      <c r="BL1186" s="368"/>
      <c r="BM1186" s="368"/>
      <c r="BN1186" s="368"/>
      <c r="BO1186" s="368"/>
      <c r="BP1186" s="368"/>
      <c r="BQ1186" s="368"/>
    </row>
    <row r="1187" s="203" customFormat="true" ht="15" customHeight="true" x14ac:dyDescent="0.2">
      <c r="BA1187" s="368"/>
      <c r="BB1187" s="229"/>
      <c r="BC1187" s="368"/>
      <c r="BD1187" s="368"/>
      <c r="BE1187" s="368"/>
      <c r="BF1187" s="368"/>
      <c r="BG1187" s="368"/>
      <c r="BH1187" s="368"/>
      <c r="BI1187" s="368"/>
      <c r="BJ1187" s="368"/>
      <c r="BK1187" s="368"/>
      <c r="BL1187" s="368"/>
      <c r="BM1187" s="368"/>
      <c r="BN1187" s="368"/>
      <c r="BO1187" s="368"/>
      <c r="BP1187" s="368"/>
      <c r="BQ1187" s="368"/>
    </row>
    <row r="1188" s="203" customFormat="true" ht="15" customHeight="true" x14ac:dyDescent="0.2">
      <c r="BA1188" s="368"/>
      <c r="BB1188" s="229"/>
      <c r="BC1188" s="368"/>
      <c r="BD1188" s="368"/>
      <c r="BE1188" s="368"/>
      <c r="BF1188" s="368"/>
      <c r="BG1188" s="368"/>
      <c r="BH1188" s="368"/>
      <c r="BI1188" s="368"/>
      <c r="BJ1188" s="368"/>
      <c r="BK1188" s="368"/>
      <c r="BL1188" s="368"/>
      <c r="BM1188" s="368"/>
      <c r="BN1188" s="368"/>
      <c r="BO1188" s="368"/>
      <c r="BP1188" s="368"/>
      <c r="BQ1188" s="368"/>
    </row>
    <row r="1189" s="203" customFormat="true" ht="15" customHeight="true" x14ac:dyDescent="0.2">
      <c r="BA1189" s="368"/>
      <c r="BB1189" s="229"/>
      <c r="BC1189" s="368"/>
      <c r="BD1189" s="368"/>
      <c r="BE1189" s="368"/>
      <c r="BF1189" s="368"/>
      <c r="BG1189" s="368"/>
      <c r="BH1189" s="368"/>
      <c r="BI1189" s="368"/>
      <c r="BJ1189" s="368"/>
      <c r="BK1189" s="368"/>
      <c r="BL1189" s="368"/>
      <c r="BM1189" s="368"/>
      <c r="BN1189" s="368"/>
      <c r="BO1189" s="368"/>
      <c r="BP1189" s="368"/>
      <c r="BQ1189" s="368"/>
    </row>
    <row r="1190" s="203" customFormat="true" ht="15" customHeight="true" x14ac:dyDescent="0.2">
      <c r="BA1190" s="368"/>
      <c r="BB1190" s="229"/>
      <c r="BC1190" s="368"/>
      <c r="BD1190" s="368"/>
      <c r="BE1190" s="368"/>
      <c r="BF1190" s="368"/>
      <c r="BG1190" s="368"/>
      <c r="BH1190" s="368"/>
      <c r="BI1190" s="368"/>
      <c r="BJ1190" s="368"/>
      <c r="BK1190" s="368"/>
      <c r="BL1190" s="368"/>
      <c r="BM1190" s="368"/>
      <c r="BN1190" s="368"/>
      <c r="BO1190" s="368"/>
      <c r="BP1190" s="368"/>
      <c r="BQ1190" s="368"/>
    </row>
    <row r="1191" s="203" customFormat="true" ht="15" customHeight="true" x14ac:dyDescent="0.2">
      <c r="BA1191" s="368"/>
      <c r="BB1191" s="229"/>
      <c r="BC1191" s="368"/>
      <c r="BD1191" s="368"/>
      <c r="BE1191" s="368"/>
      <c r="BF1191" s="368"/>
      <c r="BG1191" s="368"/>
      <c r="BH1191" s="368"/>
      <c r="BI1191" s="368"/>
      <c r="BJ1191" s="368"/>
      <c r="BK1191" s="368"/>
      <c r="BL1191" s="368"/>
      <c r="BM1191" s="368"/>
      <c r="BN1191" s="368"/>
      <c r="BO1191" s="368"/>
      <c r="BP1191" s="368"/>
      <c r="BQ1191" s="368"/>
    </row>
    <row r="1192" s="203" customFormat="true" ht="15" customHeight="true" x14ac:dyDescent="0.2">
      <c r="BA1192" s="368"/>
      <c r="BB1192" s="229"/>
      <c r="BC1192" s="368"/>
      <c r="BD1192" s="368"/>
      <c r="BE1192" s="368"/>
      <c r="BF1192" s="368"/>
      <c r="BG1192" s="368"/>
      <c r="BH1192" s="368"/>
      <c r="BI1192" s="368"/>
      <c r="BJ1192" s="368"/>
      <c r="BK1192" s="368"/>
      <c r="BL1192" s="368"/>
      <c r="BM1192" s="368"/>
      <c r="BN1192" s="368"/>
      <c r="BO1192" s="368"/>
      <c r="BP1192" s="368"/>
      <c r="BQ1192" s="368"/>
    </row>
    <row r="1193" s="203" customFormat="true" ht="15" customHeight="true" x14ac:dyDescent="0.2">
      <c r="BA1193" s="368"/>
      <c r="BB1193" s="229"/>
      <c r="BC1193" s="368"/>
      <c r="BD1193" s="368"/>
      <c r="BE1193" s="368"/>
      <c r="BF1193" s="368"/>
      <c r="BG1193" s="368"/>
      <c r="BH1193" s="368"/>
      <c r="BI1193" s="368"/>
      <c r="BJ1193" s="368"/>
      <c r="BK1193" s="368"/>
      <c r="BL1193" s="368"/>
      <c r="BM1193" s="368"/>
      <c r="BN1193" s="368"/>
      <c r="BO1193" s="368"/>
      <c r="BP1193" s="368"/>
      <c r="BQ1193" s="368"/>
    </row>
    <row r="1194" s="203" customFormat="true" ht="15" customHeight="true" x14ac:dyDescent="0.2">
      <c r="BA1194" s="368"/>
      <c r="BB1194" s="229"/>
      <c r="BC1194" s="368"/>
      <c r="BD1194" s="368"/>
      <c r="BE1194" s="368"/>
      <c r="BF1194" s="368"/>
      <c r="BG1194" s="368"/>
      <c r="BH1194" s="368"/>
      <c r="BI1194" s="368"/>
      <c r="BJ1194" s="368"/>
      <c r="BK1194" s="368"/>
      <c r="BL1194" s="368"/>
      <c r="BM1194" s="368"/>
      <c r="BN1194" s="368"/>
      <c r="BO1194" s="368"/>
      <c r="BP1194" s="368"/>
      <c r="BQ1194" s="368"/>
    </row>
    <row r="1195" s="203" customFormat="true" ht="15" customHeight="true" x14ac:dyDescent="0.2">
      <c r="BA1195" s="368"/>
      <c r="BB1195" s="229"/>
      <c r="BC1195" s="368"/>
      <c r="BD1195" s="368"/>
      <c r="BE1195" s="368"/>
      <c r="BF1195" s="368"/>
      <c r="BG1195" s="368"/>
      <c r="BH1195" s="368"/>
      <c r="BI1195" s="368"/>
      <c r="BJ1195" s="368"/>
      <c r="BK1195" s="368"/>
      <c r="BL1195" s="368"/>
      <c r="BM1195" s="368"/>
      <c r="BN1195" s="368"/>
      <c r="BO1195" s="368"/>
      <c r="BP1195" s="368"/>
      <c r="BQ1195" s="368"/>
    </row>
    <row r="1196" s="203" customFormat="true" ht="15" customHeight="true" x14ac:dyDescent="0.2">
      <c r="BA1196" s="368"/>
      <c r="BB1196" s="229"/>
      <c r="BC1196" s="368"/>
      <c r="BD1196" s="368"/>
      <c r="BE1196" s="368"/>
      <c r="BF1196" s="368"/>
      <c r="BG1196" s="368"/>
      <c r="BH1196" s="368"/>
      <c r="BI1196" s="368"/>
      <c r="BJ1196" s="368"/>
      <c r="BK1196" s="368"/>
      <c r="BL1196" s="368"/>
      <c r="BM1196" s="368"/>
      <c r="BN1196" s="368"/>
      <c r="BO1196" s="368"/>
      <c r="BP1196" s="368"/>
      <c r="BQ1196" s="368"/>
    </row>
    <row r="1197" s="203" customFormat="true" ht="15" customHeight="true" x14ac:dyDescent="0.2">
      <c r="BA1197" s="368"/>
      <c r="BB1197" s="229"/>
      <c r="BC1197" s="368"/>
      <c r="BD1197" s="368"/>
      <c r="BE1197" s="368"/>
      <c r="BF1197" s="368"/>
      <c r="BG1197" s="368"/>
      <c r="BH1197" s="368"/>
      <c r="BI1197" s="368"/>
      <c r="BJ1197" s="368"/>
      <c r="BK1197" s="368"/>
      <c r="BL1197" s="368"/>
      <c r="BM1197" s="368"/>
      <c r="BN1197" s="368"/>
      <c r="BO1197" s="368"/>
      <c r="BP1197" s="368"/>
      <c r="BQ1197" s="368"/>
    </row>
    <row r="1198" s="203" customFormat="true" ht="15" customHeight="true" x14ac:dyDescent="0.2">
      <c r="BA1198" s="368"/>
      <c r="BB1198" s="229"/>
      <c r="BC1198" s="368"/>
      <c r="BD1198" s="368"/>
      <c r="BE1198" s="368"/>
      <c r="BF1198" s="368"/>
      <c r="BG1198" s="368"/>
      <c r="BH1198" s="368"/>
      <c r="BI1198" s="368"/>
      <c r="BJ1198" s="368"/>
      <c r="BK1198" s="368"/>
      <c r="BL1198" s="368"/>
      <c r="BM1198" s="368"/>
      <c r="BN1198" s="368"/>
      <c r="BO1198" s="368"/>
      <c r="BP1198" s="368"/>
      <c r="BQ1198" s="368"/>
    </row>
    <row r="1199" s="203" customFormat="true" ht="15" customHeight="true" x14ac:dyDescent="0.2">
      <c r="BA1199" s="368"/>
      <c r="BB1199" s="229"/>
      <c r="BC1199" s="368"/>
      <c r="BD1199" s="368"/>
      <c r="BE1199" s="368"/>
      <c r="BF1199" s="368"/>
      <c r="BG1199" s="368"/>
      <c r="BH1199" s="368"/>
      <c r="BI1199" s="368"/>
      <c r="BJ1199" s="368"/>
      <c r="BK1199" s="368"/>
      <c r="BL1199" s="368"/>
      <c r="BM1199" s="368"/>
      <c r="BN1199" s="368"/>
      <c r="BO1199" s="368"/>
      <c r="BP1199" s="368"/>
      <c r="BQ1199" s="368"/>
    </row>
    <row r="1200" s="203" customFormat="true" ht="15" customHeight="true" x14ac:dyDescent="0.2">
      <c r="BA1200" s="368"/>
      <c r="BB1200" s="229"/>
      <c r="BC1200" s="368"/>
      <c r="BD1200" s="368"/>
      <c r="BE1200" s="368"/>
      <c r="BF1200" s="368"/>
      <c r="BG1200" s="368"/>
      <c r="BH1200" s="368"/>
      <c r="BI1200" s="368"/>
      <c r="BJ1200" s="368"/>
      <c r="BK1200" s="368"/>
      <c r="BL1200" s="368"/>
      <c r="BM1200" s="368"/>
      <c r="BN1200" s="368"/>
      <c r="BO1200" s="368"/>
      <c r="BP1200" s="368"/>
      <c r="BQ1200" s="368"/>
    </row>
  </sheetData>
  <mergeCells count="995">
    <mergeCell ref="BA347:BA348"/>
    <mergeCell ref="BA349:BA350"/>
    <mergeCell ref="BA351:BA352"/>
    <mergeCell ref="BA353:BA354"/>
    <mergeCell ref="BA153:BA163"/>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A33:A34"/>
    <mergeCell ref="BA33:BA34"/>
    <mergeCell ref="BA35:BA36"/>
    <mergeCell ref="BA37:BA38"/>
    <mergeCell ref="A39:A40"/>
    <mergeCell ref="BA39:BA40"/>
    <mergeCell ref="C14:G14"/>
    <mergeCell ref="H14:L14"/>
    <mergeCell ref="BA29:BA30"/>
    <mergeCell ref="A31:A32"/>
    <mergeCell ref="BA31:BA32"/>
    <mergeCell ref="M14:Q14"/>
    <mergeCell ref="A16:A17"/>
    <mergeCell ref="A18:A21"/>
    <mergeCell ref="A22:A23"/>
    <mergeCell ref="A24:A26"/>
    <mergeCell ref="C27:G27"/>
    <mergeCell ref="H27:L27"/>
    <mergeCell ref="M27:Q27"/>
    <mergeCell ref="A45:A46"/>
    <mergeCell ref="C56:G56"/>
    <mergeCell ref="H56:L56"/>
    <mergeCell ref="A29:A30"/>
    <mergeCell ref="A35:A36"/>
    <mergeCell ref="A37:A38"/>
    <mergeCell ref="A41:A42"/>
    <mergeCell ref="A43:A44"/>
    <mergeCell ref="A108:B108"/>
    <mergeCell ref="C120:G120"/>
    <mergeCell ref="H120:L120"/>
    <mergeCell ref="M56:Q56"/>
    <mergeCell ref="A58:A67"/>
    <mergeCell ref="A135:A139"/>
    <mergeCell ref="A153:A162"/>
    <mergeCell ref="M120:Q120"/>
    <mergeCell ref="A122:A123"/>
    <mergeCell ref="A124:A127"/>
    <mergeCell ref="A128:A129"/>
    <mergeCell ref="A130:A132"/>
    <mergeCell ref="C133:G133"/>
    <mergeCell ref="H133:L133"/>
    <mergeCell ref="M133:Q133"/>
    <mergeCell ref="A140:A143"/>
    <mergeCell ref="A144:A147"/>
    <mergeCell ref="C220:G220"/>
    <mergeCell ref="H220:L220"/>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E449"/>
    <mergeCell ref="H449:J449"/>
    <mergeCell ref="M449:O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O497:Q497"/>
    <mergeCell ref="C495:D495"/>
    <mergeCell ref="H495:I495"/>
    <mergeCell ref="M495:N495"/>
    <mergeCell ref="C496:G496"/>
    <mergeCell ref="H496:L496"/>
    <mergeCell ref="M496:Q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8"/>
    <mergeCell ref="E497:G497"/>
    <mergeCell ref="H497:I498"/>
    <mergeCell ref="J497:L497"/>
    <mergeCell ref="M497:N498"/>
    <mergeCell ref="C503:D504"/>
    <mergeCell ref="H503:I504"/>
    <mergeCell ref="M503:N504"/>
    <mergeCell ref="C505:D505"/>
    <mergeCell ref="H505:I505"/>
    <mergeCell ref="M505:N505"/>
    <mergeCell ref="C501:D501"/>
    <mergeCell ref="H501:I501"/>
    <mergeCell ref="M501:N501"/>
    <mergeCell ref="C502:E502"/>
    <mergeCell ref="H502:J502"/>
    <mergeCell ref="M502:O50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E550"/>
    <mergeCell ref="H550:J550"/>
    <mergeCell ref="M550:O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s>
  <conditionalFormatting sqref="BC1:BQ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6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6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68"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69"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0"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3"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74"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75"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78" r:id="rId13" name="B_Matrix">
              <controlPr defaultSize="0" print="0" autoFill="0" autoPict="0" macro="[0]!GoTo_WATER">
                <anchor moveWithCells="1">
                  <from>
                    <xdr:col>1</xdr:col>
                    <xdr:colOff>228600</xdr:colOff>
                    <xdr:row>399</xdr:row>
                    <xdr:rowOff>9525</xdr:rowOff>
                  </from>
                  <to>
                    <xdr:col>1</xdr:col>
                    <xdr:colOff>1704975</xdr:colOff>
                    <xdr:row>400</xdr:row>
                    <xdr:rowOff>85725</xdr:rowOff>
                  </to>
                </anchor>
              </controlPr>
            </control>
          </mc:Choice>
        </mc:AlternateContent>
        <mc:AlternateContent xmlns:mc="http://schemas.openxmlformats.org/markup-compatibility/2006">
          <mc:Choice Requires="x14">
            <control shapeId="253979"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3"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85"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86"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87"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88"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89"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0"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1"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2"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3"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3994"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3995"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3996"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3997"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3998"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3999"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0"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1"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2"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3"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04"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05"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06"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07"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K96"/>
  <sheetViews>
    <sheetView workbookViewId="0"/>
  </sheetViews>
  <sheetFormatPr defaultRowHeight="12.75" x14ac:dyDescent="0.2"/>
  <sheetData>
    <row r="1">
      <c r="A1" t="s">
        <v>294</v>
      </c>
      <c r="B1" t="s">
        <v>296</v>
      </c>
      <c r="C1" t="s">
        <v>297</v>
      </c>
      <c r="D1" t="s">
        <v>300</v>
      </c>
      <c r="E1" t="s">
        <v>301</v>
      </c>
      <c r="F1" t="s">
        <v>302</v>
      </c>
      <c r="G1" t="s">
        <v>303</v>
      </c>
      <c r="H1" t="s">
        <v>325</v>
      </c>
      <c r="I1" t="s">
        <v>326</v>
      </c>
      <c r="J1" t="s">
        <v>327</v>
      </c>
      <c r="K1" t="s">
        <v>328</v>
      </c>
      <c r="L1" t="s">
        <v>329</v>
      </c>
      <c r="M1" t="s">
        <v>330</v>
      </c>
      <c r="N1" t="s">
        <v>331</v>
      </c>
      <c r="O1" t="s">
        <v>332</v>
      </c>
      <c r="P1" t="s">
        <v>333</v>
      </c>
      <c r="Q1" t="s">
        <v>334</v>
      </c>
      <c r="R1" t="s">
        <v>335</v>
      </c>
      <c r="S1" t="s">
        <v>336</v>
      </c>
      <c r="T1" t="s">
        <v>337</v>
      </c>
      <c r="U1" t="s">
        <v>338</v>
      </c>
      <c r="V1" t="s">
        <v>339</v>
      </c>
      <c r="W1" t="s">
        <v>340</v>
      </c>
      <c r="X1" t="s">
        <v>341</v>
      </c>
      <c r="Y1" t="s">
        <v>342</v>
      </c>
      <c r="Z1" t="s">
        <v>343</v>
      </c>
      <c r="AA1" t="s">
        <v>344</v>
      </c>
      <c r="AB1" t="s">
        <v>345</v>
      </c>
      <c r="AC1" t="s">
        <v>346</v>
      </c>
      <c r="AD1" t="s">
        <v>347</v>
      </c>
      <c r="AE1" t="s">
        <v>348</v>
      </c>
      <c r="AF1" t="s">
        <v>349</v>
      </c>
      <c r="AG1" t="s">
        <v>350</v>
      </c>
      <c r="AH1" t="s">
        <v>351</v>
      </c>
      <c r="AI1" t="s">
        <v>352</v>
      </c>
      <c r="AJ1" t="s">
        <v>353</v>
      </c>
      <c r="AK1" t="s">
        <v>354</v>
      </c>
    </row>
    <row r="2">
      <c r="A2" t="s">
        <v>295</v>
      </c>
      <c r="B2">
        <v>2005</v>
      </c>
      <c r="C2" t="s">
        <v>298</v>
      </c>
      <c r="D2">
        <v>16</v>
      </c>
      <c r="E2" t="s">
        <v>13</v>
      </c>
      <c r="F2" t="s">
        <v>14</v>
      </c>
      <c r="G2" t="s">
        <v>304</v>
      </c>
      <c r="H2">
        <v>87.343199124750683</v>
      </c>
      <c r="I2">
        <v>96.666666666666671</v>
      </c>
      <c r="J2">
        <v>96.202519091540239</v>
      </c>
      <c r="K2">
        <v>99.098470377030424</v>
      </c>
      <c r="L2">
        <v>100</v>
      </c>
      <c r="M2">
        <v>92.857142857142847</v>
      </c>
      <c r="N2">
        <v>95.348837209302332</v>
      </c>
      <c r="O2">
        <v>99.999999999999986</v>
      </c>
      <c r="P2">
        <v>100</v>
      </c>
      <c r="Q2">
        <v>100</v>
      </c>
      <c r="R2">
        <v>85.497736267269318</v>
      </c>
      <c r="S2">
        <v>94.805194805194802</v>
      </c>
      <c r="T2">
        <v>96.72182424339519</v>
      </c>
      <c r="U2">
        <v>97.402597402597394</v>
      </c>
      <c r="V2">
        <v>100</v>
      </c>
      <c r="W2"/>
      <c r="X2"/>
      <c r="Y2"/>
      <c r="Z2"/>
      <c r="AA2"/>
      <c r="AB2"/>
      <c r="AC2"/>
      <c r="AD2"/>
      <c r="AE2"/>
      <c r="AF2"/>
      <c r="AG2"/>
      <c r="AH2"/>
      <c r="AI2"/>
      <c r="AJ2"/>
      <c r="AK2"/>
    </row>
    <row r="3">
      <c r="A3" t="s">
        <v>295</v>
      </c>
      <c r="B3">
        <v>2005</v>
      </c>
      <c r="C3" t="s">
        <v>298</v>
      </c>
      <c r="D3">
        <v>17</v>
      </c>
      <c r="E3" t="s">
        <v>13</v>
      </c>
      <c r="F3" t="s">
        <v>51</v>
      </c>
      <c r="G3" t="s">
        <v>240</v>
      </c>
      <c r="H3">
        <v>12.656800875249321</v>
      </c>
      <c r="I3">
        <v>3.333333333333329</v>
      </c>
      <c r="J3">
        <v>3.7974809084597609</v>
      </c>
      <c r="K3">
        <v>0.90152962296957639</v>
      </c>
      <c r="L3">
        <v>0</v>
      </c>
      <c r="M3">
        <v>7.142857142857153</v>
      </c>
      <c r="N3">
        <v>4.6511627906976676</v>
      </c>
      <c r="O3">
        <v>0</v>
      </c>
      <c r="P3">
        <v>0</v>
      </c>
      <c r="Q3">
        <v>0</v>
      </c>
      <c r="R3">
        <v>14.502263732730681</v>
      </c>
      <c r="S3">
        <v>5.1948051948051983</v>
      </c>
      <c r="T3">
        <v>3.27817575660481</v>
      </c>
      <c r="U3">
        <v>2.5974025974026058</v>
      </c>
      <c r="V3">
        <v>0</v>
      </c>
      <c r="W3"/>
      <c r="X3"/>
      <c r="Y3"/>
      <c r="Z3"/>
      <c r="AA3"/>
      <c r="AB3"/>
      <c r="AC3"/>
      <c r="AD3"/>
      <c r="AE3"/>
      <c r="AF3"/>
      <c r="AG3"/>
      <c r="AH3"/>
      <c r="AI3"/>
      <c r="AJ3"/>
      <c r="AK3"/>
    </row>
    <row r="4">
      <c r="A4" t="s">
        <v>295</v>
      </c>
      <c r="B4">
        <v>2005</v>
      </c>
      <c r="C4" t="s">
        <v>298</v>
      </c>
      <c r="D4">
        <v>18</v>
      </c>
      <c r="E4" t="s">
        <v>60</v>
      </c>
      <c r="F4" t="s">
        <v>15</v>
      </c>
      <c r="G4" t="s">
        <v>305</v>
      </c>
      <c r="H4">
        <v>87.045628164344947</v>
      </c>
      <c r="I4">
        <v>96.666666666666686</v>
      </c>
      <c r="J4">
        <v>96.202519091540239</v>
      </c>
      <c r="K4">
        <v>99.098470377030424</v>
      </c>
      <c r="L4">
        <v>99.854325464002287</v>
      </c>
      <c r="M4">
        <v>92.547454753070028</v>
      </c>
      <c r="N4">
        <v>95.348837209302332</v>
      </c>
      <c r="O4">
        <v>99.999999999999986</v>
      </c>
      <c r="P4">
        <v>100</v>
      </c>
      <c r="Q4">
        <v>99.238230271170707</v>
      </c>
      <c r="R4">
        <v>85.203299469543694</v>
      </c>
      <c r="S4">
        <v>94.805194805194802</v>
      </c>
      <c r="T4">
        <v>96.72182424339519</v>
      </c>
      <c r="U4">
        <v>97.40259740259738</v>
      </c>
      <c r="V4">
        <v>100</v>
      </c>
      <c r="W4"/>
      <c r="X4"/>
      <c r="Y4"/>
      <c r="Z4"/>
      <c r="AA4"/>
      <c r="AB4"/>
      <c r="AC4"/>
      <c r="AD4"/>
      <c r="AE4"/>
      <c r="AF4"/>
      <c r="AG4"/>
      <c r="AH4"/>
      <c r="AI4"/>
      <c r="AJ4"/>
      <c r="AK4"/>
    </row>
    <row r="5">
      <c r="A5" t="s">
        <v>295</v>
      </c>
      <c r="B5">
        <v>2005</v>
      </c>
      <c r="C5" t="s">
        <v>298</v>
      </c>
      <c r="D5">
        <v>19</v>
      </c>
      <c r="E5" t="s">
        <v>60</v>
      </c>
      <c r="F5" t="s">
        <v>16</v>
      </c>
      <c r="G5" t="s">
        <v>306</v>
      </c>
      <c r="H5">
        <v>0.29757096040574182</v>
      </c>
      <c r="I5">
        <v>0</v>
      </c>
      <c r="J5">
        <v>0</v>
      </c>
      <c r="K5">
        <v>0</v>
      </c>
      <c r="L5">
        <v>0.1456745359977222</v>
      </c>
      <c r="M5">
        <v>0.30968810407282038</v>
      </c>
      <c r="N5">
        <v>0</v>
      </c>
      <c r="O5">
        <v>0</v>
      </c>
      <c r="P5">
        <v>0</v>
      </c>
      <c r="Q5">
        <v>0.7617697288292804</v>
      </c>
      <c r="R5">
        <v>0.29443679772561299</v>
      </c>
      <c r="S5">
        <v>0</v>
      </c>
      <c r="T5">
        <v>0</v>
      </c>
      <c r="U5">
        <v>0</v>
      </c>
      <c r="V5">
        <v>0</v>
      </c>
      <c r="W5"/>
      <c r="X5"/>
      <c r="Y5"/>
      <c r="Z5"/>
      <c r="AA5"/>
      <c r="AB5"/>
      <c r="AC5"/>
      <c r="AD5"/>
      <c r="AE5"/>
      <c r="AF5"/>
      <c r="AG5"/>
      <c r="AH5"/>
      <c r="AI5"/>
      <c r="AJ5"/>
      <c r="AK5"/>
    </row>
    <row r="6">
      <c r="A6" t="s">
        <v>295</v>
      </c>
      <c r="B6">
        <v>2005</v>
      </c>
      <c r="C6" t="s">
        <v>298</v>
      </c>
      <c r="D6">
        <v>20</v>
      </c>
      <c r="E6" t="s">
        <v>60</v>
      </c>
      <c r="F6" t="s">
        <v>22</v>
      </c>
      <c r="G6" t="s">
        <v>307</v>
      </c>
      <c r="H6">
        <v>12.656800875249321</v>
      </c>
      <c r="I6">
        <v>3.3333333333333139</v>
      </c>
      <c r="J6">
        <v>3.7974809084597609</v>
      </c>
      <c r="K6">
        <v>0.90152962296957639</v>
      </c>
      <c r="L6">
        <v>0</v>
      </c>
      <c r="M6">
        <v>7.142857142857153</v>
      </c>
      <c r="N6">
        <v>4.6511627906976676</v>
      </c>
      <c r="O6">
        <v>0</v>
      </c>
      <c r="P6">
        <v>0</v>
      </c>
      <c r="Q6">
        <v>0</v>
      </c>
      <c r="R6">
        <v>14.5022637327307</v>
      </c>
      <c r="S6">
        <v>5.1948051948051983</v>
      </c>
      <c r="T6">
        <v>3.27817575660481</v>
      </c>
      <c r="U6">
        <v>2.59740259740262</v>
      </c>
      <c r="V6">
        <v>0</v>
      </c>
      <c r="W6"/>
      <c r="X6"/>
      <c r="Y6"/>
      <c r="Z6"/>
      <c r="AA6"/>
      <c r="AB6"/>
      <c r="AC6"/>
      <c r="AD6"/>
      <c r="AE6"/>
      <c r="AF6"/>
      <c r="AG6"/>
      <c r="AH6"/>
      <c r="AI6"/>
      <c r="AJ6"/>
      <c r="AK6"/>
    </row>
    <row r="7">
      <c r="A7" t="s">
        <v>295</v>
      </c>
      <c r="B7">
        <v>2005</v>
      </c>
      <c r="C7" t="s">
        <v>298</v>
      </c>
      <c r="D7">
        <v>21</v>
      </c>
      <c r="E7" t="s">
        <v>60</v>
      </c>
      <c r="F7" t="s">
        <v>17</v>
      </c>
      <c r="G7" t="s">
        <v>308</v>
      </c>
      <c r="H7">
        <v>0</v>
      </c>
      <c r="I7">
        <v>0</v>
      </c>
      <c r="J7">
        <v>0</v>
      </c>
      <c r="K7">
        <v>0</v>
      </c>
      <c r="L7">
        <v>0</v>
      </c>
      <c r="M7">
        <v>0</v>
      </c>
      <c r="N7">
        <v>0</v>
      </c>
      <c r="O7">
        <v>0</v>
      </c>
      <c r="P7">
        <v>0</v>
      </c>
      <c r="Q7">
        <v>0</v>
      </c>
      <c r="R7">
        <v>0</v>
      </c>
      <c r="S7">
        <v>0</v>
      </c>
      <c r="T7">
        <v>0</v>
      </c>
      <c r="U7">
        <v>0</v>
      </c>
      <c r="V7">
        <v>0</v>
      </c>
      <c r="W7"/>
      <c r="X7"/>
      <c r="Y7"/>
      <c r="Z7"/>
      <c r="AA7"/>
      <c r="AB7"/>
      <c r="AC7"/>
      <c r="AD7"/>
      <c r="AE7"/>
      <c r="AF7"/>
      <c r="AG7"/>
      <c r="AH7"/>
      <c r="AI7"/>
      <c r="AJ7"/>
      <c r="AK7"/>
    </row>
    <row r="8">
      <c r="A8" t="s">
        <v>295</v>
      </c>
      <c r="B8">
        <v>2005</v>
      </c>
      <c r="C8" t="s">
        <v>298</v>
      </c>
      <c r="D8">
        <v>58</v>
      </c>
      <c r="E8" t="s">
        <v>146</v>
      </c>
      <c r="F8" t="s">
        <v>147</v>
      </c>
      <c r="G8" t="s">
        <v>240</v>
      </c>
      <c r="H8">
        <v>9.1666666666666661</v>
      </c>
      <c r="I8">
        <v>20</v>
      </c>
      <c r="J8">
        <v>25</v>
      </c>
      <c r="K8">
        <v>24.793388429752071</v>
      </c>
      <c r="L8">
        <v>22.689075630252098</v>
      </c>
      <c r="M8">
        <v>16.666666666666661</v>
      </c>
      <c r="N8">
        <v>25.581395348837209</v>
      </c>
      <c r="O8">
        <v>32.558139534883722</v>
      </c>
      <c r="P8">
        <v>30.232558139534881</v>
      </c>
      <c r="Q8">
        <v>32.558139534883722</v>
      </c>
      <c r="R8">
        <v>6.4935064935064926</v>
      </c>
      <c r="S8">
        <v>16.88311688311688</v>
      </c>
      <c r="T8">
        <v>25.641025641025639</v>
      </c>
      <c r="U8">
        <v>14.285714285714279</v>
      </c>
      <c r="V8">
        <v>18.18181818181818</v>
      </c>
      <c r="W8"/>
      <c r="X8"/>
      <c r="Y8"/>
      <c r="Z8"/>
      <c r="AA8"/>
      <c r="AB8"/>
      <c r="AC8"/>
      <c r="AD8"/>
      <c r="AE8"/>
      <c r="AF8"/>
      <c r="AG8"/>
      <c r="AH8"/>
      <c r="AI8"/>
      <c r="AJ8"/>
      <c r="AK8"/>
    </row>
    <row r="9">
      <c r="A9" t="s">
        <v>295</v>
      </c>
      <c r="B9">
        <v>2005</v>
      </c>
      <c r="C9" t="s">
        <v>298</v>
      </c>
      <c r="D9">
        <v>59</v>
      </c>
      <c r="E9" t="s">
        <v>146</v>
      </c>
      <c r="F9" t="s">
        <v>148</v>
      </c>
      <c r="G9" t="s">
        <v>240</v>
      </c>
      <c r="H9">
        <v>3.333333333333333</v>
      </c>
      <c r="I9">
        <v>2.5</v>
      </c>
      <c r="J9">
        <v>3.333333333333333</v>
      </c>
      <c r="K9">
        <v>4.1322314049586781</v>
      </c>
      <c r="L9">
        <v>0</v>
      </c>
      <c r="M9">
        <v>2.3809523809523809</v>
      </c>
      <c r="N9">
        <v>0</v>
      </c>
      <c r="O9">
        <v>2.3255813953488369</v>
      </c>
      <c r="P9">
        <v>0</v>
      </c>
      <c r="Q9">
        <v>0</v>
      </c>
      <c r="R9">
        <v>3.8961038961038961</v>
      </c>
      <c r="S9">
        <v>2.5974025974025969</v>
      </c>
      <c r="T9">
        <v>5.1282051282051277</v>
      </c>
      <c r="U9">
        <v>6.4935064935064926</v>
      </c>
      <c r="V9">
        <v>0</v>
      </c>
      <c r="W9"/>
      <c r="X9"/>
      <c r="Y9"/>
      <c r="Z9"/>
      <c r="AA9"/>
      <c r="AB9"/>
      <c r="AC9"/>
      <c r="AD9"/>
      <c r="AE9"/>
      <c r="AF9"/>
      <c r="AG9"/>
      <c r="AH9"/>
      <c r="AI9"/>
      <c r="AJ9"/>
      <c r="AK9"/>
    </row>
    <row r="10">
      <c r="A10" t="s">
        <v>295</v>
      </c>
      <c r="B10">
        <v>2005</v>
      </c>
      <c r="C10" t="s">
        <v>298</v>
      </c>
      <c r="D10">
        <v>60</v>
      </c>
      <c r="E10" t="s">
        <v>146</v>
      </c>
      <c r="F10" t="s">
        <v>149</v>
      </c>
      <c r="G10" t="s">
        <v>240</v>
      </c>
      <c r="H10">
        <v>9.1666666666666661</v>
      </c>
      <c r="I10">
        <v>40.833333333333343</v>
      </c>
      <c r="J10">
        <v>55.000000000000007</v>
      </c>
      <c r="K10">
        <v>55.371900826446293</v>
      </c>
      <c r="L10">
        <v>74.789915966386559</v>
      </c>
      <c r="M10">
        <v>21.428571428571431</v>
      </c>
      <c r="N10">
        <v>44.186046511627907</v>
      </c>
      <c r="O10">
        <v>60.465116279069761</v>
      </c>
      <c r="P10">
        <v>62.790697674418603</v>
      </c>
      <c r="Q10">
        <v>65.116279069767444</v>
      </c>
      <c r="R10">
        <v>6.4935064935064926</v>
      </c>
      <c r="S10">
        <v>35.064935064935057</v>
      </c>
      <c r="T10">
        <v>48.717948717948723</v>
      </c>
      <c r="U10">
        <v>58.441558441558442</v>
      </c>
      <c r="V10">
        <v>75.324675324675326</v>
      </c>
      <c r="W10"/>
      <c r="X10"/>
      <c r="Y10"/>
      <c r="Z10"/>
      <c r="AA10"/>
      <c r="AB10"/>
      <c r="AC10"/>
      <c r="AD10"/>
      <c r="AE10"/>
      <c r="AF10"/>
      <c r="AG10"/>
      <c r="AH10"/>
      <c r="AI10"/>
      <c r="AJ10"/>
      <c r="AK10"/>
    </row>
    <row r="11">
      <c r="A11" t="s">
        <v>295</v>
      </c>
      <c r="B11">
        <v>2005</v>
      </c>
      <c r="C11" t="s">
        <v>298</v>
      </c>
      <c r="D11">
        <v>61</v>
      </c>
      <c r="E11" t="s">
        <v>146</v>
      </c>
      <c r="F11" t="s">
        <v>150</v>
      </c>
      <c r="G11" t="s">
        <v>240</v>
      </c>
      <c r="H11">
        <v>10.83333333333333</v>
      </c>
      <c r="I11">
        <v>9.1666666666666661</v>
      </c>
      <c r="J11">
        <v>4.1666666666666661</v>
      </c>
      <c r="K11">
        <v>5.785123966942149</v>
      </c>
      <c r="L11">
        <v>1.680672268907563</v>
      </c>
      <c r="M11">
        <v>14.285714285714279</v>
      </c>
      <c r="N11">
        <v>9.3023255813953494</v>
      </c>
      <c r="O11">
        <v>2.3255813953488369</v>
      </c>
      <c r="P11">
        <v>0</v>
      </c>
      <c r="Q11">
        <v>2.3255813953488369</v>
      </c>
      <c r="R11">
        <v>7.7922077922077921</v>
      </c>
      <c r="S11">
        <v>10.38961038961039</v>
      </c>
      <c r="T11">
        <v>5.1282051282051277</v>
      </c>
      <c r="U11">
        <v>6.4935064935064926</v>
      </c>
      <c r="V11">
        <v>3.8961038961038961</v>
      </c>
      <c r="W11"/>
      <c r="X11"/>
      <c r="Y11"/>
      <c r="Z11"/>
      <c r="AA11"/>
      <c r="AB11"/>
      <c r="AC11"/>
      <c r="AD11"/>
      <c r="AE11"/>
      <c r="AF11"/>
      <c r="AG11"/>
      <c r="AH11"/>
      <c r="AI11"/>
      <c r="AJ11"/>
      <c r="AK11"/>
    </row>
    <row r="12">
      <c r="A12" t="s">
        <v>295</v>
      </c>
      <c r="B12">
        <v>2005</v>
      </c>
      <c r="C12" t="s">
        <v>298</v>
      </c>
      <c r="D12">
        <v>62</v>
      </c>
      <c r="E12" t="s">
        <v>146</v>
      </c>
      <c r="F12" t="s">
        <v>151</v>
      </c>
      <c r="G12" t="s">
        <v>240</v>
      </c>
      <c r="H12">
        <v>54.166666666666657</v>
      </c>
      <c r="I12">
        <v>24.166666666666671</v>
      </c>
      <c r="J12">
        <v>6.666666666666667</v>
      </c>
      <c r="K12">
        <v>7.4380165289256199</v>
      </c>
      <c r="L12">
        <v>0.84033613445378152</v>
      </c>
      <c r="M12">
        <v>38.095238095238088</v>
      </c>
      <c r="N12">
        <v>16.279069767441861</v>
      </c>
      <c r="O12">
        <v>2.3255813953488369</v>
      </c>
      <c r="P12">
        <v>6.9767441860465116</v>
      </c>
      <c r="Q12">
        <v>0</v>
      </c>
      <c r="R12">
        <v>59.740259740259738</v>
      </c>
      <c r="S12">
        <v>29.870129870129869</v>
      </c>
      <c r="T12">
        <v>8.9743589743589745</v>
      </c>
      <c r="U12">
        <v>9.0909090909090917</v>
      </c>
      <c r="V12">
        <v>2.5974025974025969</v>
      </c>
      <c r="W12"/>
      <c r="X12"/>
      <c r="Y12"/>
      <c r="Z12"/>
      <c r="AA12"/>
      <c r="AB12"/>
      <c r="AC12"/>
      <c r="AD12"/>
      <c r="AE12"/>
      <c r="AF12"/>
      <c r="AG12"/>
      <c r="AH12"/>
      <c r="AI12"/>
      <c r="AJ12"/>
      <c r="AK12"/>
    </row>
    <row r="13">
      <c r="A13" t="s">
        <v>295</v>
      </c>
      <c r="B13">
        <v>2005</v>
      </c>
      <c r="C13" t="s">
        <v>298</v>
      </c>
      <c r="D13">
        <v>63</v>
      </c>
      <c r="E13" t="s">
        <v>146</v>
      </c>
      <c r="F13" t="s">
        <v>152</v>
      </c>
      <c r="G13" t="s">
        <v>240</v>
      </c>
      <c r="H13">
        <v>1.666666666666667</v>
      </c>
      <c r="I13">
        <v>0</v>
      </c>
      <c r="J13">
        <v>2.5</v>
      </c>
      <c r="K13">
        <v>1.6528925619834709</v>
      </c>
      <c r="L13">
        <v>0</v>
      </c>
      <c r="M13">
        <v>0</v>
      </c>
      <c r="N13">
        <v>0</v>
      </c>
      <c r="O13">
        <v>0</v>
      </c>
      <c r="P13">
        <v>0</v>
      </c>
      <c r="Q13">
        <v>0</v>
      </c>
      <c r="R13">
        <v>2.5974025974025969</v>
      </c>
      <c r="S13">
        <v>0</v>
      </c>
      <c r="T13">
        <v>3.8461538461538458</v>
      </c>
      <c r="U13">
        <v>2.5974025974025969</v>
      </c>
      <c r="V13">
        <v>0</v>
      </c>
      <c r="W13"/>
      <c r="X13"/>
      <c r="Y13"/>
      <c r="Z13"/>
      <c r="AA13"/>
      <c r="AB13"/>
      <c r="AC13"/>
      <c r="AD13"/>
      <c r="AE13"/>
      <c r="AF13"/>
      <c r="AG13"/>
      <c r="AH13"/>
      <c r="AI13"/>
      <c r="AJ13"/>
      <c r="AK13"/>
    </row>
    <row r="14">
      <c r="A14" t="s">
        <v>295</v>
      </c>
      <c r="B14">
        <v>2005</v>
      </c>
      <c r="C14" t="s">
        <v>298</v>
      </c>
      <c r="D14">
        <v>64</v>
      </c>
      <c r="E14" t="s">
        <v>146</v>
      </c>
      <c r="F14" t="s">
        <v>46</v>
      </c>
      <c r="G14" t="s">
        <v>240</v>
      </c>
      <c r="H14">
        <v>11.66666666666667</v>
      </c>
      <c r="I14">
        <v>3.333333333333333</v>
      </c>
      <c r="J14">
        <v>3.333333333333333</v>
      </c>
      <c r="K14">
        <v>0.82644628099173556</v>
      </c>
      <c r="L14">
        <v>0</v>
      </c>
      <c r="M14">
        <v>7.1428571428571423</v>
      </c>
      <c r="N14">
        <v>4.6511627906976747</v>
      </c>
      <c r="O14">
        <v>0</v>
      </c>
      <c r="P14">
        <v>0</v>
      </c>
      <c r="Q14">
        <v>0</v>
      </c>
      <c r="R14">
        <v>12.98701298701299</v>
      </c>
      <c r="S14">
        <v>5.1948051948051948</v>
      </c>
      <c r="T14">
        <v>2.5641025641025639</v>
      </c>
      <c r="U14">
        <v>2.5974025974025969</v>
      </c>
      <c r="V14">
        <v>0</v>
      </c>
      <c r="W14"/>
      <c r="X14"/>
      <c r="Y14"/>
      <c r="Z14"/>
      <c r="AA14"/>
      <c r="AB14"/>
      <c r="AC14"/>
      <c r="AD14"/>
      <c r="AE14"/>
      <c r="AF14"/>
      <c r="AG14"/>
      <c r="AH14"/>
      <c r="AI14"/>
      <c r="AJ14"/>
      <c r="AK14"/>
    </row>
    <row r="15">
      <c r="A15" t="s">
        <v>295</v>
      </c>
      <c r="B15">
        <v>2005</v>
      </c>
      <c r="C15" t="s">
        <v>298</v>
      </c>
      <c r="D15">
        <v>122</v>
      </c>
      <c r="E15" t="s">
        <v>18</v>
      </c>
      <c r="F15" t="s">
        <v>14</v>
      </c>
      <c r="G15" t="s">
        <v>309</v>
      </c>
      <c r="H15">
        <v>70.833333333333329</v>
      </c>
      <c r="I15">
        <v>88.539795719085447</v>
      </c>
      <c r="J15">
        <v>94.166666666666657</v>
      </c>
      <c r="K15">
        <v>95.867768595041326</v>
      </c>
      <c r="L15">
        <v>99.999999999999986</v>
      </c>
      <c r="M15">
        <v>64.285714285714278</v>
      </c>
      <c r="N15">
        <v>88.372093023255815</v>
      </c>
      <c r="O15">
        <v>95.348837209302332</v>
      </c>
      <c r="P15">
        <v>100</v>
      </c>
      <c r="Q15">
        <v>100</v>
      </c>
      <c r="R15">
        <v>70.129870129870127</v>
      </c>
      <c r="S15">
        <v>94.007651683456757</v>
      </c>
      <c r="T15">
        <v>93.589743589743591</v>
      </c>
      <c r="U15">
        <v>93.506493506493513</v>
      </c>
      <c r="V15">
        <v>98.701298701298711</v>
      </c>
      <c r="W15"/>
      <c r="X15"/>
      <c r="Y15"/>
      <c r="Z15"/>
      <c r="AA15"/>
      <c r="AB15"/>
      <c r="AC15"/>
      <c r="AD15"/>
      <c r="AE15"/>
      <c r="AF15"/>
      <c r="AG15"/>
      <c r="AH15"/>
      <c r="AI15"/>
      <c r="AJ15"/>
      <c r="AK15"/>
    </row>
    <row r="16">
      <c r="A16" t="s">
        <v>295</v>
      </c>
      <c r="B16">
        <v>2005</v>
      </c>
      <c r="C16" t="s">
        <v>298</v>
      </c>
      <c r="D16">
        <v>123</v>
      </c>
      <c r="E16" t="s">
        <v>18</v>
      </c>
      <c r="F16" t="s">
        <v>51</v>
      </c>
      <c r="G16" t="s">
        <v>240</v>
      </c>
      <c r="H16">
        <v>29.166666666666671</v>
      </c>
      <c r="I16">
        <v>11.460204280914549</v>
      </c>
      <c r="J16">
        <v>5.8333333333333428</v>
      </c>
      <c r="K16">
        <v>4.1322314049586737</v>
      </c>
      <c r="L16">
        <v>0</v>
      </c>
      <c r="M16">
        <v>35.714285714285722</v>
      </c>
      <c r="N16">
        <v>11.627906976744191</v>
      </c>
      <c r="O16">
        <v>4.6511627906976676</v>
      </c>
      <c r="P16">
        <v>0</v>
      </c>
      <c r="Q16">
        <v>0</v>
      </c>
      <c r="R16">
        <v>29.870129870129869</v>
      </c>
      <c r="S16">
        <v>5.992348316543243</v>
      </c>
      <c r="T16">
        <v>6.4102564102564088</v>
      </c>
      <c r="U16">
        <v>6.4935064935064872</v>
      </c>
      <c r="V16">
        <v>1.2987012987012889</v>
      </c>
      <c r="W16"/>
      <c r="X16"/>
      <c r="Y16"/>
      <c r="Z16"/>
      <c r="AA16"/>
      <c r="AB16"/>
      <c r="AC16"/>
      <c r="AD16"/>
      <c r="AE16"/>
      <c r="AF16"/>
      <c r="AG16"/>
      <c r="AH16"/>
      <c r="AI16"/>
      <c r="AJ16"/>
      <c r="AK16"/>
    </row>
    <row r="17">
      <c r="A17" t="s">
        <v>295</v>
      </c>
      <c r="B17">
        <v>2005</v>
      </c>
      <c r="C17" t="s">
        <v>298</v>
      </c>
      <c r="D17">
        <v>124</v>
      </c>
      <c r="E17" t="s">
        <v>50</v>
      </c>
      <c r="F17" t="s">
        <v>15</v>
      </c>
      <c r="G17" t="s">
        <v>310</v>
      </c>
      <c r="H17">
        <v>55.32898300393348</v>
      </c>
      <c r="I17">
        <v>78.055793933882683</v>
      </c>
      <c r="J17">
        <v>90.017460719665365</v>
      </c>
      <c r="K17">
        <v>93.494799478048463</v>
      </c>
      <c r="L17">
        <v>98.963702085218088</v>
      </c>
      <c r="M17">
        <v>46.026319659391838</v>
      </c>
      <c r="N17">
        <v>80.268656041769034</v>
      </c>
      <c r="O17">
        <v>89.214526946351583</v>
      </c>
      <c r="P17">
        <v>95.443082918216575</v>
      </c>
      <c r="Q17">
        <v>97.90955350601061</v>
      </c>
      <c r="R17">
        <v>55.897110741819688</v>
      </c>
      <c r="S17">
        <v>81.81565117477129</v>
      </c>
      <c r="T17">
        <v>90.801342225686653</v>
      </c>
      <c r="U17">
        <v>91.015523193518504</v>
      </c>
      <c r="V17">
        <v>97.929734839740419</v>
      </c>
      <c r="W17"/>
      <c r="X17"/>
      <c r="Y17"/>
      <c r="Z17"/>
      <c r="AA17"/>
      <c r="AB17"/>
      <c r="AC17"/>
      <c r="AD17"/>
      <c r="AE17"/>
      <c r="AF17"/>
      <c r="AG17"/>
      <c r="AH17"/>
      <c r="AI17"/>
      <c r="AJ17"/>
      <c r="AK17"/>
    </row>
    <row r="18">
      <c r="A18" t="s">
        <v>295</v>
      </c>
      <c r="B18">
        <v>2005</v>
      </c>
      <c r="C18" t="s">
        <v>298</v>
      </c>
      <c r="D18">
        <v>125</v>
      </c>
      <c r="E18" t="s">
        <v>50</v>
      </c>
      <c r="F18" t="s">
        <v>16</v>
      </c>
      <c r="G18" t="s">
        <v>311</v>
      </c>
      <c r="H18">
        <v>15.504350329399861</v>
      </c>
      <c r="I18">
        <v>10.48400178520278</v>
      </c>
      <c r="J18">
        <v>4.149205947001283</v>
      </c>
      <c r="K18">
        <v>2.372969116992854</v>
      </c>
      <c r="L18">
        <v>1.036297914781898</v>
      </c>
      <c r="M18">
        <v>18.259394626322401</v>
      </c>
      <c r="N18">
        <v>8.1034369814867855</v>
      </c>
      <c r="O18">
        <v>6.1343102629507484</v>
      </c>
      <c r="P18">
        <v>4.5569170817834284</v>
      </c>
      <c r="Q18">
        <v>2.0904464939893739</v>
      </c>
      <c r="R18">
        <v>14.232759388050351</v>
      </c>
      <c r="S18">
        <v>12.19200050868548</v>
      </c>
      <c r="T18">
        <v>2.7884013640569298</v>
      </c>
      <c r="U18">
        <v>2.4909703129750209</v>
      </c>
      <c r="V18">
        <v>0.77156386155828893</v>
      </c>
      <c r="W18"/>
      <c r="X18"/>
      <c r="Y18"/>
      <c r="Z18"/>
      <c r="AA18"/>
      <c r="AB18"/>
      <c r="AC18"/>
      <c r="AD18"/>
      <c r="AE18"/>
      <c r="AF18"/>
      <c r="AG18"/>
      <c r="AH18"/>
      <c r="AI18"/>
      <c r="AJ18"/>
      <c r="AK18"/>
    </row>
    <row r="19">
      <c r="A19" t="s">
        <v>295</v>
      </c>
      <c r="B19">
        <v>2005</v>
      </c>
      <c r="C19" t="s">
        <v>298</v>
      </c>
      <c r="D19">
        <v>126</v>
      </c>
      <c r="E19" t="s">
        <v>50</v>
      </c>
      <c r="F19" t="s">
        <v>22</v>
      </c>
      <c r="G19" t="s">
        <v>312</v>
      </c>
      <c r="H19">
        <v>1.666666666666657</v>
      </c>
      <c r="I19">
        <v>3.1268709475812102</v>
      </c>
      <c r="J19">
        <v>0.83333333333335702</v>
      </c>
      <c r="K19">
        <v>0.82644628099174611</v>
      </c>
      <c r="L19">
        <v>0</v>
      </c>
      <c r="M19">
        <v>4.7619047619048018</v>
      </c>
      <c r="N19">
        <v>4.6511627906976676</v>
      </c>
      <c r="O19">
        <v>0</v>
      </c>
      <c r="P19">
        <v>0</v>
      </c>
      <c r="Q19">
        <v>0</v>
      </c>
      <c r="R19">
        <v>1.298701298701388</v>
      </c>
      <c r="S19">
        <v>0.79754312173803044</v>
      </c>
      <c r="T19">
        <v>1.282051282051299</v>
      </c>
      <c r="U19">
        <v>1.2987012987012749</v>
      </c>
      <c r="V19">
        <v>0</v>
      </c>
      <c r="W19"/>
      <c r="X19"/>
      <c r="Y19"/>
      <c r="Z19"/>
      <c r="AA19"/>
      <c r="AB19"/>
      <c r="AC19"/>
      <c r="AD19"/>
      <c r="AE19"/>
      <c r="AF19"/>
      <c r="AG19"/>
      <c r="AH19"/>
      <c r="AI19"/>
      <c r="AJ19"/>
      <c r="AK19"/>
    </row>
    <row r="20">
      <c r="A20" t="s">
        <v>295</v>
      </c>
      <c r="B20">
        <v>2005</v>
      </c>
      <c r="C20" t="s">
        <v>298</v>
      </c>
      <c r="D20">
        <v>127</v>
      </c>
      <c r="E20" t="s">
        <v>50</v>
      </c>
      <c r="F20" t="s">
        <v>19</v>
      </c>
      <c r="G20" t="s">
        <v>313</v>
      </c>
      <c r="H20">
        <v>27.5</v>
      </c>
      <c r="I20">
        <v>8.3333333333333321</v>
      </c>
      <c r="J20">
        <v>5</v>
      </c>
      <c r="K20">
        <v>3.3057851239669418</v>
      </c>
      <c r="L20">
        <v>0</v>
      </c>
      <c r="M20">
        <v>30.952380952380949</v>
      </c>
      <c r="N20">
        <v>6.9767441860465116</v>
      </c>
      <c r="O20">
        <v>4.6511627906976747</v>
      </c>
      <c r="P20">
        <v>0</v>
      </c>
      <c r="Q20">
        <v>0</v>
      </c>
      <c r="R20">
        <v>28.571428571428569</v>
      </c>
      <c r="S20">
        <v>5.1948051948051948</v>
      </c>
      <c r="T20">
        <v>5.1282051282051277</v>
      </c>
      <c r="U20">
        <v>5.1948051948051948</v>
      </c>
      <c r="V20">
        <v>1.2987012987012989</v>
      </c>
      <c r="W20"/>
      <c r="X20"/>
      <c r="Y20"/>
      <c r="Z20"/>
      <c r="AA20"/>
      <c r="AB20"/>
      <c r="AC20"/>
      <c r="AD20"/>
      <c r="AE20"/>
      <c r="AF20"/>
      <c r="AG20"/>
      <c r="AH20"/>
      <c r="AI20"/>
      <c r="AJ20"/>
      <c r="AK20"/>
    </row>
    <row r="21">
      <c r="A21" t="s">
        <v>295</v>
      </c>
      <c r="B21">
        <v>2005</v>
      </c>
      <c r="C21" t="s">
        <v>298</v>
      </c>
      <c r="D21">
        <v>135</v>
      </c>
      <c r="E21" t="s">
        <v>45</v>
      </c>
      <c r="F21" t="s">
        <v>44</v>
      </c>
      <c r="G21" t="s">
        <v>314</v>
      </c>
      <c r="H21">
        <v>0.83333333333333337</v>
      </c>
      <c r="I21">
        <v>4.1666666666666661</v>
      </c>
      <c r="J21">
        <v>9.1666666666666661</v>
      </c>
      <c r="K21">
        <v>7.4380165289256199</v>
      </c>
      <c r="L21">
        <v>12.605042016806721</v>
      </c>
      <c r="M21">
        <v>2.3809523809523809</v>
      </c>
      <c r="N21">
        <v>4.6511627906976747</v>
      </c>
      <c r="O21">
        <v>18.604651162790699</v>
      </c>
      <c r="P21">
        <v>16.279069767441861</v>
      </c>
      <c r="Q21">
        <v>16.279069767441861</v>
      </c>
      <c r="R21">
        <v>1.2987012987012989</v>
      </c>
      <c r="S21">
        <v>1.2987012987012989</v>
      </c>
      <c r="T21">
        <v>3.8461538461538458</v>
      </c>
      <c r="U21">
        <v>5.1948051948051948</v>
      </c>
      <c r="V21">
        <v>9.0909090909090917</v>
      </c>
      <c r="W21"/>
      <c r="X21"/>
      <c r="Y21"/>
      <c r="Z21"/>
      <c r="AA21"/>
      <c r="AB21"/>
      <c r="AC21"/>
      <c r="AD21"/>
      <c r="AE21"/>
      <c r="AF21"/>
      <c r="AG21"/>
      <c r="AH21"/>
      <c r="AI21"/>
      <c r="AJ21"/>
      <c r="AK21"/>
    </row>
    <row r="22">
      <c r="A22" t="s">
        <v>295</v>
      </c>
      <c r="B22">
        <v>2005</v>
      </c>
      <c r="C22" t="s">
        <v>298</v>
      </c>
      <c r="D22">
        <v>136</v>
      </c>
      <c r="E22" t="s">
        <v>45</v>
      </c>
      <c r="F22" t="s">
        <v>43</v>
      </c>
      <c r="G22" t="s">
        <v>315</v>
      </c>
      <c r="H22">
        <v>5.833333333333333</v>
      </c>
      <c r="I22">
        <v>10.83333333333333</v>
      </c>
      <c r="J22">
        <v>33.333333333333329</v>
      </c>
      <c r="K22">
        <v>57.851239669421481</v>
      </c>
      <c r="L22">
        <v>82.35294117647058</v>
      </c>
      <c r="M22">
        <v>11.9047619047619</v>
      </c>
      <c r="N22">
        <v>13.95348837209302</v>
      </c>
      <c r="O22">
        <v>39.534883720930232</v>
      </c>
      <c r="P22">
        <v>74.418604651162795</v>
      </c>
      <c r="Q22">
        <v>83.720930232558146</v>
      </c>
      <c r="R22">
        <v>5.1948051948051948</v>
      </c>
      <c r="S22">
        <v>6.4935064935064926</v>
      </c>
      <c r="T22">
        <v>29.487179487179489</v>
      </c>
      <c r="U22">
        <v>48.051948051948052</v>
      </c>
      <c r="V22">
        <v>81.818181818181827</v>
      </c>
      <c r="W22"/>
      <c r="X22"/>
      <c r="Y22"/>
      <c r="Z22"/>
      <c r="AA22"/>
      <c r="AB22"/>
      <c r="AC22"/>
      <c r="AD22"/>
      <c r="AE22"/>
      <c r="AF22"/>
      <c r="AG22"/>
      <c r="AH22"/>
      <c r="AI22"/>
      <c r="AJ22"/>
      <c r="AK22"/>
    </row>
    <row r="23">
      <c r="A23" t="s">
        <v>295</v>
      </c>
      <c r="B23">
        <v>2005</v>
      </c>
      <c r="C23" t="s">
        <v>298</v>
      </c>
      <c r="D23">
        <v>139</v>
      </c>
      <c r="E23" t="s">
        <v>45</v>
      </c>
      <c r="F23" t="s">
        <v>19</v>
      </c>
      <c r="G23" t="s">
        <v>240</v>
      </c>
      <c r="H23">
        <v>27.5</v>
      </c>
      <c r="I23">
        <v>8.3333333333333321</v>
      </c>
      <c r="J23">
        <v>5</v>
      </c>
      <c r="K23">
        <v>3.3057851239669418</v>
      </c>
      <c r="L23">
        <v>0</v>
      </c>
      <c r="M23">
        <v>30.952380952380949</v>
      </c>
      <c r="N23">
        <v>6.9767441860465116</v>
      </c>
      <c r="O23">
        <v>4.6511627906976747</v>
      </c>
      <c r="P23">
        <v>0</v>
      </c>
      <c r="Q23">
        <v>0</v>
      </c>
      <c r="R23">
        <v>28.571428571428569</v>
      </c>
      <c r="S23">
        <v>5.1948051948051948</v>
      </c>
      <c r="T23">
        <v>5.1282051282051277</v>
      </c>
      <c r="U23">
        <v>5.1948051948051948</v>
      </c>
      <c r="V23">
        <v>1.2987012987012989</v>
      </c>
      <c r="W23"/>
      <c r="X23"/>
      <c r="Y23"/>
      <c r="Z23"/>
      <c r="AA23"/>
      <c r="AB23"/>
      <c r="AC23"/>
      <c r="AD23"/>
      <c r="AE23"/>
      <c r="AF23"/>
      <c r="AG23"/>
      <c r="AH23"/>
      <c r="AI23"/>
      <c r="AJ23"/>
      <c r="AK23"/>
    </row>
    <row r="24">
      <c r="A24" t="s">
        <v>295</v>
      </c>
      <c r="B24">
        <v>2005</v>
      </c>
      <c r="C24" t="s">
        <v>298</v>
      </c>
      <c r="D24">
        <v>151</v>
      </c>
      <c r="E24" t="s">
        <v>109</v>
      </c>
      <c r="F24" t="s">
        <v>49</v>
      </c>
      <c r="G24" t="s">
        <v>240</v>
      </c>
      <c r="H24">
        <v>65.882352941176464</v>
      </c>
      <c r="I24">
        <v>81.481481481481481</v>
      </c>
      <c r="J24">
        <v>92.920353982300881</v>
      </c>
      <c r="K24">
        <v>92.241379310344826</v>
      </c>
      <c r="L24">
        <v>97.41379310344827</v>
      </c>
      <c r="M24">
        <v>64.285714285714292</v>
      </c>
      <c r="N24">
        <v>87.179487179487182</v>
      </c>
      <c r="O24">
        <v>90.243902439024396</v>
      </c>
      <c r="P24">
        <v>95.348837209302332</v>
      </c>
      <c r="Q24">
        <v>95.348837209302332</v>
      </c>
      <c r="R24">
        <v>64.15094339622641</v>
      </c>
      <c r="S24">
        <v>79.452054794520549</v>
      </c>
      <c r="T24">
        <v>91.780821917808225</v>
      </c>
      <c r="U24">
        <v>94.444444444444443</v>
      </c>
      <c r="V24">
        <v>97.260273972602747</v>
      </c>
      <c r="W24"/>
      <c r="X24"/>
      <c r="Y24"/>
      <c r="Z24"/>
      <c r="AA24"/>
      <c r="AB24"/>
      <c r="AC24"/>
      <c r="AD24"/>
      <c r="AE24"/>
      <c r="AF24"/>
      <c r="AG24"/>
      <c r="AH24"/>
      <c r="AI24"/>
      <c r="AJ24"/>
      <c r="AK24"/>
    </row>
    <row r="25">
      <c r="A25" t="s">
        <v>295</v>
      </c>
      <c r="B25">
        <v>2005</v>
      </c>
      <c r="C25" t="s">
        <v>298</v>
      </c>
      <c r="D25">
        <v>152</v>
      </c>
      <c r="E25" t="s">
        <v>109</v>
      </c>
      <c r="F25" t="s">
        <v>48</v>
      </c>
      <c r="G25" t="s">
        <v>240</v>
      </c>
      <c r="H25">
        <v>34.117647058823529</v>
      </c>
      <c r="I25">
        <v>18.518518518518519</v>
      </c>
      <c r="J25">
        <v>7.0796460176991154</v>
      </c>
      <c r="K25">
        <v>7.7586206896551726</v>
      </c>
      <c r="L25">
        <v>2.5862068965517242</v>
      </c>
      <c r="M25">
        <v>35.714285714285722</v>
      </c>
      <c r="N25">
        <v>12.820512820512819</v>
      </c>
      <c r="O25">
        <v>9.7560975609756095</v>
      </c>
      <c r="P25">
        <v>4.6511627906976747</v>
      </c>
      <c r="Q25">
        <v>4.6511627906976747</v>
      </c>
      <c r="R25">
        <v>35.849056603773583</v>
      </c>
      <c r="S25">
        <v>20.547945205479451</v>
      </c>
      <c r="T25">
        <v>8.2191780821917799</v>
      </c>
      <c r="U25">
        <v>5.5555555555555554</v>
      </c>
      <c r="V25">
        <v>2.7397260273972601</v>
      </c>
      <c r="W25"/>
      <c r="X25"/>
      <c r="Y25"/>
      <c r="Z25"/>
      <c r="AA25"/>
      <c r="AB25"/>
      <c r="AC25"/>
      <c r="AD25"/>
      <c r="AE25"/>
      <c r="AF25"/>
      <c r="AG25"/>
      <c r="AH25"/>
      <c r="AI25"/>
      <c r="AJ25"/>
      <c r="AK25"/>
    </row>
    <row r="26">
      <c r="A26" t="s">
        <v>295</v>
      </c>
      <c r="B26">
        <v>2005</v>
      </c>
      <c r="C26" t="s">
        <v>298</v>
      </c>
      <c r="D26">
        <v>153</v>
      </c>
      <c r="E26" t="s">
        <v>154</v>
      </c>
      <c r="F26" t="s">
        <v>155</v>
      </c>
      <c r="G26" t="s">
        <v>240</v>
      </c>
      <c r="H26">
        <v>0.83333333333333337</v>
      </c>
      <c r="I26">
        <v>4.1666666666666661</v>
      </c>
      <c r="J26">
        <v>9.1666666666666661</v>
      </c>
      <c r="K26">
        <v>7.4380165289256199</v>
      </c>
      <c r="L26">
        <v>12.605042016806721</v>
      </c>
      <c r="M26">
        <v>2.3809523809523809</v>
      </c>
      <c r="N26">
        <v>4.6511627906976747</v>
      </c>
      <c r="O26">
        <v>18.604651162790699</v>
      </c>
      <c r="P26">
        <v>16.279069767441861</v>
      </c>
      <c r="Q26">
        <v>16.279069767441861</v>
      </c>
      <c r="R26">
        <v>1.2987012987012989</v>
      </c>
      <c r="S26">
        <v>1.2987012987012989</v>
      </c>
      <c r="T26">
        <v>3.8461538461538458</v>
      </c>
      <c r="U26">
        <v>5.1948051948051948</v>
      </c>
      <c r="V26">
        <v>9.0909090909090917</v>
      </c>
      <c r="W26">
        <v>1</v>
      </c>
      <c r="X26">
        <v>5</v>
      </c>
      <c r="Y26">
        <v>11</v>
      </c>
      <c r="Z26">
        <v>9</v>
      </c>
      <c r="AA26">
        <v>15</v>
      </c>
      <c r="AB26">
        <v>1</v>
      </c>
      <c r="AC26">
        <v>2</v>
      </c>
      <c r="AD26">
        <v>8</v>
      </c>
      <c r="AE26">
        <v>7</v>
      </c>
      <c r="AF26">
        <v>7</v>
      </c>
      <c r="AG26">
        <v>1</v>
      </c>
      <c r="AH26">
        <v>1</v>
      </c>
      <c r="AI26">
        <v>3</v>
      </c>
      <c r="AJ26">
        <v>4</v>
      </c>
      <c r="AK26">
        <v>7</v>
      </c>
    </row>
    <row r="27">
      <c r="A27" t="s">
        <v>295</v>
      </c>
      <c r="B27">
        <v>2005</v>
      </c>
      <c r="C27" t="s">
        <v>298</v>
      </c>
      <c r="D27">
        <v>154</v>
      </c>
      <c r="E27" t="s">
        <v>154</v>
      </c>
      <c r="F27" t="s">
        <v>156</v>
      </c>
      <c r="G27" t="s">
        <v>240</v>
      </c>
      <c r="H27">
        <v>5.833333333333333</v>
      </c>
      <c r="I27">
        <v>10.83333333333333</v>
      </c>
      <c r="J27">
        <v>33.333333333333329</v>
      </c>
      <c r="K27">
        <v>57.851239669421481</v>
      </c>
      <c r="L27">
        <v>82.35294117647058</v>
      </c>
      <c r="M27">
        <v>11.9047619047619</v>
      </c>
      <c r="N27">
        <v>13.95348837209302</v>
      </c>
      <c r="O27">
        <v>39.534883720930232</v>
      </c>
      <c r="P27">
        <v>74.418604651162795</v>
      </c>
      <c r="Q27">
        <v>83.720930232558146</v>
      </c>
      <c r="R27">
        <v>5.1948051948051948</v>
      </c>
      <c r="S27">
        <v>6.4935064935064926</v>
      </c>
      <c r="T27">
        <v>29.487179487179489</v>
      </c>
      <c r="U27">
        <v>48.051948051948052</v>
      </c>
      <c r="V27">
        <v>81.818181818181827</v>
      </c>
      <c r="W27">
        <v>7</v>
      </c>
      <c r="X27">
        <v>13</v>
      </c>
      <c r="Y27">
        <v>40</v>
      </c>
      <c r="Z27">
        <v>70</v>
      </c>
      <c r="AA27">
        <v>98</v>
      </c>
      <c r="AB27">
        <v>5</v>
      </c>
      <c r="AC27">
        <v>6</v>
      </c>
      <c r="AD27">
        <v>17</v>
      </c>
      <c r="AE27">
        <v>32</v>
      </c>
      <c r="AF27">
        <v>36</v>
      </c>
      <c r="AG27">
        <v>4</v>
      </c>
      <c r="AH27">
        <v>5</v>
      </c>
      <c r="AI27">
        <v>23</v>
      </c>
      <c r="AJ27">
        <v>37</v>
      </c>
      <c r="AK27">
        <v>63</v>
      </c>
    </row>
    <row r="28">
      <c r="A28" t="s">
        <v>295</v>
      </c>
      <c r="B28">
        <v>2005</v>
      </c>
      <c r="C28" t="s">
        <v>298</v>
      </c>
      <c r="D28">
        <v>155</v>
      </c>
      <c r="E28" t="s">
        <v>154</v>
      </c>
      <c r="F28" t="s">
        <v>157</v>
      </c>
      <c r="G28" t="s">
        <v>240</v>
      </c>
      <c r="H28">
        <v>62.5</v>
      </c>
      <c r="I28">
        <v>73.333333333333329</v>
      </c>
      <c r="J28">
        <v>50.833333333333329</v>
      </c>
      <c r="K28">
        <v>30.578512396694212</v>
      </c>
      <c r="L28">
        <v>5.0420168067226889</v>
      </c>
      <c r="M28">
        <v>50</v>
      </c>
      <c r="N28">
        <v>67.441860465116278</v>
      </c>
      <c r="O28">
        <v>37.209302325581397</v>
      </c>
      <c r="P28">
        <v>9.3023255813953494</v>
      </c>
      <c r="Q28">
        <v>0</v>
      </c>
      <c r="R28">
        <v>61.038961038961027</v>
      </c>
      <c r="S28">
        <v>87.012987012987011</v>
      </c>
      <c r="T28">
        <v>58.974358974358978</v>
      </c>
      <c r="U28">
        <v>40.259740259740262</v>
      </c>
      <c r="V28">
        <v>7.7922077922077921</v>
      </c>
      <c r="W28">
        <v>75</v>
      </c>
      <c r="X28">
        <v>88</v>
      </c>
      <c r="Y28">
        <v>61</v>
      </c>
      <c r="Z28">
        <v>37</v>
      </c>
      <c r="AA28">
        <v>6</v>
      </c>
      <c r="AB28">
        <v>21</v>
      </c>
      <c r="AC28">
        <v>29</v>
      </c>
      <c r="AD28">
        <v>16</v>
      </c>
      <c r="AE28">
        <v>4</v>
      </c>
      <c r="AF28">
        <v>0</v>
      </c>
      <c r="AG28">
        <v>47</v>
      </c>
      <c r="AH28">
        <v>67</v>
      </c>
      <c r="AI28">
        <v>46</v>
      </c>
      <c r="AJ28">
        <v>31</v>
      </c>
      <c r="AK28">
        <v>6</v>
      </c>
    </row>
    <row r="29">
      <c r="A29" t="s">
        <v>295</v>
      </c>
      <c r="B29">
        <v>2005</v>
      </c>
      <c r="C29" t="s">
        <v>298</v>
      </c>
      <c r="D29">
        <v>156</v>
      </c>
      <c r="E29" t="s">
        <v>154</v>
      </c>
      <c r="F29" t="s">
        <v>158</v>
      </c>
      <c r="G29" t="s">
        <v>240</v>
      </c>
      <c r="H29">
        <v>1.666666666666667</v>
      </c>
      <c r="I29">
        <v>0.83333333333333337</v>
      </c>
      <c r="J29">
        <v>0.83333333333333337</v>
      </c>
      <c r="K29">
        <v>0</v>
      </c>
      <c r="L29">
        <v>0</v>
      </c>
      <c r="M29">
        <v>0</v>
      </c>
      <c r="N29">
        <v>2.3255813953488369</v>
      </c>
      <c r="O29">
        <v>0</v>
      </c>
      <c r="P29">
        <v>0</v>
      </c>
      <c r="Q29">
        <v>0</v>
      </c>
      <c r="R29">
        <v>2.5974025974025969</v>
      </c>
      <c r="S29">
        <v>0</v>
      </c>
      <c r="T29">
        <v>1.2820512820512819</v>
      </c>
      <c r="U29">
        <v>0</v>
      </c>
      <c r="V29">
        <v>0</v>
      </c>
      <c r="W29">
        <v>2</v>
      </c>
      <c r="X29">
        <v>1</v>
      </c>
      <c r="Y29">
        <v>1</v>
      </c>
      <c r="Z29">
        <v>0</v>
      </c>
      <c r="AA29">
        <v>0</v>
      </c>
      <c r="AB29">
        <v>0</v>
      </c>
      <c r="AC29">
        <v>1</v>
      </c>
      <c r="AD29">
        <v>0</v>
      </c>
      <c r="AE29">
        <v>0</v>
      </c>
      <c r="AF29">
        <v>0</v>
      </c>
      <c r="AG29">
        <v>2</v>
      </c>
      <c r="AH29">
        <v>0</v>
      </c>
      <c r="AI29">
        <v>1</v>
      </c>
      <c r="AJ29">
        <v>0</v>
      </c>
      <c r="AK29">
        <v>0</v>
      </c>
    </row>
    <row r="30">
      <c r="A30" t="s">
        <v>295</v>
      </c>
      <c r="B30">
        <v>2005</v>
      </c>
      <c r="C30" t="s">
        <v>298</v>
      </c>
      <c r="D30">
        <v>157</v>
      </c>
      <c r="E30" t="s">
        <v>154</v>
      </c>
      <c r="F30" t="s">
        <v>159</v>
      </c>
      <c r="G30" t="s">
        <v>240</v>
      </c>
      <c r="H30">
        <v>27.5</v>
      </c>
      <c r="I30">
        <v>8.3333333333333321</v>
      </c>
      <c r="J30">
        <v>5</v>
      </c>
      <c r="K30">
        <v>3.3057851239669418</v>
      </c>
      <c r="L30">
        <v>0</v>
      </c>
      <c r="M30">
        <v>30.952380952380949</v>
      </c>
      <c r="N30">
        <v>6.9767441860465116</v>
      </c>
      <c r="O30">
        <v>4.6511627906976747</v>
      </c>
      <c r="P30">
        <v>0</v>
      </c>
      <c r="Q30">
        <v>0</v>
      </c>
      <c r="R30">
        <v>28.571428571428569</v>
      </c>
      <c r="S30">
        <v>5.1948051948051948</v>
      </c>
      <c r="T30">
        <v>5.1282051282051277</v>
      </c>
      <c r="U30">
        <v>5.1948051948051948</v>
      </c>
      <c r="V30">
        <v>1.2987012987012989</v>
      </c>
      <c r="W30">
        <v>33</v>
      </c>
      <c r="X30">
        <v>10</v>
      </c>
      <c r="Y30">
        <v>6</v>
      </c>
      <c r="Z30">
        <v>4</v>
      </c>
      <c r="AA30">
        <v>0</v>
      </c>
      <c r="AB30">
        <v>13</v>
      </c>
      <c r="AC30">
        <v>3</v>
      </c>
      <c r="AD30">
        <v>2</v>
      </c>
      <c r="AE30">
        <v>0</v>
      </c>
      <c r="AF30">
        <v>0</v>
      </c>
      <c r="AG30">
        <v>22</v>
      </c>
      <c r="AH30">
        <v>4</v>
      </c>
      <c r="AI30">
        <v>4</v>
      </c>
      <c r="AJ30">
        <v>4</v>
      </c>
      <c r="AK30">
        <v>1</v>
      </c>
    </row>
    <row r="31">
      <c r="A31" t="s">
        <v>295</v>
      </c>
      <c r="B31">
        <v>2005</v>
      </c>
      <c r="C31" t="s">
        <v>298</v>
      </c>
      <c r="D31">
        <v>158</v>
      </c>
      <c r="E31" t="s">
        <v>154</v>
      </c>
      <c r="F31" t="s">
        <v>46</v>
      </c>
      <c r="G31" t="s">
        <v>240</v>
      </c>
      <c r="H31">
        <v>1.666666666666667</v>
      </c>
      <c r="I31">
        <v>2.5</v>
      </c>
      <c r="J31">
        <v>0.83333333333333337</v>
      </c>
      <c r="K31">
        <v>0.82644628099173556</v>
      </c>
      <c r="L31">
        <v>0</v>
      </c>
      <c r="M31">
        <v>4.7619047619047619</v>
      </c>
      <c r="N31">
        <v>4.6511627906976747</v>
      </c>
      <c r="O31">
        <v>0</v>
      </c>
      <c r="P31">
        <v>0</v>
      </c>
      <c r="Q31">
        <v>0</v>
      </c>
      <c r="R31">
        <v>1.2987012987012989</v>
      </c>
      <c r="S31">
        <v>0</v>
      </c>
      <c r="T31">
        <v>1.2820512820512819</v>
      </c>
      <c r="U31">
        <v>1.2987012987012989</v>
      </c>
      <c r="V31">
        <v>0</v>
      </c>
      <c r="W31">
        <v>2</v>
      </c>
      <c r="X31">
        <v>3</v>
      </c>
      <c r="Y31">
        <v>1</v>
      </c>
      <c r="Z31">
        <v>1</v>
      </c>
      <c r="AA31">
        <v>0</v>
      </c>
      <c r="AB31">
        <v>2</v>
      </c>
      <c r="AC31">
        <v>2</v>
      </c>
      <c r="AD31">
        <v>0</v>
      </c>
      <c r="AE31">
        <v>0</v>
      </c>
      <c r="AF31">
        <v>0</v>
      </c>
      <c r="AG31">
        <v>1</v>
      </c>
      <c r="AH31">
        <v>0</v>
      </c>
      <c r="AI31">
        <v>1</v>
      </c>
      <c r="AJ31">
        <v>1</v>
      </c>
      <c r="AK31">
        <v>0</v>
      </c>
    </row>
    <row r="32">
      <c r="A32" t="s">
        <v>295</v>
      </c>
      <c r="B32">
        <v>2012</v>
      </c>
      <c r="C32" t="s">
        <v>299</v>
      </c>
      <c r="D32">
        <v>16</v>
      </c>
      <c r="E32" t="s">
        <v>13</v>
      </c>
      <c r="F32" t="s">
        <v>14</v>
      </c>
      <c r="G32" t="s">
        <v>304</v>
      </c>
      <c r="H32">
        <v>97.646398815005796</v>
      </c>
      <c r="I32">
        <v>99.616429305313815</v>
      </c>
      <c r="J32">
        <v>99.708513014589613</v>
      </c>
      <c r="K32">
        <v>99.952030159075051</v>
      </c>
      <c r="L32">
        <v>99.456188851385804</v>
      </c>
      <c r="M32">
        <v>99.462234562805321</v>
      </c>
      <c r="N32">
        <v>100</v>
      </c>
      <c r="O32">
        <v>100</v>
      </c>
      <c r="P32">
        <v>99.746837939900914</v>
      </c>
      <c r="Q32">
        <v>100</v>
      </c>
      <c r="R32">
        <v>97.207062813375572</v>
      </c>
      <c r="S32">
        <v>99.528443591119327</v>
      </c>
      <c r="T32">
        <v>99.64009172298654</v>
      </c>
      <c r="U32">
        <v>100</v>
      </c>
      <c r="V32">
        <v>99.335541385013286</v>
      </c>
      <c r="W32"/>
      <c r="X32"/>
      <c r="Y32"/>
      <c r="Z32"/>
      <c r="AA32"/>
      <c r="AB32"/>
      <c r="AC32"/>
      <c r="AD32"/>
      <c r="AE32"/>
      <c r="AF32"/>
      <c r="AG32"/>
      <c r="AH32"/>
      <c r="AI32"/>
      <c r="AJ32"/>
      <c r="AK32"/>
    </row>
    <row r="33">
      <c r="A33" t="s">
        <v>295</v>
      </c>
      <c r="B33">
        <v>2012</v>
      </c>
      <c r="C33" t="s">
        <v>299</v>
      </c>
      <c r="D33">
        <v>17</v>
      </c>
      <c r="E33" t="s">
        <v>13</v>
      </c>
      <c r="F33" t="s">
        <v>51</v>
      </c>
      <c r="G33" t="s">
        <v>240</v>
      </c>
      <c r="H33">
        <v>2.353601184994182</v>
      </c>
      <c r="I33">
        <v>0.38357069468616328</v>
      </c>
      <c r="J33">
        <v>0.29148698541038381</v>
      </c>
      <c r="K33">
        <v>0.047969840924939097</v>
      </c>
      <c r="L33">
        <v>0.54381114861418522</v>
      </c>
      <c r="M33">
        <v>0.53776543719468417</v>
      </c>
      <c r="N33">
        <v>0</v>
      </c>
      <c r="O33">
        <v>0</v>
      </c>
      <c r="P33">
        <v>0.25316206009907932</v>
      </c>
      <c r="Q33">
        <v>0</v>
      </c>
      <c r="R33">
        <v>2.7929371866244299</v>
      </c>
      <c r="S33">
        <v>0.47155640888068651</v>
      </c>
      <c r="T33">
        <v>0.35990827701346628</v>
      </c>
      <c r="U33">
        <v>0</v>
      </c>
      <c r="V33">
        <v>0.66445861498671077</v>
      </c>
      <c r="W33"/>
      <c r="X33"/>
      <c r="Y33"/>
      <c r="Z33"/>
      <c r="AA33"/>
      <c r="AB33"/>
      <c r="AC33"/>
      <c r="AD33"/>
      <c r="AE33"/>
      <c r="AF33"/>
      <c r="AG33"/>
      <c r="AH33"/>
      <c r="AI33"/>
      <c r="AJ33"/>
      <c r="AK33"/>
    </row>
    <row r="34">
      <c r="A34" t="s">
        <v>295</v>
      </c>
      <c r="B34">
        <v>2012</v>
      </c>
      <c r="C34" t="s">
        <v>299</v>
      </c>
      <c r="D34">
        <v>18</v>
      </c>
      <c r="E34" t="s">
        <v>60</v>
      </c>
      <c r="F34" t="s">
        <v>15</v>
      </c>
      <c r="G34" t="s">
        <v>305</v>
      </c>
      <c r="H34">
        <v>97.313725716622471</v>
      </c>
      <c r="I34">
        <v>99.616429305313815</v>
      </c>
      <c r="J34">
        <v>99.708513014589613</v>
      </c>
      <c r="K34">
        <v>99.952030159075051</v>
      </c>
      <c r="L34">
        <v>99.311306509755539</v>
      </c>
      <c r="M34">
        <v>99.130517799820396</v>
      </c>
      <c r="N34">
        <v>100</v>
      </c>
      <c r="O34">
        <v>100</v>
      </c>
      <c r="P34">
        <v>99.7468379399009</v>
      </c>
      <c r="Q34">
        <v>99.238230271170707</v>
      </c>
      <c r="R34">
        <v>96.87230147885775</v>
      </c>
      <c r="S34">
        <v>99.528443591119327</v>
      </c>
      <c r="T34">
        <v>99.64009172298654</v>
      </c>
      <c r="U34">
        <v>100</v>
      </c>
      <c r="V34">
        <v>99.3355413850133</v>
      </c>
      <c r="W34"/>
      <c r="X34"/>
      <c r="Y34"/>
      <c r="Z34"/>
      <c r="AA34"/>
      <c r="AB34"/>
      <c r="AC34"/>
      <c r="AD34"/>
      <c r="AE34"/>
      <c r="AF34"/>
      <c r="AG34"/>
      <c r="AH34"/>
      <c r="AI34"/>
      <c r="AJ34"/>
      <c r="AK34"/>
    </row>
    <row r="35">
      <c r="A35" t="s">
        <v>295</v>
      </c>
      <c r="B35">
        <v>2012</v>
      </c>
      <c r="C35" t="s">
        <v>299</v>
      </c>
      <c r="D35">
        <v>19</v>
      </c>
      <c r="E35" t="s">
        <v>60</v>
      </c>
      <c r="F35" t="s">
        <v>16</v>
      </c>
      <c r="G35" t="s">
        <v>306</v>
      </c>
      <c r="H35">
        <v>0.33267309838333448</v>
      </c>
      <c r="I35">
        <v>0</v>
      </c>
      <c r="J35">
        <v>0</v>
      </c>
      <c r="K35">
        <v>0</v>
      </c>
      <c r="L35">
        <v>0.14488234163027461</v>
      </c>
      <c r="M35">
        <v>0.33171676298493741</v>
      </c>
      <c r="N35">
        <v>0</v>
      </c>
      <c r="O35">
        <v>0</v>
      </c>
      <c r="P35">
        <v>0</v>
      </c>
      <c r="Q35">
        <v>0.7617697288292804</v>
      </c>
      <c r="R35">
        <v>0.33476133451780982</v>
      </c>
      <c r="S35">
        <v>0</v>
      </c>
      <c r="T35">
        <v>0</v>
      </c>
      <c r="U35">
        <v>0</v>
      </c>
      <c r="V35">
        <v>0</v>
      </c>
      <c r="W35"/>
      <c r="X35"/>
      <c r="Y35"/>
      <c r="Z35"/>
      <c r="AA35"/>
      <c r="AB35"/>
      <c r="AC35"/>
      <c r="AD35"/>
      <c r="AE35"/>
      <c r="AF35"/>
      <c r="AG35"/>
      <c r="AH35"/>
      <c r="AI35"/>
      <c r="AJ35"/>
      <c r="AK35"/>
    </row>
    <row r="36">
      <c r="A36" t="s">
        <v>295</v>
      </c>
      <c r="B36">
        <v>2012</v>
      </c>
      <c r="C36" t="s">
        <v>299</v>
      </c>
      <c r="D36">
        <v>20</v>
      </c>
      <c r="E36" t="s">
        <v>60</v>
      </c>
      <c r="F36" t="s">
        <v>22</v>
      </c>
      <c r="G36" t="s">
        <v>307</v>
      </c>
      <c r="H36">
        <v>2.353601184994194</v>
      </c>
      <c r="I36">
        <v>0.38357069468618482</v>
      </c>
      <c r="J36">
        <v>0.29148698541038698</v>
      </c>
      <c r="K36">
        <v>0.047969840924949401</v>
      </c>
      <c r="L36">
        <v>0.54381114861418622</v>
      </c>
      <c r="M36">
        <v>0.53776543719466674</v>
      </c>
      <c r="N36">
        <v>0</v>
      </c>
      <c r="O36">
        <v>0</v>
      </c>
      <c r="P36">
        <v>0.25316206009910053</v>
      </c>
      <c r="Q36">
        <v>1.26565424807e-14</v>
      </c>
      <c r="R36">
        <v>2.7929371866244401</v>
      </c>
      <c r="S36">
        <v>0.47155640888067302</v>
      </c>
      <c r="T36">
        <v>0.35990827701346012</v>
      </c>
      <c r="U36">
        <v>0</v>
      </c>
      <c r="V36">
        <v>0.66445861498669956</v>
      </c>
      <c r="W36"/>
      <c r="X36"/>
      <c r="Y36"/>
      <c r="Z36"/>
      <c r="AA36"/>
      <c r="AB36"/>
      <c r="AC36"/>
      <c r="AD36"/>
      <c r="AE36"/>
      <c r="AF36"/>
      <c r="AG36"/>
      <c r="AH36"/>
      <c r="AI36"/>
      <c r="AJ36"/>
      <c r="AK36"/>
    </row>
    <row r="37">
      <c r="A37" t="s">
        <v>295</v>
      </c>
      <c r="B37">
        <v>2012</v>
      </c>
      <c r="C37" t="s">
        <v>299</v>
      </c>
      <c r="D37">
        <v>21</v>
      </c>
      <c r="E37" t="s">
        <v>60</v>
      </c>
      <c r="F37" t="s">
        <v>17</v>
      </c>
      <c r="G37" t="s">
        <v>308</v>
      </c>
      <c r="H37">
        <v>0</v>
      </c>
      <c r="I37">
        <v>0</v>
      </c>
      <c r="J37">
        <v>0</v>
      </c>
      <c r="K37">
        <v>0</v>
      </c>
      <c r="L37">
        <v>0</v>
      </c>
      <c r="M37">
        <v>0</v>
      </c>
      <c r="N37">
        <v>0</v>
      </c>
      <c r="O37">
        <v>0</v>
      </c>
      <c r="P37">
        <v>0</v>
      </c>
      <c r="Q37">
        <v>0</v>
      </c>
      <c r="R37">
        <v>0</v>
      </c>
      <c r="S37">
        <v>0</v>
      </c>
      <c r="T37">
        <v>0</v>
      </c>
      <c r="U37">
        <v>0</v>
      </c>
      <c r="V37">
        <v>0</v>
      </c>
      <c r="W37"/>
      <c r="X37"/>
      <c r="Y37"/>
      <c r="Z37"/>
      <c r="AA37"/>
      <c r="AB37"/>
      <c r="AC37"/>
      <c r="AD37"/>
      <c r="AE37"/>
      <c r="AF37"/>
      <c r="AG37"/>
      <c r="AH37"/>
      <c r="AI37"/>
      <c r="AJ37"/>
      <c r="AK37"/>
    </row>
    <row r="38">
      <c r="A38" t="s">
        <v>295</v>
      </c>
      <c r="B38">
        <v>2012</v>
      </c>
      <c r="C38" t="s">
        <v>299</v>
      </c>
      <c r="D38">
        <v>22</v>
      </c>
      <c r="E38" t="s">
        <v>54</v>
      </c>
      <c r="F38" t="s">
        <v>49</v>
      </c>
      <c r="G38" t="s">
        <v>240</v>
      </c>
      <c r="H38">
        <v>0.34069162039820261</v>
      </c>
      <c r="I38">
        <v>0</v>
      </c>
      <c r="J38">
        <v>0</v>
      </c>
      <c r="K38">
        <v>0</v>
      </c>
      <c r="L38">
        <v>0.1456745359977222</v>
      </c>
      <c r="M38">
        <v>0.33351026592457589</v>
      </c>
      <c r="N38">
        <v>0</v>
      </c>
      <c r="O38">
        <v>0</v>
      </c>
      <c r="P38">
        <v>0</v>
      </c>
      <c r="Q38">
        <v>0.7617697288292804</v>
      </c>
      <c r="R38">
        <v>0.34437964159096779</v>
      </c>
      <c r="S38">
        <v>0</v>
      </c>
      <c r="T38">
        <v>0</v>
      </c>
      <c r="U38">
        <v>0</v>
      </c>
      <c r="V38">
        <v>0</v>
      </c>
      <c r="W38"/>
      <c r="X38"/>
      <c r="Y38"/>
      <c r="Z38"/>
      <c r="AA38"/>
      <c r="AB38"/>
      <c r="AC38"/>
      <c r="AD38"/>
      <c r="AE38"/>
      <c r="AF38"/>
      <c r="AG38"/>
      <c r="AH38"/>
      <c r="AI38"/>
      <c r="AJ38"/>
      <c r="AK38"/>
    </row>
    <row r="39">
      <c r="A39" t="s">
        <v>295</v>
      </c>
      <c r="B39">
        <v>2012</v>
      </c>
      <c r="C39" t="s">
        <v>299</v>
      </c>
      <c r="D39">
        <v>23</v>
      </c>
      <c r="E39" t="s">
        <v>54</v>
      </c>
      <c r="F39" t="s">
        <v>48</v>
      </c>
      <c r="G39" t="s">
        <v>240</v>
      </c>
      <c r="H39">
        <v>99.659308379601811</v>
      </c>
      <c r="I39">
        <v>100</v>
      </c>
      <c r="J39">
        <v>100</v>
      </c>
      <c r="K39">
        <v>100</v>
      </c>
      <c r="L39">
        <v>99.854325464002287</v>
      </c>
      <c r="M39">
        <v>99.666489734075427</v>
      </c>
      <c r="N39">
        <v>100</v>
      </c>
      <c r="O39">
        <v>100</v>
      </c>
      <c r="P39">
        <v>100</v>
      </c>
      <c r="Q39">
        <v>99.238230271170707</v>
      </c>
      <c r="R39">
        <v>99.655620358409024</v>
      </c>
      <c r="S39">
        <v>100</v>
      </c>
      <c r="T39">
        <v>100</v>
      </c>
      <c r="U39">
        <v>100</v>
      </c>
      <c r="V39">
        <v>100</v>
      </c>
      <c r="W39"/>
      <c r="X39"/>
      <c r="Y39"/>
      <c r="Z39"/>
      <c r="AA39"/>
      <c r="AB39"/>
      <c r="AC39"/>
      <c r="AD39"/>
      <c r="AE39"/>
      <c r="AF39"/>
      <c r="AG39"/>
      <c r="AH39"/>
      <c r="AI39"/>
      <c r="AJ39"/>
      <c r="AK39"/>
    </row>
    <row r="40">
      <c r="A40" t="s">
        <v>295</v>
      </c>
      <c r="B40">
        <v>2012</v>
      </c>
      <c r="C40" t="s">
        <v>299</v>
      </c>
      <c r="D40">
        <v>24</v>
      </c>
      <c r="E40" t="s">
        <v>47</v>
      </c>
      <c r="F40" t="s">
        <v>59</v>
      </c>
      <c r="G40" t="s">
        <v>240</v>
      </c>
      <c r="H40">
        <v>40.591947485041601</v>
      </c>
      <c r="I40">
        <v>64.189489697942079</v>
      </c>
      <c r="J40">
        <v>81.434096994941982</v>
      </c>
      <c r="K40">
        <v>95.457457810340969</v>
      </c>
      <c r="L40">
        <v>21.03727473579675</v>
      </c>
      <c r="M40">
        <v>0</v>
      </c>
      <c r="N40">
        <v>50</v>
      </c>
      <c r="O40">
        <v>100</v>
      </c>
      <c r="P40">
        <v>66.666666666666657</v>
      </c>
      <c r="Q40">
        <v>100</v>
      </c>
      <c r="R40">
        <v>41.662846289868369</v>
      </c>
      <c r="S40">
        <v>62.5</v>
      </c>
      <c r="T40">
        <v>81.434096994941982</v>
      </c>
      <c r="U40">
        <v>100</v>
      </c>
      <c r="V40">
        <v>0</v>
      </c>
      <c r="W40"/>
      <c r="X40"/>
      <c r="Y40"/>
      <c r="Z40"/>
      <c r="AA40"/>
      <c r="AB40"/>
      <c r="AC40"/>
      <c r="AD40"/>
      <c r="AE40"/>
      <c r="AF40"/>
      <c r="AG40"/>
      <c r="AH40"/>
      <c r="AI40"/>
      <c r="AJ40"/>
      <c r="AK40"/>
    </row>
    <row r="41">
      <c r="A41" t="s">
        <v>295</v>
      </c>
      <c r="B41">
        <v>2012</v>
      </c>
      <c r="C41" t="s">
        <v>299</v>
      </c>
      <c r="D41">
        <v>29</v>
      </c>
      <c r="E41" t="s">
        <v>57</v>
      </c>
      <c r="F41" t="s">
        <v>49</v>
      </c>
      <c r="G41" t="s">
        <v>316</v>
      </c>
      <c r="H41">
        <v>89.520499358988232</v>
      </c>
      <c r="I41">
        <v>92.231618015106179</v>
      </c>
      <c r="J41">
        <v>95.126327585278929</v>
      </c>
      <c r="K41">
        <v>97.717515568174349</v>
      </c>
      <c r="L41">
        <v>97.043229710752883</v>
      </c>
      <c r="M41">
        <v>95.755097068637824</v>
      </c>
      <c r="N41">
        <v>98.218546700261513</v>
      </c>
      <c r="O41">
        <v>98.941091965729129</v>
      </c>
      <c r="P41">
        <v>97.278507853934897</v>
      </c>
      <c r="Q41">
        <v>97.987658299675985</v>
      </c>
      <c r="R41">
        <v>87.637757002644108</v>
      </c>
      <c r="S41">
        <v>90.501580003689796</v>
      </c>
      <c r="T41">
        <v>95.13558359281862</v>
      </c>
      <c r="U41">
        <v>97.619473349405808</v>
      </c>
      <c r="V41">
        <v>96.854895889062931</v>
      </c>
      <c r="W41"/>
      <c r="X41"/>
      <c r="Y41"/>
      <c r="Z41"/>
      <c r="AA41"/>
      <c r="AB41"/>
      <c r="AC41"/>
      <c r="AD41"/>
      <c r="AE41"/>
      <c r="AF41"/>
      <c r="AG41"/>
      <c r="AH41"/>
      <c r="AI41"/>
      <c r="AJ41"/>
      <c r="AK41"/>
    </row>
    <row r="42">
      <c r="A42" t="s">
        <v>295</v>
      </c>
      <c r="B42">
        <v>2012</v>
      </c>
      <c r="C42" t="s">
        <v>299</v>
      </c>
      <c r="D42">
        <v>30</v>
      </c>
      <c r="E42" t="s">
        <v>57</v>
      </c>
      <c r="F42" t="s">
        <v>48</v>
      </c>
      <c r="G42" t="s">
        <v>240</v>
      </c>
      <c r="H42">
        <v>10.479500641011761</v>
      </c>
      <c r="I42">
        <v>7.7683819848938036</v>
      </c>
      <c r="J42">
        <v>4.8736724147210451</v>
      </c>
      <c r="K42">
        <v>2.282484431825639</v>
      </c>
      <c r="L42">
        <v>2.9567702892471179</v>
      </c>
      <c r="M42">
        <v>4.2449029313621436</v>
      </c>
      <c r="N42">
        <v>1.7814532997384951</v>
      </c>
      <c r="O42">
        <v>1.058908034270879</v>
      </c>
      <c r="P42">
        <v>2.7214921460651018</v>
      </c>
      <c r="Q42">
        <v>2.0123417003240158</v>
      </c>
      <c r="R42">
        <v>12.36224299735589</v>
      </c>
      <c r="S42">
        <v>9.4984199963102114</v>
      </c>
      <c r="T42">
        <v>4.8644164071813778</v>
      </c>
      <c r="U42">
        <v>2.380526650594184</v>
      </c>
      <c r="V42">
        <v>3.1451041109370972</v>
      </c>
      <c r="W42"/>
      <c r="X42"/>
      <c r="Y42"/>
      <c r="Z42"/>
      <c r="AA42"/>
      <c r="AB42"/>
      <c r="AC42"/>
      <c r="AD42"/>
      <c r="AE42"/>
      <c r="AF42"/>
      <c r="AG42"/>
      <c r="AH42"/>
      <c r="AI42"/>
      <c r="AJ42"/>
      <c r="AK42"/>
    </row>
    <row r="43">
      <c r="A43" t="s">
        <v>295</v>
      </c>
      <c r="B43">
        <v>2012</v>
      </c>
      <c r="C43" t="s">
        <v>299</v>
      </c>
      <c r="D43">
        <v>31</v>
      </c>
      <c r="E43" t="s">
        <v>103</v>
      </c>
      <c r="F43" t="s">
        <v>49</v>
      </c>
      <c r="G43" t="s">
        <v>317</v>
      </c>
      <c r="H43">
        <v>78.477957230782565</v>
      </c>
      <c r="I43">
        <v>87.203974943002237</v>
      </c>
      <c r="J43">
        <v>93.945686682392051</v>
      </c>
      <c r="K43">
        <v>97.717515568174349</v>
      </c>
      <c r="L43">
        <v>96.636782623899393</v>
      </c>
      <c r="M43">
        <v>76.485115396755717</v>
      </c>
      <c r="N43">
        <v>90.716216476520046</v>
      </c>
      <c r="O43">
        <v>97.158373376387019</v>
      </c>
      <c r="P43">
        <v>97.278507853934897</v>
      </c>
      <c r="Q43">
        <v>97.987658299675985</v>
      </c>
      <c r="R43">
        <v>78.964376032669733</v>
      </c>
      <c r="S43">
        <v>85.090816944437492</v>
      </c>
      <c r="T43">
        <v>94.595721177298415</v>
      </c>
      <c r="U43">
        <v>97.619473349405808</v>
      </c>
      <c r="V43">
        <v>96.358276301391186</v>
      </c>
      <c r="W43"/>
      <c r="X43"/>
      <c r="Y43"/>
      <c r="Z43"/>
      <c r="AA43"/>
      <c r="AB43"/>
      <c r="AC43"/>
      <c r="AD43"/>
      <c r="AE43"/>
      <c r="AF43"/>
      <c r="AG43"/>
      <c r="AH43"/>
      <c r="AI43"/>
      <c r="AJ43"/>
      <c r="AK43"/>
    </row>
    <row r="44">
      <c r="A44" t="s">
        <v>295</v>
      </c>
      <c r="B44">
        <v>2012</v>
      </c>
      <c r="C44" t="s">
        <v>299</v>
      </c>
      <c r="D44">
        <v>32</v>
      </c>
      <c r="E44" t="s">
        <v>103</v>
      </c>
      <c r="F44" t="s">
        <v>48</v>
      </c>
      <c r="G44" t="s">
        <v>240</v>
      </c>
      <c r="H44">
        <v>21.522042769217411</v>
      </c>
      <c r="I44">
        <v>12.796025056997729</v>
      </c>
      <c r="J44">
        <v>6.0543133176079431</v>
      </c>
      <c r="K44">
        <v>2.282484431825639</v>
      </c>
      <c r="L44">
        <v>3.3632173761006272</v>
      </c>
      <c r="M44">
        <v>23.514884603244159</v>
      </c>
      <c r="N44">
        <v>9.2837835234799719</v>
      </c>
      <c r="O44">
        <v>2.8416266236129908</v>
      </c>
      <c r="P44">
        <v>2.7214921460651018</v>
      </c>
      <c r="Q44">
        <v>2.0123417003240158</v>
      </c>
      <c r="R44">
        <v>21.035623967330231</v>
      </c>
      <c r="S44">
        <v>14.909183055562499</v>
      </c>
      <c r="T44">
        <v>5.4042788227015777</v>
      </c>
      <c r="U44">
        <v>2.380526650594184</v>
      </c>
      <c r="V44">
        <v>3.6417236986088248</v>
      </c>
      <c r="W44"/>
      <c r="X44"/>
      <c r="Y44"/>
      <c r="Z44"/>
      <c r="AA44"/>
      <c r="AB44"/>
      <c r="AC44"/>
      <c r="AD44"/>
      <c r="AE44"/>
      <c r="AF44"/>
      <c r="AG44"/>
      <c r="AH44"/>
      <c r="AI44"/>
      <c r="AJ44"/>
      <c r="AK44"/>
    </row>
    <row r="45">
      <c r="A45" t="s">
        <v>295</v>
      </c>
      <c r="B45">
        <v>2012</v>
      </c>
      <c r="C45" t="s">
        <v>299</v>
      </c>
      <c r="D45">
        <v>35</v>
      </c>
      <c r="E45" t="s">
        <v>55</v>
      </c>
      <c r="F45" t="s">
        <v>49</v>
      </c>
      <c r="G45" t="s">
        <v>240</v>
      </c>
      <c r="H45">
        <v>84.504178497311926</v>
      </c>
      <c r="I45">
        <v>92.878389681805814</v>
      </c>
      <c r="J45">
        <v>98.400346555585671</v>
      </c>
      <c r="K45">
        <v>98.943986892754879</v>
      </c>
      <c r="L45">
        <v>98.580705326473193</v>
      </c>
      <c r="M45">
        <v>80.446197680709602</v>
      </c>
      <c r="N45">
        <v>92.497669776258533</v>
      </c>
      <c r="O45">
        <v>97.962607326466184</v>
      </c>
      <c r="P45">
        <v>99.240513819702755</v>
      </c>
      <c r="Q45">
        <v>99.238230271170707</v>
      </c>
      <c r="R45">
        <v>85.869742379668949</v>
      </c>
      <c r="S45">
        <v>92.074269426717379</v>
      </c>
      <c r="T45">
        <v>98.942769436272954</v>
      </c>
      <c r="U45">
        <v>98.863627859358616</v>
      </c>
      <c r="V45">
        <v>98.442852348408309</v>
      </c>
      <c r="W45"/>
      <c r="X45"/>
      <c r="Y45"/>
      <c r="Z45"/>
      <c r="AA45"/>
      <c r="AB45"/>
      <c r="AC45"/>
      <c r="AD45"/>
      <c r="AE45"/>
      <c r="AF45"/>
      <c r="AG45"/>
      <c r="AH45"/>
      <c r="AI45"/>
      <c r="AJ45"/>
      <c r="AK45"/>
    </row>
    <row r="46">
      <c r="A46" t="s">
        <v>295</v>
      </c>
      <c r="B46">
        <v>2012</v>
      </c>
      <c r="C46" t="s">
        <v>299</v>
      </c>
      <c r="D46">
        <v>36</v>
      </c>
      <c r="E46" t="s">
        <v>55</v>
      </c>
      <c r="F46" t="s">
        <v>48</v>
      </c>
      <c r="G46" t="s">
        <v>240</v>
      </c>
      <c r="H46">
        <v>15.495821502688029</v>
      </c>
      <c r="I46">
        <v>7.1216103181941772</v>
      </c>
      <c r="J46">
        <v>1.5996534444143251</v>
      </c>
      <c r="K46">
        <v>1.056013107245128</v>
      </c>
      <c r="L46">
        <v>1.4192946735268159</v>
      </c>
      <c r="M46">
        <v>19.55380231929032</v>
      </c>
      <c r="N46">
        <v>7.5023302237414766</v>
      </c>
      <c r="O46">
        <v>2.037392673533843</v>
      </c>
      <c r="P46">
        <v>0.7594861802972378</v>
      </c>
      <c r="Q46">
        <v>0.7617697288292804</v>
      </c>
      <c r="R46">
        <v>14.130257620331029</v>
      </c>
      <c r="S46">
        <v>7.9257305732826158</v>
      </c>
      <c r="T46">
        <v>1.0572305637270569</v>
      </c>
      <c r="U46">
        <v>1.136372140641382</v>
      </c>
      <c r="V46">
        <v>1.557147651591694</v>
      </c>
      <c r="W46"/>
      <c r="X46"/>
      <c r="Y46"/>
      <c r="Z46"/>
      <c r="AA46"/>
      <c r="AB46"/>
      <c r="AC46"/>
      <c r="AD46"/>
      <c r="AE46"/>
      <c r="AF46"/>
      <c r="AG46"/>
      <c r="AH46"/>
      <c r="AI46"/>
      <c r="AJ46"/>
      <c r="AK46"/>
    </row>
    <row r="47">
      <c r="A47" t="s">
        <v>295</v>
      </c>
      <c r="B47">
        <v>2012</v>
      </c>
      <c r="C47" t="s">
        <v>299</v>
      </c>
      <c r="D47">
        <v>37</v>
      </c>
      <c r="E47" t="s">
        <v>145</v>
      </c>
      <c r="F47" t="s">
        <v>49</v>
      </c>
      <c r="G47" t="s">
        <v>318</v>
      </c>
      <c r="H47">
        <v>84.504178497311926</v>
      </c>
      <c r="I47">
        <v>92.878389681805814</v>
      </c>
      <c r="J47">
        <v>98.400346555585671</v>
      </c>
      <c r="K47">
        <v>98.943986892754879</v>
      </c>
      <c r="L47">
        <v>98.580705326473193</v>
      </c>
      <c r="M47">
        <v>80.446197680709602</v>
      </c>
      <c r="N47">
        <v>92.497669776258533</v>
      </c>
      <c r="O47">
        <v>97.962607326466184</v>
      </c>
      <c r="P47">
        <v>99.240513819702755</v>
      </c>
      <c r="Q47">
        <v>99.238230271170707</v>
      </c>
      <c r="R47">
        <v>85.869742379668949</v>
      </c>
      <c r="S47">
        <v>92.074269426717379</v>
      </c>
      <c r="T47">
        <v>98.942769436272954</v>
      </c>
      <c r="U47">
        <v>98.863627859358616</v>
      </c>
      <c r="V47">
        <v>98.442852348408309</v>
      </c>
      <c r="W47"/>
      <c r="X47"/>
      <c r="Y47"/>
      <c r="Z47"/>
      <c r="AA47"/>
      <c r="AB47"/>
      <c r="AC47"/>
      <c r="AD47"/>
      <c r="AE47"/>
      <c r="AF47"/>
      <c r="AG47"/>
      <c r="AH47"/>
      <c r="AI47"/>
      <c r="AJ47"/>
      <c r="AK47"/>
    </row>
    <row r="48">
      <c r="A48" t="s">
        <v>295</v>
      </c>
      <c r="B48">
        <v>2012</v>
      </c>
      <c r="C48" t="s">
        <v>299</v>
      </c>
      <c r="D48">
        <v>38</v>
      </c>
      <c r="E48" t="s">
        <v>145</v>
      </c>
      <c r="F48" t="s">
        <v>48</v>
      </c>
      <c r="G48" t="s">
        <v>240</v>
      </c>
      <c r="H48">
        <v>15.495821502688029</v>
      </c>
      <c r="I48">
        <v>7.1216103181941772</v>
      </c>
      <c r="J48">
        <v>1.5996534444143251</v>
      </c>
      <c r="K48">
        <v>1.056013107245128</v>
      </c>
      <c r="L48">
        <v>1.4192946735268159</v>
      </c>
      <c r="M48">
        <v>19.55380231929032</v>
      </c>
      <c r="N48">
        <v>7.5023302237414766</v>
      </c>
      <c r="O48">
        <v>2.037392673533843</v>
      </c>
      <c r="P48">
        <v>0.7594861802972378</v>
      </c>
      <c r="Q48">
        <v>0.7617697288292804</v>
      </c>
      <c r="R48">
        <v>14.130257620331029</v>
      </c>
      <c r="S48">
        <v>7.9257305732826158</v>
      </c>
      <c r="T48">
        <v>1.0572305637270569</v>
      </c>
      <c r="U48">
        <v>1.136372140641382</v>
      </c>
      <c r="V48">
        <v>1.557147651591694</v>
      </c>
      <c r="W48"/>
      <c r="X48"/>
      <c r="Y48"/>
      <c r="Z48"/>
      <c r="AA48"/>
      <c r="AB48"/>
      <c r="AC48"/>
      <c r="AD48"/>
      <c r="AE48"/>
      <c r="AF48"/>
      <c r="AG48"/>
      <c r="AH48"/>
      <c r="AI48"/>
      <c r="AJ48"/>
      <c r="AK48"/>
    </row>
    <row r="49">
      <c r="A49" t="s">
        <v>295</v>
      </c>
      <c r="B49">
        <v>2012</v>
      </c>
      <c r="C49" t="s">
        <v>299</v>
      </c>
      <c r="D49">
        <v>41</v>
      </c>
      <c r="E49" t="s">
        <v>56</v>
      </c>
      <c r="F49" t="s">
        <v>49</v>
      </c>
      <c r="G49" t="s">
        <v>240</v>
      </c>
      <c r="H49">
        <v>0.47776348109043848</v>
      </c>
      <c r="I49">
        <v>0</v>
      </c>
      <c r="J49">
        <v>0.29305192154842391</v>
      </c>
      <c r="K49">
        <v>0</v>
      </c>
      <c r="L49">
        <v>0.14488234163027461</v>
      </c>
      <c r="M49">
        <v>0.33153846489065059</v>
      </c>
      <c r="N49">
        <v>0</v>
      </c>
      <c r="O49">
        <v>0</v>
      </c>
      <c r="P49">
        <v>0</v>
      </c>
      <c r="Q49">
        <v>0.7617697288292804</v>
      </c>
      <c r="R49">
        <v>0.51368883545650745</v>
      </c>
      <c r="S49">
        <v>0</v>
      </c>
      <c r="T49">
        <v>0.36047588187274632</v>
      </c>
      <c r="U49">
        <v>0</v>
      </c>
      <c r="V49">
        <v>0</v>
      </c>
      <c r="W49"/>
      <c r="X49"/>
      <c r="Y49"/>
      <c r="Z49"/>
      <c r="AA49"/>
      <c r="AB49"/>
      <c r="AC49"/>
      <c r="AD49"/>
      <c r="AE49"/>
      <c r="AF49"/>
      <c r="AG49"/>
      <c r="AH49"/>
      <c r="AI49"/>
      <c r="AJ49"/>
      <c r="AK49"/>
    </row>
    <row r="50">
      <c r="A50" t="s">
        <v>295</v>
      </c>
      <c r="B50">
        <v>2012</v>
      </c>
      <c r="C50" t="s">
        <v>299</v>
      </c>
      <c r="D50">
        <v>42</v>
      </c>
      <c r="E50" t="s">
        <v>56</v>
      </c>
      <c r="F50" t="s">
        <v>48</v>
      </c>
      <c r="G50" t="s">
        <v>319</v>
      </c>
      <c r="H50">
        <v>99.522236518909565</v>
      </c>
      <c r="I50">
        <v>100</v>
      </c>
      <c r="J50">
        <v>99.706948078451575</v>
      </c>
      <c r="K50">
        <v>100</v>
      </c>
      <c r="L50">
        <v>99.855117658369736</v>
      </c>
      <c r="M50">
        <v>99.668461535109358</v>
      </c>
      <c r="N50">
        <v>100</v>
      </c>
      <c r="O50">
        <v>100</v>
      </c>
      <c r="P50">
        <v>100</v>
      </c>
      <c r="Q50">
        <v>99.238230271170707</v>
      </c>
      <c r="R50">
        <v>99.48631116454348</v>
      </c>
      <c r="S50">
        <v>100</v>
      </c>
      <c r="T50">
        <v>99.639524118127255</v>
      </c>
      <c r="U50">
        <v>100</v>
      </c>
      <c r="V50">
        <v>100</v>
      </c>
      <c r="W50"/>
      <c r="X50"/>
      <c r="Y50"/>
      <c r="Z50"/>
      <c r="AA50"/>
      <c r="AB50"/>
      <c r="AC50"/>
      <c r="AD50"/>
      <c r="AE50"/>
      <c r="AF50"/>
      <c r="AG50"/>
      <c r="AH50"/>
      <c r="AI50"/>
      <c r="AJ50"/>
      <c r="AK50"/>
    </row>
    <row r="51">
      <c r="A51" t="s">
        <v>295</v>
      </c>
      <c r="B51">
        <v>2012</v>
      </c>
      <c r="C51" t="s">
        <v>299</v>
      </c>
      <c r="D51">
        <v>58</v>
      </c>
      <c r="E51" t="s">
        <v>212</v>
      </c>
      <c r="F51" t="s">
        <v>213</v>
      </c>
      <c r="G51" t="s">
        <v>240</v>
      </c>
      <c r="H51">
        <v>42.262375034887853</v>
      </c>
      <c r="I51">
        <v>56.735082450117233</v>
      </c>
      <c r="J51">
        <v>64.239241791349201</v>
      </c>
      <c r="K51">
        <v>61.610198216452808</v>
      </c>
      <c r="L51">
        <v>57.68685382853932</v>
      </c>
      <c r="M51">
        <v>39.15250468936852</v>
      </c>
      <c r="N51">
        <v>64.335798674478923</v>
      </c>
      <c r="O51">
        <v>70.333951577231574</v>
      </c>
      <c r="P51">
        <v>69.636569185557335</v>
      </c>
      <c r="Q51">
        <v>64.297114564585627</v>
      </c>
      <c r="R51">
        <v>42.04311982436451</v>
      </c>
      <c r="S51">
        <v>55.306994267966772</v>
      </c>
      <c r="T51">
        <v>63.188908917130867</v>
      </c>
      <c r="U51">
        <v>58.364359799502253</v>
      </c>
      <c r="V51">
        <v>57.665507602812653</v>
      </c>
      <c r="W51"/>
      <c r="X51"/>
      <c r="Y51"/>
      <c r="Z51"/>
      <c r="AA51"/>
      <c r="AB51"/>
      <c r="AC51"/>
      <c r="AD51"/>
      <c r="AE51"/>
      <c r="AF51"/>
      <c r="AG51"/>
      <c r="AH51"/>
      <c r="AI51"/>
      <c r="AJ51"/>
      <c r="AK51"/>
    </row>
    <row r="52">
      <c r="A52" t="s">
        <v>295</v>
      </c>
      <c r="B52">
        <v>2012</v>
      </c>
      <c r="C52" t="s">
        <v>299</v>
      </c>
      <c r="D52">
        <v>59</v>
      </c>
      <c r="E52" t="s">
        <v>212</v>
      </c>
      <c r="F52" t="s">
        <v>214</v>
      </c>
      <c r="G52" t="s">
        <v>240</v>
      </c>
      <c r="H52">
        <v>25.13905230908551</v>
      </c>
      <c r="I52">
        <v>13.15474426729252</v>
      </c>
      <c r="J52">
        <v>3.648276303873569</v>
      </c>
      <c r="K52">
        <v>0.27007985236877052</v>
      </c>
      <c r="L52">
        <v>0</v>
      </c>
      <c r="M52">
        <v>24.385177289792551</v>
      </c>
      <c r="N52">
        <v>10.04716533066305</v>
      </c>
      <c r="O52">
        <v>7.0829357062264791</v>
      </c>
      <c r="P52">
        <v>1.265810300495396</v>
      </c>
      <c r="Q52">
        <v>0</v>
      </c>
      <c r="R52">
        <v>26.176171478631439</v>
      </c>
      <c r="S52">
        <v>12.456006489721171</v>
      </c>
      <c r="T52">
        <v>3.5231646179521361</v>
      </c>
      <c r="U52">
        <v>0</v>
      </c>
      <c r="V52">
        <v>0</v>
      </c>
      <c r="W52"/>
      <c r="X52"/>
      <c r="Y52"/>
      <c r="Z52"/>
      <c r="AA52"/>
      <c r="AB52"/>
      <c r="AC52"/>
      <c r="AD52"/>
      <c r="AE52"/>
      <c r="AF52"/>
      <c r="AG52"/>
      <c r="AH52"/>
      <c r="AI52"/>
      <c r="AJ52"/>
      <c r="AK52"/>
    </row>
    <row r="53">
      <c r="A53" t="s">
        <v>295</v>
      </c>
      <c r="B53">
        <v>2012</v>
      </c>
      <c r="C53" t="s">
        <v>299</v>
      </c>
      <c r="D53">
        <v>60</v>
      </c>
      <c r="E53" t="s">
        <v>212</v>
      </c>
      <c r="F53" t="s">
        <v>215</v>
      </c>
      <c r="G53" t="s">
        <v>240</v>
      </c>
      <c r="H53">
        <v>5.340042710197852</v>
      </c>
      <c r="I53">
        <v>2.6759273134359929</v>
      </c>
      <c r="J53">
        <v>0.40648771012307422</v>
      </c>
      <c r="K53">
        <v>0</v>
      </c>
      <c r="L53">
        <v>0</v>
      </c>
      <c r="M53">
        <v>8.0096890376382319</v>
      </c>
      <c r="N53">
        <v>1.288472512389478</v>
      </c>
      <c r="O53">
        <v>0</v>
      </c>
      <c r="P53">
        <v>0</v>
      </c>
      <c r="Q53">
        <v>0</v>
      </c>
      <c r="R53">
        <v>4.7421646530961912</v>
      </c>
      <c r="S53">
        <v>3.487552607346744</v>
      </c>
      <c r="T53">
        <v>0</v>
      </c>
      <c r="U53">
        <v>0</v>
      </c>
      <c r="V53">
        <v>0</v>
      </c>
      <c r="W53"/>
      <c r="X53"/>
      <c r="Y53"/>
      <c r="Z53"/>
      <c r="AA53"/>
      <c r="AB53"/>
      <c r="AC53"/>
      <c r="AD53"/>
      <c r="AE53"/>
      <c r="AF53"/>
      <c r="AG53"/>
      <c r="AH53"/>
      <c r="AI53"/>
      <c r="AJ53"/>
      <c r="AK53"/>
    </row>
    <row r="54">
      <c r="A54" t="s">
        <v>295</v>
      </c>
      <c r="B54">
        <v>2012</v>
      </c>
      <c r="C54" t="s">
        <v>299</v>
      </c>
      <c r="D54">
        <v>61</v>
      </c>
      <c r="E54" t="s">
        <v>212</v>
      </c>
      <c r="F54" t="s">
        <v>216</v>
      </c>
      <c r="G54" t="s">
        <v>240</v>
      </c>
      <c r="H54">
        <v>5.2367342240592407</v>
      </c>
      <c r="I54">
        <v>2.303458884237227</v>
      </c>
      <c r="J54">
        <v>0.77415319276382388</v>
      </c>
      <c r="K54">
        <v>0</v>
      </c>
      <c r="L54">
        <v>0</v>
      </c>
      <c r="M54">
        <v>10.23040543122125</v>
      </c>
      <c r="N54">
        <v>5.9617652632757974</v>
      </c>
      <c r="O54">
        <v>1.782718589342112</v>
      </c>
      <c r="P54">
        <v>0</v>
      </c>
      <c r="Q54">
        <v>0</v>
      </c>
      <c r="R54">
        <v>3.5954054017083599</v>
      </c>
      <c r="S54">
        <v>1.9232104519055451</v>
      </c>
      <c r="T54">
        <v>0.53986241552019942</v>
      </c>
      <c r="U54">
        <v>0</v>
      </c>
      <c r="V54">
        <v>0</v>
      </c>
      <c r="W54"/>
      <c r="X54"/>
      <c r="Y54"/>
      <c r="Z54"/>
      <c r="AA54"/>
      <c r="AB54"/>
      <c r="AC54"/>
      <c r="AD54"/>
      <c r="AE54"/>
      <c r="AF54"/>
      <c r="AG54"/>
      <c r="AH54"/>
      <c r="AI54"/>
      <c r="AJ54"/>
      <c r="AK54"/>
    </row>
    <row r="55">
      <c r="A55" t="s">
        <v>295</v>
      </c>
      <c r="B55">
        <v>2012</v>
      </c>
      <c r="C55" t="s">
        <v>299</v>
      </c>
      <c r="D55">
        <v>62</v>
      </c>
      <c r="E55" t="s">
        <v>212</v>
      </c>
      <c r="F55" t="s">
        <v>217</v>
      </c>
      <c r="G55" t="s">
        <v>240</v>
      </c>
      <c r="H55">
        <v>0</v>
      </c>
      <c r="I55">
        <v>0</v>
      </c>
      <c r="J55">
        <v>0</v>
      </c>
      <c r="K55">
        <v>0.047969840924939097</v>
      </c>
      <c r="L55">
        <v>0</v>
      </c>
      <c r="M55">
        <v>0</v>
      </c>
      <c r="N55">
        <v>0</v>
      </c>
      <c r="O55">
        <v>0</v>
      </c>
      <c r="P55">
        <v>0.25316206009907932</v>
      </c>
      <c r="Q55">
        <v>0</v>
      </c>
      <c r="R55">
        <v>0</v>
      </c>
      <c r="S55">
        <v>0</v>
      </c>
      <c r="T55">
        <v>0</v>
      </c>
      <c r="U55">
        <v>0</v>
      </c>
      <c r="V55">
        <v>0</v>
      </c>
      <c r="W55"/>
      <c r="X55"/>
      <c r="Y55"/>
      <c r="Z55"/>
      <c r="AA55"/>
      <c r="AB55"/>
      <c r="AC55"/>
      <c r="AD55"/>
      <c r="AE55"/>
      <c r="AF55"/>
      <c r="AG55"/>
      <c r="AH55"/>
      <c r="AI55"/>
      <c r="AJ55"/>
      <c r="AK55"/>
    </row>
    <row r="56">
      <c r="A56" t="s">
        <v>295</v>
      </c>
      <c r="B56">
        <v>2012</v>
      </c>
      <c r="C56" t="s">
        <v>299</v>
      </c>
      <c r="D56">
        <v>63</v>
      </c>
      <c r="E56" t="s">
        <v>212</v>
      </c>
      <c r="F56" t="s">
        <v>218</v>
      </c>
      <c r="G56" t="s">
        <v>240</v>
      </c>
      <c r="H56">
        <v>1.6081533000591139</v>
      </c>
      <c r="I56">
        <v>0.68754136557431489</v>
      </c>
      <c r="J56">
        <v>1.278525447224713</v>
      </c>
      <c r="K56">
        <v>1.008043266320189</v>
      </c>
      <c r="L56">
        <v>0.14488234163027461</v>
      </c>
      <c r="M56">
        <v>0</v>
      </c>
      <c r="N56">
        <v>0</v>
      </c>
      <c r="O56">
        <v>0.25467408419173038</v>
      </c>
      <c r="P56">
        <v>0.50632412019815853</v>
      </c>
      <c r="Q56">
        <v>0.7617697288292804</v>
      </c>
      <c r="R56">
        <v>1.994641584362763</v>
      </c>
      <c r="S56">
        <v>0.78592734813447751</v>
      </c>
      <c r="T56">
        <v>1.5786361445286179</v>
      </c>
      <c r="U56">
        <v>1.136372140641382</v>
      </c>
      <c r="V56">
        <v>0</v>
      </c>
      <c r="W56"/>
      <c r="X56"/>
      <c r="Y56"/>
      <c r="Z56"/>
      <c r="AA56"/>
      <c r="AB56"/>
      <c r="AC56"/>
      <c r="AD56"/>
      <c r="AE56"/>
      <c r="AF56"/>
      <c r="AG56"/>
      <c r="AH56"/>
      <c r="AI56"/>
      <c r="AJ56"/>
      <c r="AK56"/>
    </row>
    <row r="57">
      <c r="A57" t="s">
        <v>295</v>
      </c>
      <c r="B57">
        <v>2012</v>
      </c>
      <c r="C57" t="s">
        <v>299</v>
      </c>
      <c r="D57">
        <v>64</v>
      </c>
      <c r="E57" t="s">
        <v>212</v>
      </c>
      <c r="F57" t="s">
        <v>219</v>
      </c>
      <c r="G57" t="s">
        <v>240</v>
      </c>
      <c r="H57">
        <v>2.353601184994182</v>
      </c>
      <c r="I57">
        <v>0.38357069468616328</v>
      </c>
      <c r="J57">
        <v>0.29148698541038381</v>
      </c>
      <c r="K57">
        <v>0</v>
      </c>
      <c r="L57">
        <v>0.54381114861418522</v>
      </c>
      <c r="M57">
        <v>0.53776543719468417</v>
      </c>
      <c r="N57">
        <v>0</v>
      </c>
      <c r="O57">
        <v>0</v>
      </c>
      <c r="P57">
        <v>0</v>
      </c>
      <c r="Q57">
        <v>0</v>
      </c>
      <c r="R57">
        <v>2.7929371866244299</v>
      </c>
      <c r="S57">
        <v>0.47155640888068651</v>
      </c>
      <c r="T57">
        <v>0.35990827701346628</v>
      </c>
      <c r="U57">
        <v>0</v>
      </c>
      <c r="V57">
        <v>0.66445861498671077</v>
      </c>
      <c r="W57"/>
      <c r="X57"/>
      <c r="Y57"/>
      <c r="Z57"/>
      <c r="AA57"/>
      <c r="AB57"/>
      <c r="AC57"/>
      <c r="AD57"/>
      <c r="AE57"/>
      <c r="AF57"/>
      <c r="AG57"/>
      <c r="AH57"/>
      <c r="AI57"/>
      <c r="AJ57"/>
      <c r="AK57"/>
    </row>
    <row r="58">
      <c r="A58" t="s">
        <v>295</v>
      </c>
      <c r="B58">
        <v>2012</v>
      </c>
      <c r="C58" t="s">
        <v>299</v>
      </c>
      <c r="D58">
        <v>65</v>
      </c>
      <c r="E58" t="s">
        <v>212</v>
      </c>
      <c r="F58" t="s">
        <v>220</v>
      </c>
      <c r="G58" t="s">
        <v>240</v>
      </c>
      <c r="H58">
        <v>5.9599324088139447</v>
      </c>
      <c r="I58">
        <v>5.6378841964524948</v>
      </c>
      <c r="J58">
        <v>2.8994123041985911</v>
      </c>
      <c r="K58">
        <v>1.226471324580511</v>
      </c>
      <c r="L58">
        <v>1.3821806357861941</v>
      </c>
      <c r="M58">
        <v>3.7071374941674602</v>
      </c>
      <c r="N58">
        <v>1.7814532997384951</v>
      </c>
      <c r="O58">
        <v>0.80423395007914855</v>
      </c>
      <c r="P58">
        <v>1.962005965767865</v>
      </c>
      <c r="Q58">
        <v>0.53958689125407377</v>
      </c>
      <c r="R58">
        <v>6.5215824439480166</v>
      </c>
      <c r="S58">
        <v>7.2978234215336748</v>
      </c>
      <c r="T58">
        <v>2.4267344854510928</v>
      </c>
      <c r="U58">
        <v>1.244154509952802</v>
      </c>
      <c r="V58">
        <v>1.563432035262849</v>
      </c>
      <c r="W58"/>
      <c r="X58"/>
      <c r="Y58"/>
      <c r="Z58"/>
      <c r="AA58"/>
      <c r="AB58"/>
      <c r="AC58"/>
      <c r="AD58"/>
      <c r="AE58"/>
      <c r="AF58"/>
      <c r="AG58"/>
      <c r="AH58"/>
      <c r="AI58"/>
      <c r="AJ58"/>
      <c r="AK58"/>
    </row>
    <row r="59">
      <c r="A59" t="s">
        <v>295</v>
      </c>
      <c r="B59">
        <v>2012</v>
      </c>
      <c r="C59" t="s">
        <v>299</v>
      </c>
      <c r="D59">
        <v>66</v>
      </c>
      <c r="E59" t="s">
        <v>212</v>
      </c>
      <c r="F59" t="s">
        <v>221</v>
      </c>
      <c r="G59" t="s">
        <v>240</v>
      </c>
      <c r="H59">
        <v>0.28479550238088652</v>
      </c>
      <c r="I59">
        <v>0</v>
      </c>
      <c r="J59">
        <v>0</v>
      </c>
      <c r="K59">
        <v>0</v>
      </c>
      <c r="L59">
        <v>0</v>
      </c>
      <c r="M59">
        <v>0</v>
      </c>
      <c r="N59">
        <v>0</v>
      </c>
      <c r="O59">
        <v>0</v>
      </c>
      <c r="P59">
        <v>0</v>
      </c>
      <c r="Q59">
        <v>0</v>
      </c>
      <c r="R59">
        <v>0.35324054744502198</v>
      </c>
      <c r="S59">
        <v>0</v>
      </c>
      <c r="T59">
        <v>0</v>
      </c>
      <c r="U59">
        <v>0</v>
      </c>
      <c r="V59">
        <v>0</v>
      </c>
      <c r="W59"/>
      <c r="X59"/>
      <c r="Y59"/>
      <c r="Z59"/>
      <c r="AA59"/>
      <c r="AB59"/>
      <c r="AC59"/>
      <c r="AD59"/>
      <c r="AE59"/>
      <c r="AF59"/>
      <c r="AG59"/>
      <c r="AH59"/>
      <c r="AI59"/>
      <c r="AJ59"/>
      <c r="AK59"/>
    </row>
    <row r="60">
      <c r="A60" t="s">
        <v>295</v>
      </c>
      <c r="B60">
        <v>2012</v>
      </c>
      <c r="C60" t="s">
        <v>299</v>
      </c>
      <c r="D60">
        <v>67</v>
      </c>
      <c r="E60" t="s">
        <v>212</v>
      </c>
      <c r="F60" t="s">
        <v>222</v>
      </c>
      <c r="G60" t="s">
        <v>240</v>
      </c>
      <c r="H60">
        <v>11.815313325521389</v>
      </c>
      <c r="I60">
        <v>18.421790828204081</v>
      </c>
      <c r="J60">
        <v>26.462416265056639</v>
      </c>
      <c r="K60">
        <v>35.837237499352753</v>
      </c>
      <c r="L60">
        <v>40.242272045430042</v>
      </c>
      <c r="M60">
        <v>13.977320620617199</v>
      </c>
      <c r="N60">
        <v>16.585344919454261</v>
      </c>
      <c r="O60">
        <v>19.741486092928969</v>
      </c>
      <c r="P60">
        <v>26.376128367882171</v>
      </c>
      <c r="Q60">
        <v>34.401528815331019</v>
      </c>
      <c r="R60">
        <v>11.78073687981923</v>
      </c>
      <c r="S60">
        <v>18.270929004510979</v>
      </c>
      <c r="T60">
        <v>28.382785142403591</v>
      </c>
      <c r="U60">
        <v>39.255113549903442</v>
      </c>
      <c r="V60">
        <v>40.10660174693777</v>
      </c>
      <c r="W60"/>
      <c r="X60"/>
      <c r="Y60"/>
      <c r="Z60"/>
      <c r="AA60"/>
      <c r="AB60"/>
      <c r="AC60"/>
      <c r="AD60"/>
      <c r="AE60"/>
      <c r="AF60"/>
      <c r="AG60"/>
      <c r="AH60"/>
      <c r="AI60"/>
      <c r="AJ60"/>
      <c r="AK60"/>
    </row>
    <row r="61">
      <c r="A61" t="s">
        <v>295</v>
      </c>
      <c r="B61">
        <v>2012</v>
      </c>
      <c r="C61" t="s">
        <v>299</v>
      </c>
      <c r="D61">
        <v>122</v>
      </c>
      <c r="E61" t="s">
        <v>18</v>
      </c>
      <c r="F61" t="s">
        <v>14</v>
      </c>
      <c r="G61" t="s">
        <v>309</v>
      </c>
      <c r="H61">
        <v>91.924954273860692</v>
      </c>
      <c r="I61">
        <v>98.003680836872448</v>
      </c>
      <c r="J61">
        <v>99.307729630130623</v>
      </c>
      <c r="K61">
        <v>100</v>
      </c>
      <c r="L61">
        <v>100</v>
      </c>
      <c r="M61">
        <v>81.05374661326411</v>
      </c>
      <c r="N61">
        <v>88.979440861421693</v>
      </c>
      <c r="O61">
        <v>96.790045397166736</v>
      </c>
      <c r="P61">
        <v>100</v>
      </c>
      <c r="Q61">
        <v>100</v>
      </c>
      <c r="R61">
        <v>95.465722662718775</v>
      </c>
      <c r="S61">
        <v>99.007766722980222</v>
      </c>
      <c r="T61">
        <v>100</v>
      </c>
      <c r="U61">
        <v>100</v>
      </c>
      <c r="V61">
        <v>100</v>
      </c>
      <c r="W61">
        <v>913.19954249386615</v>
      </c>
      <c r="X61">
        <v>970.172447911419</v>
      </c>
      <c r="Y61">
        <v>985.63596247109501</v>
      </c>
      <c r="Z61">
        <v>995.85810146185179</v>
      </c>
      <c r="AA61">
        <v>989.17136843724199</v>
      </c>
      <c r="AB61">
        <v>152.4753105830805</v>
      </c>
      <c r="AC61">
        <v>168.61475494096339</v>
      </c>
      <c r="AD61">
        <v>181.55644881658509</v>
      </c>
      <c r="AE61">
        <v>188.69792216195759</v>
      </c>
      <c r="AF61">
        <v>188.1322645270518</v>
      </c>
      <c r="AG61">
        <v>764.61410358397347</v>
      </c>
      <c r="AH61">
        <v>797.23724811713453</v>
      </c>
      <c r="AI61">
        <v>803.82372827729466</v>
      </c>
      <c r="AJ61">
        <v>799.3206727634871</v>
      </c>
      <c r="AK61">
        <v>809.56496900394689</v>
      </c>
    </row>
    <row r="62">
      <c r="A62" t="s">
        <v>295</v>
      </c>
      <c r="B62">
        <v>2012</v>
      </c>
      <c r="C62" t="s">
        <v>299</v>
      </c>
      <c r="D62">
        <v>123</v>
      </c>
      <c r="E62" t="s">
        <v>18</v>
      </c>
      <c r="F62" t="s">
        <v>51</v>
      </c>
      <c r="G62" t="s">
        <v>240</v>
      </c>
      <c r="H62">
        <v>8.0750457261392476</v>
      </c>
      <c r="I62">
        <v>1.996319163127555</v>
      </c>
      <c r="J62">
        <v>0.69227036986935642</v>
      </c>
      <c r="K62">
        <v>0</v>
      </c>
      <c r="L62">
        <v>0</v>
      </c>
      <c r="M62">
        <v>18.94625338673583</v>
      </c>
      <c r="N62">
        <v>11.02055913857834</v>
      </c>
      <c r="O62">
        <v>3.2099546028332679</v>
      </c>
      <c r="P62">
        <v>0</v>
      </c>
      <c r="Q62">
        <v>0</v>
      </c>
      <c r="R62">
        <v>4.5342773372812486</v>
      </c>
      <c r="S62">
        <v>0.99223327701977782</v>
      </c>
      <c r="T62">
        <v>0</v>
      </c>
      <c r="U62">
        <v>0</v>
      </c>
      <c r="V62">
        <v>0</v>
      </c>
      <c r="W62">
        <v>80.219001695215184</v>
      </c>
      <c r="X62">
        <v>19.762256200639079</v>
      </c>
      <c r="Y62">
        <v>6.8708304463077923</v>
      </c>
      <c r="Z62">
        <v>0</v>
      </c>
      <c r="AA62">
        <v>0</v>
      </c>
      <c r="AB62">
        <v>35.640991197013228</v>
      </c>
      <c r="AC62">
        <v>20.883800352913241</v>
      </c>
      <c r="AD62">
        <v>6.0211559583576708</v>
      </c>
      <c r="AE62">
        <v>0</v>
      </c>
      <c r="AF62">
        <v>0</v>
      </c>
      <c r="AG62">
        <v>36.316410801134062</v>
      </c>
      <c r="AH62">
        <v>7.9897300327438687</v>
      </c>
      <c r="AI62">
        <v>0</v>
      </c>
      <c r="AJ62">
        <v>0</v>
      </c>
      <c r="AK62">
        <v>0</v>
      </c>
    </row>
    <row r="63">
      <c r="A63" t="s">
        <v>295</v>
      </c>
      <c r="B63">
        <v>2012</v>
      </c>
      <c r="C63" t="s">
        <v>299</v>
      </c>
      <c r="D63">
        <v>124</v>
      </c>
      <c r="E63" t="s">
        <v>50</v>
      </c>
      <c r="F63" t="s">
        <v>15</v>
      </c>
      <c r="G63" t="s">
        <v>310</v>
      </c>
      <c r="H63">
        <v>71.803965637493661</v>
      </c>
      <c r="I63">
        <v>86.399059925953267</v>
      </c>
      <c r="J63">
        <v>94.931996295286012</v>
      </c>
      <c r="K63">
        <v>97.524747731412603</v>
      </c>
      <c r="L63">
        <v>98.963702085218102</v>
      </c>
      <c r="M63">
        <v>58.031643463320222</v>
      </c>
      <c r="N63">
        <v>80.820312034647017</v>
      </c>
      <c r="O63">
        <v>90.563014358204214</v>
      </c>
      <c r="P63">
        <v>95.443082918216547</v>
      </c>
      <c r="Q63">
        <v>97.90955350601061</v>
      </c>
      <c r="R63">
        <v>76.091087319053599</v>
      </c>
      <c r="S63">
        <v>86.167293414329208</v>
      </c>
      <c r="T63">
        <v>97.020612241144647</v>
      </c>
      <c r="U63">
        <v>97.336045637512839</v>
      </c>
      <c r="V63">
        <v>99.218283982368575</v>
      </c>
      <c r="W63">
        <v>712.91588591295215</v>
      </c>
      <c r="X63">
        <v>855.29427823358515</v>
      </c>
      <c r="Y63">
        <v>942.20651188281101</v>
      </c>
      <c r="Z63">
        <v>970.71633162223713</v>
      </c>
      <c r="AA63">
        <v>978.92060617250729</v>
      </c>
      <c r="AB63">
        <v>108.8021551617497</v>
      </c>
      <c r="AC63">
        <v>153.15332368965909</v>
      </c>
      <c r="AD63">
        <v>169.87593314510701</v>
      </c>
      <c r="AE63">
        <v>180.09911431398891</v>
      </c>
      <c r="AF63">
        <v>183.70575022064949</v>
      </c>
      <c r="AG63">
        <v>609.43673706571724</v>
      </c>
      <c r="AH63">
        <v>693.84229291374231</v>
      </c>
      <c r="AI63">
        <v>779.87470251422621</v>
      </c>
      <c r="AJ63">
        <v>778.02713483114246</v>
      </c>
      <c r="AK63">
        <v>803.2364699681101</v>
      </c>
    </row>
    <row r="64">
      <c r="A64" t="s">
        <v>295</v>
      </c>
      <c r="B64">
        <v>2012</v>
      </c>
      <c r="C64" t="s">
        <v>299</v>
      </c>
      <c r="D64">
        <v>125</v>
      </c>
      <c r="E64" t="s">
        <v>50</v>
      </c>
      <c r="F64" t="s">
        <v>16</v>
      </c>
      <c r="G64" t="s">
        <v>311</v>
      </c>
      <c r="H64">
        <v>20.120988636367041</v>
      </c>
      <c r="I64">
        <v>11.604620910919211</v>
      </c>
      <c r="J64">
        <v>4.3757333348446039</v>
      </c>
      <c r="K64">
        <v>2.4752522685873739</v>
      </c>
      <c r="L64">
        <v>1.036297914781898</v>
      </c>
      <c r="M64">
        <v>23.022103149943842</v>
      </c>
      <c r="N64">
        <v>8.1591288267746886</v>
      </c>
      <c r="O64">
        <v>6.2270310389625054</v>
      </c>
      <c r="P64">
        <v>4.5569170817834266</v>
      </c>
      <c r="Q64">
        <v>2.0904464939893739</v>
      </c>
      <c r="R64">
        <v>19.374635343665059</v>
      </c>
      <c r="S64">
        <v>12.840473308651021</v>
      </c>
      <c r="T64">
        <v>2.9793877588553501</v>
      </c>
      <c r="U64">
        <v>2.6639543624871762</v>
      </c>
      <c r="V64">
        <v>0.78171601763142429</v>
      </c>
      <c r="W64">
        <v>199.77409759733089</v>
      </c>
      <c r="X64">
        <v>114.87816967783409</v>
      </c>
      <c r="Y64">
        <v>43.429450588283913</v>
      </c>
      <c r="Z64">
        <v>24.637518762110339</v>
      </c>
      <c r="AA64">
        <v>10.250762264734711</v>
      </c>
      <c r="AB64">
        <v>43.163596437747387</v>
      </c>
      <c r="AC64">
        <v>15.46143125130426</v>
      </c>
      <c r="AD64">
        <v>11.6805156714781</v>
      </c>
      <c r="AE64">
        <v>8.5988078479686418</v>
      </c>
      <c r="AF64">
        <v>3.9222632288979771</v>
      </c>
      <c r="AG64">
        <v>155.17736651825541</v>
      </c>
      <c r="AH64">
        <v>103.3949552033923</v>
      </c>
      <c r="AI64">
        <v>23.949025763068409</v>
      </c>
      <c r="AJ64">
        <v>21.293537932344751</v>
      </c>
      <c r="AK64">
        <v>6.3284990358367281</v>
      </c>
    </row>
    <row r="65">
      <c r="A65" t="s">
        <v>295</v>
      </c>
      <c r="B65">
        <v>2012</v>
      </c>
      <c r="C65" t="s">
        <v>299</v>
      </c>
      <c r="D65">
        <v>126</v>
      </c>
      <c r="E65" t="s">
        <v>50</v>
      </c>
      <c r="F65" t="s">
        <v>22</v>
      </c>
      <c r="G65" t="s">
        <v>312</v>
      </c>
      <c r="H65">
        <v>1.013948696718119</v>
      </c>
      <c r="I65">
        <v>0.99018715025988868</v>
      </c>
      <c r="J65">
        <v>2.7311486405799999e-14</v>
      </c>
      <c r="K65">
        <v>2.30926389122e-14</v>
      </c>
      <c r="L65">
        <v>-4.4408920985e-16</v>
      </c>
      <c r="M65">
        <v>3.1629068156407421</v>
      </c>
      <c r="N65">
        <v>2.0727601286265069</v>
      </c>
      <c r="O65">
        <v>1.6978272279448821</v>
      </c>
      <c r="P65">
        <v>2.57571741713e-14</v>
      </c>
      <c r="Q65">
        <v>1.55431223448e-14</v>
      </c>
      <c r="R65">
        <v>0.50920347921177989</v>
      </c>
      <c r="S65">
        <v>0.33401912295715003</v>
      </c>
      <c r="T65">
        <v>2.6645352590999998e-15</v>
      </c>
      <c r="U65">
        <v>-1.55431223448e-14</v>
      </c>
      <c r="V65">
        <v>3.3306690738800001e-16</v>
      </c>
      <c r="W65">
        <v>10.10873483601379</v>
      </c>
      <c r="X65">
        <v>9.802206236081215</v>
      </c>
      <c r="Y65">
        <v>0</v>
      </c>
      <c r="Z65">
        <v>0</v>
      </c>
      <c r="AA65">
        <v>0</v>
      </c>
      <c r="AB65">
        <v>6.0303687906967909</v>
      </c>
      <c r="AC65">
        <v>3.9278504984548119</v>
      </c>
      <c r="AD65">
        <v>3.1847436473957931</v>
      </c>
      <c r="AE65">
        <v>0</v>
      </c>
      <c r="AF65">
        <v>0</v>
      </c>
      <c r="AG65">
        <v>4.0783660453170034</v>
      </c>
      <c r="AH65">
        <v>2.68961209023061</v>
      </c>
      <c r="AI65">
        <v>0</v>
      </c>
      <c r="AJ65">
        <v>0</v>
      </c>
      <c r="AK65">
        <v>0</v>
      </c>
    </row>
    <row r="66">
      <c r="A66" t="s">
        <v>295</v>
      </c>
      <c r="B66">
        <v>2012</v>
      </c>
      <c r="C66" t="s">
        <v>299</v>
      </c>
      <c r="D66">
        <v>127</v>
      </c>
      <c r="E66" t="s">
        <v>50</v>
      </c>
      <c r="F66" t="s">
        <v>19</v>
      </c>
      <c r="G66" t="s">
        <v>313</v>
      </c>
      <c r="H66">
        <v>7.061097029421175</v>
      </c>
      <c r="I66">
        <v>1.0061320128676301</v>
      </c>
      <c r="J66">
        <v>0.69227036986935642</v>
      </c>
      <c r="K66">
        <v>0</v>
      </c>
      <c r="L66">
        <v>0</v>
      </c>
      <c r="M66">
        <v>15.783346571095191</v>
      </c>
      <c r="N66">
        <v>8.9477990099517868</v>
      </c>
      <c r="O66">
        <v>1.512127374888399</v>
      </c>
      <c r="P66">
        <v>0</v>
      </c>
      <c r="Q66">
        <v>0</v>
      </c>
      <c r="R66">
        <v>4.0250738580695664</v>
      </c>
      <c r="S66">
        <v>0.65821415406262485</v>
      </c>
      <c r="T66">
        <v>0</v>
      </c>
      <c r="U66">
        <v>0</v>
      </c>
      <c r="V66">
        <v>0</v>
      </c>
      <c r="W66">
        <v>70.110266859201403</v>
      </c>
      <c r="X66">
        <v>9.9600499645578626</v>
      </c>
      <c r="Y66">
        <v>6.8708304463077923</v>
      </c>
      <c r="Z66">
        <v>0</v>
      </c>
      <c r="AA66">
        <v>0</v>
      </c>
      <c r="AB66">
        <v>29.61062240631642</v>
      </c>
      <c r="AC66">
        <v>16.955949854458432</v>
      </c>
      <c r="AD66">
        <v>2.8364123109618782</v>
      </c>
      <c r="AE66">
        <v>0</v>
      </c>
      <c r="AF66">
        <v>0</v>
      </c>
      <c r="AG66">
        <v>32.238044755817057</v>
      </c>
      <c r="AH66">
        <v>5.3001179425132587</v>
      </c>
      <c r="AI66">
        <v>0</v>
      </c>
      <c r="AJ66">
        <v>0</v>
      </c>
      <c r="AK66">
        <v>0</v>
      </c>
    </row>
    <row r="67">
      <c r="A67" t="s">
        <v>295</v>
      </c>
      <c r="B67">
        <v>2012</v>
      </c>
      <c r="C67" t="s">
        <v>299</v>
      </c>
      <c r="D67">
        <v>128</v>
      </c>
      <c r="E67" t="s">
        <v>153</v>
      </c>
      <c r="F67" t="s">
        <v>49</v>
      </c>
      <c r="G67" t="s">
        <v>320</v>
      </c>
      <c r="H67">
        <v>21.888494582682149</v>
      </c>
      <c r="I67">
        <v>11.841005166158149</v>
      </c>
      <c r="J67">
        <v>4.4062364038951687</v>
      </c>
      <c r="K67">
        <v>2.4752522685873739</v>
      </c>
      <c r="L67">
        <v>1.036297914781898</v>
      </c>
      <c r="M67">
        <v>28.403502752057079</v>
      </c>
      <c r="N67">
        <v>9.169678689577152</v>
      </c>
      <c r="O67">
        <v>6.4335449099239552</v>
      </c>
      <c r="P67">
        <v>4.5569170817834266</v>
      </c>
      <c r="Q67">
        <v>2.0904464939893739</v>
      </c>
      <c r="R67">
        <v>20.294860608886619</v>
      </c>
      <c r="S67">
        <v>12.96915760616856</v>
      </c>
      <c r="T67">
        <v>2.9793877588553501</v>
      </c>
      <c r="U67">
        <v>2.6639543624871762</v>
      </c>
      <c r="V67">
        <v>0.78171601763142429</v>
      </c>
      <c r="W67"/>
      <c r="X67"/>
      <c r="Y67"/>
      <c r="Z67"/>
      <c r="AA67"/>
      <c r="AB67"/>
      <c r="AC67"/>
      <c r="AD67"/>
      <c r="AE67"/>
      <c r="AF67"/>
      <c r="AG67"/>
      <c r="AH67"/>
      <c r="AI67"/>
      <c r="AJ67"/>
      <c r="AK67"/>
    </row>
    <row r="68">
      <c r="A68" t="s">
        <v>295</v>
      </c>
      <c r="B68">
        <v>2012</v>
      </c>
      <c r="C68" t="s">
        <v>299</v>
      </c>
      <c r="D68">
        <v>129</v>
      </c>
      <c r="E68" t="s">
        <v>153</v>
      </c>
      <c r="F68" t="s">
        <v>48</v>
      </c>
      <c r="G68" t="s">
        <v>240</v>
      </c>
      <c r="H68">
        <v>78.111505417317858</v>
      </c>
      <c r="I68">
        <v>88.158994833841874</v>
      </c>
      <c r="J68">
        <v>95.593763596104822</v>
      </c>
      <c r="K68">
        <v>97.524747731412617</v>
      </c>
      <c r="L68">
        <v>98.963702085218102</v>
      </c>
      <c r="M68">
        <v>71.596497247942864</v>
      </c>
      <c r="N68">
        <v>90.83032131042286</v>
      </c>
      <c r="O68">
        <v>93.566455090076033</v>
      </c>
      <c r="P68">
        <v>95.443082918216547</v>
      </c>
      <c r="Q68">
        <v>97.90955350601061</v>
      </c>
      <c r="R68">
        <v>79.705139391113264</v>
      </c>
      <c r="S68">
        <v>87.030842393831449</v>
      </c>
      <c r="T68">
        <v>97.020612241144647</v>
      </c>
      <c r="U68">
        <v>97.336045637512839</v>
      </c>
      <c r="V68">
        <v>99.218283982368575</v>
      </c>
      <c r="W68"/>
      <c r="X68"/>
      <c r="Y68"/>
      <c r="Z68"/>
      <c r="AA68"/>
      <c r="AB68"/>
      <c r="AC68"/>
      <c r="AD68"/>
      <c r="AE68"/>
      <c r="AF68"/>
      <c r="AG68"/>
      <c r="AH68"/>
      <c r="AI68"/>
      <c r="AJ68"/>
      <c r="AK68"/>
    </row>
    <row r="69">
      <c r="A69" t="s">
        <v>295</v>
      </c>
      <c r="B69">
        <v>2012</v>
      </c>
      <c r="C69" t="s">
        <v>299</v>
      </c>
      <c r="D69">
        <v>130</v>
      </c>
      <c r="E69" t="s">
        <v>47</v>
      </c>
      <c r="F69" t="s">
        <v>42</v>
      </c>
      <c r="G69" t="s">
        <v>240</v>
      </c>
      <c r="H69">
        <v>100</v>
      </c>
      <c r="I69">
        <v>99.145175980571082</v>
      </c>
      <c r="J69">
        <v>100</v>
      </c>
      <c r="K69">
        <v>100</v>
      </c>
      <c r="L69">
        <v>100</v>
      </c>
      <c r="M69">
        <v>100</v>
      </c>
      <c r="N69">
        <v>100</v>
      </c>
      <c r="O69">
        <v>100</v>
      </c>
      <c r="P69">
        <v>100</v>
      </c>
      <c r="Q69">
        <v>100</v>
      </c>
      <c r="R69">
        <v>100</v>
      </c>
      <c r="S69">
        <v>99.083420591435384</v>
      </c>
      <c r="T69">
        <v>100</v>
      </c>
      <c r="U69">
        <v>100</v>
      </c>
      <c r="V69">
        <v>100</v>
      </c>
      <c r="W69"/>
      <c r="X69"/>
      <c r="Y69"/>
      <c r="Z69"/>
      <c r="AA69"/>
      <c r="AB69"/>
      <c r="AC69"/>
      <c r="AD69"/>
      <c r="AE69"/>
      <c r="AF69"/>
      <c r="AG69"/>
      <c r="AH69"/>
      <c r="AI69"/>
      <c r="AJ69"/>
      <c r="AK69"/>
    </row>
    <row r="70">
      <c r="A70" t="s">
        <v>295</v>
      </c>
      <c r="B70">
        <v>2012</v>
      </c>
      <c r="C70" t="s">
        <v>299</v>
      </c>
      <c r="D70">
        <v>135</v>
      </c>
      <c r="E70" t="s">
        <v>45</v>
      </c>
      <c r="F70" t="s">
        <v>44</v>
      </c>
      <c r="G70" t="s">
        <v>314</v>
      </c>
      <c r="H70">
        <v>1.6932328628554341</v>
      </c>
      <c r="I70">
        <v>2.521046837667114</v>
      </c>
      <c r="J70">
        <v>5.7926994758466233</v>
      </c>
      <c r="K70">
        <v>4.8419216157278226</v>
      </c>
      <c r="L70">
        <v>10.931015215195</v>
      </c>
      <c r="M70">
        <v>7.5213345126289344</v>
      </c>
      <c r="N70">
        <v>5.5588411859961084</v>
      </c>
      <c r="O70">
        <v>16.127236381441321</v>
      </c>
      <c r="P70">
        <v>11.51722778922573</v>
      </c>
      <c r="Q70">
        <v>14.38074894953124</v>
      </c>
      <c r="R70">
        <v>0.3336160725869653</v>
      </c>
      <c r="S70">
        <v>1.432134278822826</v>
      </c>
      <c r="T70">
        <v>2.8898517536669499</v>
      </c>
      <c r="U70">
        <v>3.328390532151809</v>
      </c>
      <c r="V70">
        <v>10.85230132869272</v>
      </c>
      <c r="W70"/>
      <c r="X70"/>
      <c r="Y70"/>
      <c r="Z70"/>
      <c r="AA70"/>
      <c r="AB70"/>
      <c r="AC70"/>
      <c r="AD70"/>
      <c r="AE70"/>
      <c r="AF70"/>
      <c r="AG70"/>
      <c r="AH70"/>
      <c r="AI70"/>
      <c r="AJ70"/>
      <c r="AK70"/>
    </row>
    <row r="71">
      <c r="A71" t="s">
        <v>295</v>
      </c>
      <c r="B71">
        <v>2012</v>
      </c>
      <c r="C71" t="s">
        <v>299</v>
      </c>
      <c r="D71">
        <v>136</v>
      </c>
      <c r="E71" t="s">
        <v>45</v>
      </c>
      <c r="F71" t="s">
        <v>43</v>
      </c>
      <c r="G71" t="s">
        <v>315</v>
      </c>
      <c r="H71">
        <v>36.596003252662612</v>
      </c>
      <c r="I71">
        <v>56.041410517180438</v>
      </c>
      <c r="J71">
        <v>81.848865819449429</v>
      </c>
      <c r="K71">
        <v>94.483813285711378</v>
      </c>
      <c r="L71">
        <v>88.49507496260712</v>
      </c>
      <c r="M71">
        <v>49.687377431591443</v>
      </c>
      <c r="N71">
        <v>69.739369296911065</v>
      </c>
      <c r="O71">
        <v>77.16029131666501</v>
      </c>
      <c r="P71">
        <v>87.470123970377927</v>
      </c>
      <c r="Q71">
        <v>84.857481321639455</v>
      </c>
      <c r="R71">
        <v>33.150314961187547</v>
      </c>
      <c r="S71">
        <v>52.23755551786072</v>
      </c>
      <c r="T71">
        <v>84.882519984404823</v>
      </c>
      <c r="U71">
        <v>95.831555677404751</v>
      </c>
      <c r="V71">
        <v>88.623489106542692</v>
      </c>
      <c r="W71"/>
      <c r="X71"/>
      <c r="Y71"/>
      <c r="Z71"/>
      <c r="AA71"/>
      <c r="AB71"/>
      <c r="AC71"/>
      <c r="AD71"/>
      <c r="AE71"/>
      <c r="AF71"/>
      <c r="AG71"/>
      <c r="AH71"/>
      <c r="AI71"/>
      <c r="AJ71"/>
      <c r="AK71"/>
    </row>
    <row r="72">
      <c r="A72" t="s">
        <v>295</v>
      </c>
      <c r="B72">
        <v>2012</v>
      </c>
      <c r="C72" t="s">
        <v>299</v>
      </c>
      <c r="D72">
        <v>137</v>
      </c>
      <c r="E72" t="s">
        <v>45</v>
      </c>
      <c r="F72" t="s">
        <v>42</v>
      </c>
      <c r="G72" t="s">
        <v>321</v>
      </c>
      <c r="H72">
        <v>53.635718158342648</v>
      </c>
      <c r="I72">
        <v>39.441223482024881</v>
      </c>
      <c r="J72">
        <v>11.66616433483456</v>
      </c>
      <c r="K72">
        <v>0.67426509856078853</v>
      </c>
      <c r="L72">
        <v>0.57390982219786701</v>
      </c>
      <c r="M72">
        <v>23.84503466904366</v>
      </c>
      <c r="N72">
        <v>13.68123037851449</v>
      </c>
      <c r="O72">
        <v>3.5025176990603861</v>
      </c>
      <c r="P72">
        <v>1.0126482403963171</v>
      </c>
      <c r="Q72">
        <v>0.76176972882928051</v>
      </c>
      <c r="R72">
        <v>61.981791628944258</v>
      </c>
      <c r="S72">
        <v>45.338076926296658</v>
      </c>
      <c r="T72">
        <v>12.227628261928221</v>
      </c>
      <c r="U72">
        <v>0.84005379044339923</v>
      </c>
      <c r="V72">
        <v>0.52420956476460234</v>
      </c>
      <c r="W72"/>
      <c r="X72"/>
      <c r="Y72"/>
      <c r="Z72"/>
      <c r="AA72"/>
      <c r="AB72"/>
      <c r="AC72"/>
      <c r="AD72"/>
      <c r="AE72"/>
      <c r="AF72"/>
      <c r="AG72"/>
      <c r="AH72"/>
      <c r="AI72"/>
      <c r="AJ72"/>
      <c r="AK72"/>
    </row>
    <row r="73">
      <c r="A73" t="s">
        <v>295</v>
      </c>
      <c r="B73">
        <v>2012</v>
      </c>
      <c r="C73" t="s">
        <v>299</v>
      </c>
      <c r="D73">
        <v>138</v>
      </c>
      <c r="E73" t="s">
        <v>45</v>
      </c>
      <c r="F73" t="s">
        <v>41</v>
      </c>
      <c r="G73" t="s">
        <v>240</v>
      </c>
      <c r="H73">
        <v>1.017570579404218</v>
      </c>
      <c r="I73">
        <v>0.99018715025992565</v>
      </c>
      <c r="J73">
        <v>0</v>
      </c>
      <c r="K73">
        <v>0</v>
      </c>
      <c r="L73">
        <v>0</v>
      </c>
      <c r="M73">
        <v>3.205659867663269</v>
      </c>
      <c r="N73">
        <v>2.0727601286265509</v>
      </c>
      <c r="O73">
        <v>1.697827227944869</v>
      </c>
      <c r="P73">
        <v>0</v>
      </c>
      <c r="Q73">
        <v>0</v>
      </c>
      <c r="R73">
        <v>0.50920347921168374</v>
      </c>
      <c r="S73">
        <v>0.33401912295715303</v>
      </c>
      <c r="T73">
        <v>0</v>
      </c>
      <c r="U73">
        <v>0</v>
      </c>
      <c r="V73">
        <v>0</v>
      </c>
      <c r="W73"/>
      <c r="X73"/>
      <c r="Y73"/>
      <c r="Z73"/>
      <c r="AA73"/>
      <c r="AB73"/>
      <c r="AC73"/>
      <c r="AD73"/>
      <c r="AE73"/>
      <c r="AF73"/>
      <c r="AG73"/>
      <c r="AH73"/>
      <c r="AI73"/>
      <c r="AJ73"/>
      <c r="AK73"/>
    </row>
    <row r="74">
      <c r="A74" t="s">
        <v>295</v>
      </c>
      <c r="B74">
        <v>2012</v>
      </c>
      <c r="C74" t="s">
        <v>299</v>
      </c>
      <c r="D74">
        <v>139</v>
      </c>
      <c r="E74" t="s">
        <v>45</v>
      </c>
      <c r="F74" t="s">
        <v>19</v>
      </c>
      <c r="G74" t="s">
        <v>240</v>
      </c>
      <c r="H74">
        <v>7.0574751467350314</v>
      </c>
      <c r="I74">
        <v>1.0061320128676301</v>
      </c>
      <c r="J74">
        <v>0.69227036986935642</v>
      </c>
      <c r="K74">
        <v>0</v>
      </c>
      <c r="L74">
        <v>0</v>
      </c>
      <c r="M74">
        <v>15.740593519072551</v>
      </c>
      <c r="N74">
        <v>8.9477990099517868</v>
      </c>
      <c r="O74">
        <v>1.512127374888399</v>
      </c>
      <c r="P74">
        <v>0</v>
      </c>
      <c r="Q74">
        <v>0</v>
      </c>
      <c r="R74">
        <v>4.0250738580695664</v>
      </c>
      <c r="S74">
        <v>0.65821415406262485</v>
      </c>
      <c r="T74">
        <v>0</v>
      </c>
      <c r="U74">
        <v>0</v>
      </c>
      <c r="V74">
        <v>0</v>
      </c>
      <c r="W74"/>
      <c r="X74"/>
      <c r="Y74"/>
      <c r="Z74"/>
      <c r="AA74"/>
      <c r="AB74"/>
      <c r="AC74"/>
      <c r="AD74"/>
      <c r="AE74"/>
      <c r="AF74"/>
      <c r="AG74"/>
      <c r="AH74"/>
      <c r="AI74"/>
      <c r="AJ74"/>
      <c r="AK74"/>
    </row>
    <row r="75">
      <c r="A75" t="s">
        <v>295</v>
      </c>
      <c r="B75">
        <v>2012</v>
      </c>
      <c r="C75" t="s">
        <v>299</v>
      </c>
      <c r="D75">
        <v>148</v>
      </c>
      <c r="E75" t="s">
        <v>108</v>
      </c>
      <c r="F75" t="s">
        <v>49</v>
      </c>
      <c r="G75" t="s">
        <v>240</v>
      </c>
      <c r="H75">
        <v>20.10976126486592</v>
      </c>
      <c r="I75">
        <v>11.604620910919211</v>
      </c>
      <c r="J75">
        <v>4.3757333348446048</v>
      </c>
      <c r="K75">
        <v>2.4739989287574349</v>
      </c>
      <c r="L75">
        <v>1.036297914781898</v>
      </c>
      <c r="M75">
        <v>22.945165320231109</v>
      </c>
      <c r="N75">
        <v>8.1591288267746886</v>
      </c>
      <c r="O75">
        <v>6.2270310389625063</v>
      </c>
      <c r="P75">
        <v>4.5569170817834266</v>
      </c>
      <c r="Q75">
        <v>2.0848434683748729</v>
      </c>
      <c r="R75">
        <v>19.374635343665059</v>
      </c>
      <c r="S75">
        <v>12.840473308651021</v>
      </c>
      <c r="T75">
        <v>2.9793877588553501</v>
      </c>
      <c r="U75">
        <v>2.6639543624871762</v>
      </c>
      <c r="V75">
        <v>0.78171601763142429</v>
      </c>
      <c r="W75"/>
      <c r="X75"/>
      <c r="Y75"/>
      <c r="Z75"/>
      <c r="AA75"/>
      <c r="AB75"/>
      <c r="AC75"/>
      <c r="AD75"/>
      <c r="AE75"/>
      <c r="AF75"/>
      <c r="AG75"/>
      <c r="AH75"/>
      <c r="AI75"/>
      <c r="AJ75"/>
      <c r="AK75"/>
    </row>
    <row r="76">
      <c r="A76" t="s">
        <v>295</v>
      </c>
      <c r="B76">
        <v>2012</v>
      </c>
      <c r="C76" t="s">
        <v>299</v>
      </c>
      <c r="D76">
        <v>149</v>
      </c>
      <c r="E76" t="s">
        <v>108</v>
      </c>
      <c r="F76" t="s">
        <v>48</v>
      </c>
      <c r="G76" t="s">
        <v>240</v>
      </c>
      <c r="H76">
        <v>71.7638995248371</v>
      </c>
      <c r="I76">
        <v>86.399059925953253</v>
      </c>
      <c r="J76">
        <v>94.931996295286012</v>
      </c>
      <c r="K76">
        <v>97.475366239155136</v>
      </c>
      <c r="L76">
        <v>98.963702085218102</v>
      </c>
      <c r="M76">
        <v>57.837706850594138</v>
      </c>
      <c r="N76">
        <v>80.820312034647003</v>
      </c>
      <c r="O76">
        <v>90.563014358204228</v>
      </c>
      <c r="P76">
        <v>95.443082918216547</v>
      </c>
      <c r="Q76">
        <v>97.647126441851853</v>
      </c>
      <c r="R76">
        <v>76.091087319053614</v>
      </c>
      <c r="S76">
        <v>86.167293414329222</v>
      </c>
      <c r="T76">
        <v>97.020612241144647</v>
      </c>
      <c r="U76">
        <v>97.336045637512839</v>
      </c>
      <c r="V76">
        <v>99.218283982368575</v>
      </c>
      <c r="W76"/>
      <c r="X76"/>
      <c r="Y76"/>
      <c r="Z76"/>
      <c r="AA76"/>
      <c r="AB76"/>
      <c r="AC76"/>
      <c r="AD76"/>
      <c r="AE76"/>
      <c r="AF76"/>
      <c r="AG76"/>
      <c r="AH76"/>
      <c r="AI76"/>
      <c r="AJ76"/>
      <c r="AK76"/>
    </row>
    <row r="77">
      <c r="A77" t="s">
        <v>295</v>
      </c>
      <c r="B77">
        <v>2012</v>
      </c>
      <c r="C77" t="s">
        <v>299</v>
      </c>
      <c r="D77">
        <v>150</v>
      </c>
      <c r="E77" t="s">
        <v>108</v>
      </c>
      <c r="F77" t="s">
        <v>110</v>
      </c>
      <c r="G77" t="s">
        <v>240</v>
      </c>
      <c r="H77">
        <v>8.1263392102969529</v>
      </c>
      <c r="I77">
        <v>1.996319163127555</v>
      </c>
      <c r="J77">
        <v>0.69227036986935642</v>
      </c>
      <c r="K77">
        <v>0.050634832087435702</v>
      </c>
      <c r="L77">
        <v>0</v>
      </c>
      <c r="M77">
        <v>19.21712782917464</v>
      </c>
      <c r="N77">
        <v>11.02055913857834</v>
      </c>
      <c r="O77">
        <v>3.2099546028332679</v>
      </c>
      <c r="P77">
        <v>0</v>
      </c>
      <c r="Q77">
        <v>0.26803008977326542</v>
      </c>
      <c r="R77">
        <v>4.5342773372812486</v>
      </c>
      <c r="S77">
        <v>0.99223327701977782</v>
      </c>
      <c r="T77">
        <v>0</v>
      </c>
      <c r="U77">
        <v>0</v>
      </c>
      <c r="V77">
        <v>0</v>
      </c>
      <c r="W77"/>
      <c r="X77"/>
      <c r="Y77"/>
      <c r="Z77"/>
      <c r="AA77"/>
      <c r="AB77"/>
      <c r="AC77"/>
      <c r="AD77"/>
      <c r="AE77"/>
      <c r="AF77"/>
      <c r="AG77"/>
      <c r="AH77"/>
      <c r="AI77"/>
      <c r="AJ77"/>
      <c r="AK77"/>
    </row>
    <row r="78">
      <c r="A78" t="s">
        <v>295</v>
      </c>
      <c r="B78">
        <v>2012</v>
      </c>
      <c r="C78" t="s">
        <v>299</v>
      </c>
      <c r="D78">
        <v>151</v>
      </c>
      <c r="E78" t="s">
        <v>109</v>
      </c>
      <c r="F78" t="s">
        <v>49</v>
      </c>
      <c r="G78" t="s">
        <v>240</v>
      </c>
      <c r="H78">
        <v>21.84082469689228</v>
      </c>
      <c r="I78">
        <v>11.928387483607001</v>
      </c>
      <c r="J78">
        <v>4.4062364038951687</v>
      </c>
      <c r="K78">
        <v>2.4739989287574349</v>
      </c>
      <c r="L78">
        <v>1.036297914781898</v>
      </c>
      <c r="M78">
        <v>27.53296169403799</v>
      </c>
      <c r="N78">
        <v>10.12992444202918</v>
      </c>
      <c r="O78">
        <v>6.3226373694407423</v>
      </c>
      <c r="P78">
        <v>4.5569170817834266</v>
      </c>
      <c r="Q78">
        <v>2.0848434683748729</v>
      </c>
      <c r="R78">
        <v>20.370135759602821</v>
      </c>
      <c r="S78">
        <v>12.925551115584391</v>
      </c>
      <c r="T78">
        <v>2.9793877588553501</v>
      </c>
      <c r="U78">
        <v>2.6639543624871762</v>
      </c>
      <c r="V78">
        <v>0.78171601763142429</v>
      </c>
      <c r="W78"/>
      <c r="X78"/>
      <c r="Y78"/>
      <c r="Z78"/>
      <c r="AA78"/>
      <c r="AB78"/>
      <c r="AC78"/>
      <c r="AD78"/>
      <c r="AE78"/>
      <c r="AF78"/>
      <c r="AG78"/>
      <c r="AH78"/>
      <c r="AI78"/>
      <c r="AJ78"/>
      <c r="AK78"/>
    </row>
    <row r="79">
      <c r="A79" t="s">
        <v>295</v>
      </c>
      <c r="B79">
        <v>2012</v>
      </c>
      <c r="C79" t="s">
        <v>299</v>
      </c>
      <c r="D79">
        <v>152</v>
      </c>
      <c r="E79" t="s">
        <v>109</v>
      </c>
      <c r="F79" t="s">
        <v>48</v>
      </c>
      <c r="G79" t="s">
        <v>240</v>
      </c>
      <c r="H79">
        <v>78.103986911960988</v>
      </c>
      <c r="I79">
        <v>88.071612516393003</v>
      </c>
      <c r="J79">
        <v>95.593763596104822</v>
      </c>
      <c r="K79">
        <v>97.475366239155136</v>
      </c>
      <c r="L79">
        <v>98.963702085218102</v>
      </c>
      <c r="M79">
        <v>72.14556150740404</v>
      </c>
      <c r="N79">
        <v>89.870075557970821</v>
      </c>
      <c r="O79">
        <v>93.67736263055923</v>
      </c>
      <c r="P79">
        <v>95.443082918216547</v>
      </c>
      <c r="Q79">
        <v>97.647126441851853</v>
      </c>
      <c r="R79">
        <v>79.629864240397069</v>
      </c>
      <c r="S79">
        <v>87.074448884415617</v>
      </c>
      <c r="T79">
        <v>97.020612241144647</v>
      </c>
      <c r="U79">
        <v>97.336045637512839</v>
      </c>
      <c r="V79">
        <v>99.218283982368575</v>
      </c>
      <c r="W79"/>
      <c r="X79"/>
      <c r="Y79"/>
      <c r="Z79"/>
      <c r="AA79"/>
      <c r="AB79"/>
      <c r="AC79"/>
      <c r="AD79"/>
      <c r="AE79"/>
      <c r="AF79"/>
      <c r="AG79"/>
      <c r="AH79"/>
      <c r="AI79"/>
      <c r="AJ79"/>
      <c r="AK79"/>
    </row>
    <row r="80">
      <c r="A80" t="s">
        <v>295</v>
      </c>
      <c r="B80">
        <v>2012</v>
      </c>
      <c r="C80" t="s">
        <v>299</v>
      </c>
      <c r="D80">
        <v>153</v>
      </c>
      <c r="E80" t="s">
        <v>62</v>
      </c>
      <c r="F80" t="s">
        <v>223</v>
      </c>
      <c r="G80" t="s">
        <v>240</v>
      </c>
      <c r="H80">
        <v>1.6932328628554341</v>
      </c>
      <c r="I80">
        <v>2.521046837667114</v>
      </c>
      <c r="J80">
        <v>5.7926994758466233</v>
      </c>
      <c r="K80">
        <v>4.8419216157278226</v>
      </c>
      <c r="L80">
        <v>10.931015215195</v>
      </c>
      <c r="M80">
        <v>7.5213345126289344</v>
      </c>
      <c r="N80">
        <v>5.5588411859961084</v>
      </c>
      <c r="O80">
        <v>16.127236381441321</v>
      </c>
      <c r="P80">
        <v>11.51722778922573</v>
      </c>
      <c r="Q80">
        <v>14.38074894953124</v>
      </c>
      <c r="R80">
        <v>0.3336160725869653</v>
      </c>
      <c r="S80">
        <v>1.432134278822826</v>
      </c>
      <c r="T80">
        <v>2.8898517536669499</v>
      </c>
      <c r="U80">
        <v>3.328390532151809</v>
      </c>
      <c r="V80">
        <v>10.85230132869272</v>
      </c>
      <c r="W80">
        <v>16.82088925590957</v>
      </c>
      <c r="X80">
        <v>24.956717552986341</v>
      </c>
      <c r="Y80">
        <v>57.49293579106854</v>
      </c>
      <c r="Z80">
        <v>48.218668676658112</v>
      </c>
      <c r="AA80">
        <v>108.1264727882275</v>
      </c>
      <c r="AB80">
        <v>14.148856329667399</v>
      </c>
      <c r="AC80">
        <v>10.533923738543621</v>
      </c>
      <c r="AD80">
        <v>30.251083720700791</v>
      </c>
      <c r="AE80">
        <v>21.732769528928522</v>
      </c>
      <c r="AF80">
        <v>27.054828654703339</v>
      </c>
      <c r="AG80">
        <v>2.6720329262421738</v>
      </c>
      <c r="AH80">
        <v>11.531931576413591</v>
      </c>
      <c r="AI80">
        <v>23.22931410801246</v>
      </c>
      <c r="AJ80">
        <v>26.604513593792049</v>
      </c>
      <c r="AK80">
        <v>87.856429887846133</v>
      </c>
    </row>
    <row r="81">
      <c r="A81" t="s">
        <v>295</v>
      </c>
      <c r="B81">
        <v>2012</v>
      </c>
      <c r="C81" t="s">
        <v>299</v>
      </c>
      <c r="D81">
        <v>154</v>
      </c>
      <c r="E81" t="s">
        <v>62</v>
      </c>
      <c r="F81" t="s">
        <v>224</v>
      </c>
      <c r="G81" t="s">
        <v>240</v>
      </c>
      <c r="H81">
        <v>36.596003252662612</v>
      </c>
      <c r="I81">
        <v>56.041410517180438</v>
      </c>
      <c r="J81">
        <v>81.848865819449429</v>
      </c>
      <c r="K81">
        <v>94.483813285711378</v>
      </c>
      <c r="L81">
        <v>88.49507496260712</v>
      </c>
      <c r="M81">
        <v>49.687377431591443</v>
      </c>
      <c r="N81">
        <v>69.739369296911065</v>
      </c>
      <c r="O81">
        <v>77.16029131666501</v>
      </c>
      <c r="P81">
        <v>87.470123970377927</v>
      </c>
      <c r="Q81">
        <v>84.857481321639455</v>
      </c>
      <c r="R81">
        <v>33.150314961187547</v>
      </c>
      <c r="S81">
        <v>52.23755551786072</v>
      </c>
      <c r="T81">
        <v>84.882519984404823</v>
      </c>
      <c r="U81">
        <v>95.831555677404751</v>
      </c>
      <c r="V81">
        <v>88.623489106542692</v>
      </c>
      <c r="W81">
        <v>363.55148274398988</v>
      </c>
      <c r="X81">
        <v>554.77337138347389</v>
      </c>
      <c r="Y81">
        <v>812.35555318388595</v>
      </c>
      <c r="Z81">
        <v>940.92470917584626</v>
      </c>
      <c r="AA81">
        <v>875.36794400718395</v>
      </c>
      <c r="AB81">
        <v>93.470056875826799</v>
      </c>
      <c r="AC81">
        <v>132.15509728870779</v>
      </c>
      <c r="AD81">
        <v>144.7354262891684</v>
      </c>
      <c r="AE81">
        <v>165.05430644459159</v>
      </c>
      <c r="AF81">
        <v>159.64430123102031</v>
      </c>
      <c r="AG81">
        <v>265.51098813892258</v>
      </c>
      <c r="AH81">
        <v>420.63088975583503</v>
      </c>
      <c r="AI81">
        <v>682.30583679436256</v>
      </c>
      <c r="AJ81">
        <v>766.00143556034743</v>
      </c>
      <c r="AK81">
        <v>717.46472211559853</v>
      </c>
    </row>
    <row r="82">
      <c r="A82" t="s">
        <v>295</v>
      </c>
      <c r="B82">
        <v>2012</v>
      </c>
      <c r="C82" t="s">
        <v>299</v>
      </c>
      <c r="D82">
        <v>155</v>
      </c>
      <c r="E82" t="s">
        <v>62</v>
      </c>
      <c r="F82" t="s">
        <v>225</v>
      </c>
      <c r="G82" t="s">
        <v>240</v>
      </c>
      <c r="H82">
        <v>1.074072511446337</v>
      </c>
      <c r="I82">
        <v>0.54151156896870123</v>
      </c>
      <c r="J82">
        <v>0.12752555611704289</v>
      </c>
      <c r="K82">
        <v>0</v>
      </c>
      <c r="L82">
        <v>0</v>
      </c>
      <c r="M82">
        <v>0</v>
      </c>
      <c r="N82">
        <v>0</v>
      </c>
      <c r="O82">
        <v>0</v>
      </c>
      <c r="P82">
        <v>0</v>
      </c>
      <c r="Q82">
        <v>0</v>
      </c>
      <c r="R82">
        <v>1.3322048935714399</v>
      </c>
      <c r="S82">
        <v>0.66572669489038094</v>
      </c>
      <c r="T82">
        <v>0.1574598711933915</v>
      </c>
      <c r="U82">
        <v>0</v>
      </c>
      <c r="V82">
        <v>0</v>
      </c>
      <c r="W82">
        <v>10.670035506745309</v>
      </c>
      <c r="X82">
        <v>5.3606109480028756</v>
      </c>
      <c r="Y82">
        <v>1.265699807167346</v>
      </c>
      <c r="Z82">
        <v>0</v>
      </c>
      <c r="AA82">
        <v>0</v>
      </c>
      <c r="AB82">
        <v>0</v>
      </c>
      <c r="AC82">
        <v>0</v>
      </c>
      <c r="AD82">
        <v>0</v>
      </c>
      <c r="AE82">
        <v>0</v>
      </c>
      <c r="AF82">
        <v>0</v>
      </c>
      <c r="AG82">
        <v>10.670035506745309</v>
      </c>
      <c r="AH82">
        <v>5.3606109480028756</v>
      </c>
      <c r="AI82">
        <v>1.265699807167346</v>
      </c>
      <c r="AJ82">
        <v>0</v>
      </c>
      <c r="AK82">
        <v>0</v>
      </c>
    </row>
    <row r="83">
      <c r="A83" t="s">
        <v>295</v>
      </c>
      <c r="B83">
        <v>2012</v>
      </c>
      <c r="C83" t="s">
        <v>299</v>
      </c>
      <c r="D83">
        <v>156</v>
      </c>
      <c r="E83" t="s">
        <v>62</v>
      </c>
      <c r="F83" t="s">
        <v>226</v>
      </c>
      <c r="G83" t="s">
        <v>240</v>
      </c>
      <c r="H83">
        <v>0</v>
      </c>
      <c r="I83">
        <v>0.050796709927062401</v>
      </c>
      <c r="J83">
        <v>0.38257666835112869</v>
      </c>
      <c r="K83">
        <v>0</v>
      </c>
      <c r="L83">
        <v>0.57390982219786701</v>
      </c>
      <c r="M83">
        <v>0</v>
      </c>
      <c r="N83">
        <v>0.26536047165916021</v>
      </c>
      <c r="O83">
        <v>0</v>
      </c>
      <c r="P83">
        <v>0</v>
      </c>
      <c r="Q83">
        <v>0.76176972882928051</v>
      </c>
      <c r="R83">
        <v>0</v>
      </c>
      <c r="S83">
        <v>0</v>
      </c>
      <c r="T83">
        <v>0.47237961358017461</v>
      </c>
      <c r="U83">
        <v>0</v>
      </c>
      <c r="V83">
        <v>0.52420956476460234</v>
      </c>
      <c r="W83">
        <v>0</v>
      </c>
      <c r="X83">
        <v>0.50285426011512535</v>
      </c>
      <c r="Y83">
        <v>3.7970994215020371</v>
      </c>
      <c r="Z83">
        <v>0</v>
      </c>
      <c r="AA83">
        <v>5.6769516418303843</v>
      </c>
      <c r="AB83">
        <v>0</v>
      </c>
      <c r="AC83">
        <v>0.50285426011512535</v>
      </c>
      <c r="AD83">
        <v>0</v>
      </c>
      <c r="AE83">
        <v>0</v>
      </c>
      <c r="AF83">
        <v>1.433134641328107</v>
      </c>
      <c r="AG83">
        <v>0</v>
      </c>
      <c r="AH83">
        <v>0</v>
      </c>
      <c r="AI83">
        <v>3.7970994215020371</v>
      </c>
      <c r="AJ83">
        <v>0</v>
      </c>
      <c r="AK83">
        <v>4.2438170005022773</v>
      </c>
    </row>
    <row r="84">
      <c r="A84" t="s">
        <v>295</v>
      </c>
      <c r="B84">
        <v>2012</v>
      </c>
      <c r="C84" t="s">
        <v>299</v>
      </c>
      <c r="D84">
        <v>157</v>
      </c>
      <c r="E84" t="s">
        <v>62</v>
      </c>
      <c r="F84" t="s">
        <v>227</v>
      </c>
      <c r="G84" t="s">
        <v>240</v>
      </c>
      <c r="H84">
        <v>4.2455166842382717</v>
      </c>
      <c r="I84">
        <v>7.3367699280925374</v>
      </c>
      <c r="J84">
        <v>3.5002213772990851</v>
      </c>
      <c r="K84">
        <v>0.40511977855315567</v>
      </c>
      <c r="L84">
        <v>0</v>
      </c>
      <c r="M84">
        <v>1.2997035421705629</v>
      </c>
      <c r="N84">
        <v>0.59871956418097994</v>
      </c>
      <c r="O84">
        <v>0</v>
      </c>
      <c r="P84">
        <v>1.0126482403963171</v>
      </c>
      <c r="Q84">
        <v>0</v>
      </c>
      <c r="R84">
        <v>6.0667802734053504</v>
      </c>
      <c r="S84">
        <v>8.5644506470434756</v>
      </c>
      <c r="T84">
        <v>3.2968160531116348</v>
      </c>
      <c r="U84">
        <v>0.50473086369676168</v>
      </c>
      <c r="V84">
        <v>0</v>
      </c>
      <c r="W84">
        <v>42.175750037864418</v>
      </c>
      <c r="X84">
        <v>72.629231679045319</v>
      </c>
      <c r="Y84">
        <v>34.739934936840498</v>
      </c>
      <c r="Z84">
        <v>4.0344181353459154</v>
      </c>
      <c r="AA84">
        <v>0</v>
      </c>
      <c r="AB84">
        <v>2.4449542376361459</v>
      </c>
      <c r="AC84">
        <v>1.1345649243847511</v>
      </c>
      <c r="AD84">
        <v>0</v>
      </c>
      <c r="AE84">
        <v>1.9108461884374759</v>
      </c>
      <c r="AF84">
        <v>0</v>
      </c>
      <c r="AG84">
        <v>48.590694450399702</v>
      </c>
      <c r="AH84">
        <v>68.963267140325883</v>
      </c>
      <c r="AI84">
        <v>26.500589712566299</v>
      </c>
      <c r="AJ84">
        <v>4.0344181353459154</v>
      </c>
      <c r="AK84">
        <v>0</v>
      </c>
    </row>
    <row r="85">
      <c r="A85" t="s">
        <v>295</v>
      </c>
      <c r="B85">
        <v>2012</v>
      </c>
      <c r="C85" t="s">
        <v>299</v>
      </c>
      <c r="D85">
        <v>158</v>
      </c>
      <c r="E85" t="s">
        <v>62</v>
      </c>
      <c r="F85" t="s">
        <v>228</v>
      </c>
      <c r="G85" t="s">
        <v>240</v>
      </c>
      <c r="H85">
        <v>48.316128962658063</v>
      </c>
      <c r="I85">
        <v>31.51214527503658</v>
      </c>
      <c r="J85">
        <v>7.6558407330673024</v>
      </c>
      <c r="K85">
        <v>0.2691453200076328</v>
      </c>
      <c r="L85">
        <v>0</v>
      </c>
      <c r="M85">
        <v>22.545331126873101</v>
      </c>
      <c r="N85">
        <v>12.817150342674349</v>
      </c>
      <c r="O85">
        <v>3.5025176990603861</v>
      </c>
      <c r="P85">
        <v>0</v>
      </c>
      <c r="Q85">
        <v>0</v>
      </c>
      <c r="R85">
        <v>54.582806461967451</v>
      </c>
      <c r="S85">
        <v>36.107899584362812</v>
      </c>
      <c r="T85">
        <v>8.3009727240430244</v>
      </c>
      <c r="U85">
        <v>0.33532292674663738</v>
      </c>
      <c r="V85">
        <v>0</v>
      </c>
      <c r="W85">
        <v>479.98138494935699</v>
      </c>
      <c r="X85">
        <v>311.94966208779522</v>
      </c>
      <c r="Y85">
        <v>75.984739330630461</v>
      </c>
      <c r="Z85">
        <v>2.6803054740014369</v>
      </c>
      <c r="AA85">
        <v>0</v>
      </c>
      <c r="AB85">
        <v>42.41144313995003</v>
      </c>
      <c r="AC85">
        <v>24.28831472921204</v>
      </c>
      <c r="AD85">
        <v>6.5699388067159097</v>
      </c>
      <c r="AE85">
        <v>0</v>
      </c>
      <c r="AF85">
        <v>0</v>
      </c>
      <c r="AG85">
        <v>437.17035256166349</v>
      </c>
      <c r="AH85">
        <v>290.75054869655719</v>
      </c>
      <c r="AI85">
        <v>66.72518843368394</v>
      </c>
      <c r="AJ85">
        <v>2.6803054740014369</v>
      </c>
      <c r="AK85">
        <v>0</v>
      </c>
    </row>
    <row r="86">
      <c r="A86" t="s">
        <v>295</v>
      </c>
      <c r="B86">
        <v>2012</v>
      </c>
      <c r="C86" t="s">
        <v>299</v>
      </c>
      <c r="D86">
        <v>159</v>
      </c>
      <c r="E86" t="s">
        <v>62</v>
      </c>
      <c r="F86" t="s">
        <v>229</v>
      </c>
      <c r="G86" t="s">
        <v>240</v>
      </c>
      <c r="H86">
        <v>0</v>
      </c>
      <c r="I86">
        <v>0.27169590873603239</v>
      </c>
      <c r="J86">
        <v>0</v>
      </c>
      <c r="K86">
        <v>0</v>
      </c>
      <c r="L86">
        <v>0</v>
      </c>
      <c r="M86">
        <v>0</v>
      </c>
      <c r="N86">
        <v>0</v>
      </c>
      <c r="O86">
        <v>0</v>
      </c>
      <c r="P86">
        <v>0</v>
      </c>
      <c r="Q86">
        <v>0</v>
      </c>
      <c r="R86">
        <v>0</v>
      </c>
      <c r="S86">
        <v>0.33401912295715303</v>
      </c>
      <c r="T86">
        <v>0</v>
      </c>
      <c r="U86">
        <v>0</v>
      </c>
      <c r="V86">
        <v>0</v>
      </c>
      <c r="W86">
        <v>0</v>
      </c>
      <c r="X86">
        <v>2.68961209023061</v>
      </c>
      <c r="Y86">
        <v>0</v>
      </c>
      <c r="Z86">
        <v>0</v>
      </c>
      <c r="AA86">
        <v>0</v>
      </c>
      <c r="AB86">
        <v>0</v>
      </c>
      <c r="AC86">
        <v>0</v>
      </c>
      <c r="AD86">
        <v>0</v>
      </c>
      <c r="AE86">
        <v>0</v>
      </c>
      <c r="AF86">
        <v>0</v>
      </c>
      <c r="AG86">
        <v>0</v>
      </c>
      <c r="AH86">
        <v>2.68961209023061</v>
      </c>
      <c r="AI86">
        <v>0</v>
      </c>
      <c r="AJ86">
        <v>0</v>
      </c>
      <c r="AK86">
        <v>0</v>
      </c>
    </row>
    <row r="87">
      <c r="A87" t="s">
        <v>295</v>
      </c>
      <c r="B87">
        <v>2012</v>
      </c>
      <c r="C87" t="s">
        <v>299</v>
      </c>
      <c r="D87">
        <v>160</v>
      </c>
      <c r="E87" t="s">
        <v>62</v>
      </c>
      <c r="F87" t="s">
        <v>230</v>
      </c>
      <c r="G87" t="s">
        <v>240</v>
      </c>
      <c r="H87">
        <v>0.82791792220300586</v>
      </c>
      <c r="I87">
        <v>0.5147399939275652</v>
      </c>
      <c r="J87">
        <v>0</v>
      </c>
      <c r="K87">
        <v>0</v>
      </c>
      <c r="L87">
        <v>0</v>
      </c>
      <c r="M87">
        <v>2.9517150778768899</v>
      </c>
      <c r="N87">
        <v>1.0083697923048081</v>
      </c>
      <c r="O87">
        <v>1.697827227944869</v>
      </c>
      <c r="P87">
        <v>0</v>
      </c>
      <c r="Q87">
        <v>0</v>
      </c>
      <c r="R87">
        <v>0.3336160725869653</v>
      </c>
      <c r="S87">
        <v>0</v>
      </c>
      <c r="T87">
        <v>0</v>
      </c>
      <c r="U87">
        <v>0</v>
      </c>
      <c r="V87">
        <v>0</v>
      </c>
      <c r="W87">
        <v>8.2246901698295964</v>
      </c>
      <c r="X87">
        <v>5.0955898358332687</v>
      </c>
      <c r="Y87">
        <v>0</v>
      </c>
      <c r="Z87">
        <v>0</v>
      </c>
      <c r="AA87">
        <v>0</v>
      </c>
      <c r="AB87">
        <v>5.5526572435874222</v>
      </c>
      <c r="AC87">
        <v>1.9108461884374759</v>
      </c>
      <c r="AD87">
        <v>3.1847436473957931</v>
      </c>
      <c r="AE87">
        <v>0</v>
      </c>
      <c r="AF87">
        <v>0</v>
      </c>
      <c r="AG87">
        <v>2.6720329262421738</v>
      </c>
      <c r="AH87">
        <v>0</v>
      </c>
      <c r="AI87">
        <v>0</v>
      </c>
      <c r="AJ87">
        <v>0</v>
      </c>
      <c r="AK87">
        <v>0</v>
      </c>
    </row>
    <row r="88">
      <c r="A88" t="s">
        <v>295</v>
      </c>
      <c r="B88">
        <v>2012</v>
      </c>
      <c r="C88" t="s">
        <v>299</v>
      </c>
      <c r="D88">
        <v>161</v>
      </c>
      <c r="E88" t="s">
        <v>62</v>
      </c>
      <c r="F88" t="s">
        <v>231</v>
      </c>
      <c r="G88" t="s">
        <v>240</v>
      </c>
      <c r="H88">
        <v>7.0574751467350314</v>
      </c>
      <c r="I88">
        <v>1.0061320128676301</v>
      </c>
      <c r="J88">
        <v>0.69227036986935642</v>
      </c>
      <c r="K88">
        <v>0</v>
      </c>
      <c r="L88">
        <v>0</v>
      </c>
      <c r="M88">
        <v>15.740593519072551</v>
      </c>
      <c r="N88">
        <v>8.9477990099517868</v>
      </c>
      <c r="O88">
        <v>1.512127374888399</v>
      </c>
      <c r="P88">
        <v>0</v>
      </c>
      <c r="Q88">
        <v>0</v>
      </c>
      <c r="R88">
        <v>4.0250738580695664</v>
      </c>
      <c r="S88">
        <v>0.65821415406262485</v>
      </c>
      <c r="T88">
        <v>0</v>
      </c>
      <c r="U88">
        <v>0</v>
      </c>
      <c r="V88">
        <v>0</v>
      </c>
      <c r="W88">
        <v>70.110266859201403</v>
      </c>
      <c r="X88">
        <v>9.9600499645578626</v>
      </c>
      <c r="Y88">
        <v>6.8708304463077923</v>
      </c>
      <c r="Z88">
        <v>0</v>
      </c>
      <c r="AA88">
        <v>0</v>
      </c>
      <c r="AB88">
        <v>29.61062240631642</v>
      </c>
      <c r="AC88">
        <v>16.955949854458432</v>
      </c>
      <c r="AD88">
        <v>2.8364123109618782</v>
      </c>
      <c r="AE88">
        <v>0</v>
      </c>
      <c r="AF88">
        <v>0</v>
      </c>
      <c r="AG88">
        <v>32.238044755817057</v>
      </c>
      <c r="AH88">
        <v>5.3001179425132587</v>
      </c>
      <c r="AI88">
        <v>0</v>
      </c>
      <c r="AJ88">
        <v>0</v>
      </c>
      <c r="AK88">
        <v>0</v>
      </c>
    </row>
    <row r="89">
      <c r="A89" t="s">
        <v>295</v>
      </c>
      <c r="B89">
        <v>2012</v>
      </c>
      <c r="C89" t="s">
        <v>299</v>
      </c>
      <c r="D89">
        <v>162</v>
      </c>
      <c r="E89" t="s">
        <v>62</v>
      </c>
      <c r="F89" t="s">
        <v>46</v>
      </c>
      <c r="G89" t="s">
        <v>240</v>
      </c>
      <c r="H89">
        <v>0.18965265720121269</v>
      </c>
      <c r="I89">
        <v>0.2037512475963279</v>
      </c>
      <c r="J89">
        <v>0</v>
      </c>
      <c r="K89">
        <v>0</v>
      </c>
      <c r="L89">
        <v>0</v>
      </c>
      <c r="M89">
        <v>0.25394478978637858</v>
      </c>
      <c r="N89">
        <v>1.064390336321742</v>
      </c>
      <c r="O89">
        <v>0</v>
      </c>
      <c r="P89">
        <v>0</v>
      </c>
      <c r="Q89">
        <v>0</v>
      </c>
      <c r="R89">
        <v>0.17558740662471861</v>
      </c>
      <c r="S89">
        <v>0</v>
      </c>
      <c r="T89">
        <v>0</v>
      </c>
      <c r="U89">
        <v>0</v>
      </c>
      <c r="V89">
        <v>0</v>
      </c>
      <c r="W89">
        <v>1.884044666184197</v>
      </c>
      <c r="X89">
        <v>2.0170043100173358</v>
      </c>
      <c r="Y89">
        <v>0</v>
      </c>
      <c r="Z89">
        <v>0</v>
      </c>
      <c r="AA89">
        <v>0</v>
      </c>
      <c r="AB89">
        <v>0.47771154710936897</v>
      </c>
      <c r="AC89">
        <v>2.0170043100173358</v>
      </c>
      <c r="AD89">
        <v>0</v>
      </c>
      <c r="AE89">
        <v>0</v>
      </c>
      <c r="AF89">
        <v>0</v>
      </c>
      <c r="AG89">
        <v>1.4063331190748281</v>
      </c>
      <c r="AH89">
        <v>0</v>
      </c>
      <c r="AI89">
        <v>0</v>
      </c>
      <c r="AJ89">
        <v>0</v>
      </c>
      <c r="AK89">
        <v>0</v>
      </c>
    </row>
    <row r="90">
      <c r="A90" t="s">
        <v>295</v>
      </c>
      <c r="B90">
        <v>2012</v>
      </c>
      <c r="C90" t="s">
        <v>299</v>
      </c>
      <c r="D90">
        <v>222</v>
      </c>
      <c r="E90" t="s">
        <v>36</v>
      </c>
      <c r="F90" t="s">
        <v>15</v>
      </c>
      <c r="G90" t="s">
        <v>322</v>
      </c>
      <c r="H90">
        <v>69.68906407180117</v>
      </c>
      <c r="I90">
        <v>85.20066099366403</v>
      </c>
      <c r="J90">
        <v>90.754167823200532</v>
      </c>
      <c r="K90">
        <v>95.119565143757754</v>
      </c>
      <c r="L90">
        <v>95.69936992837799</v>
      </c>
      <c r="M90">
        <v>66.778105622320055</v>
      </c>
      <c r="N90">
        <v>88.284016506201056</v>
      </c>
      <c r="O90">
        <v>88.835415293280732</v>
      </c>
      <c r="P90">
        <v>98.374545140238837</v>
      </c>
      <c r="Q90">
        <v>96.510124337500315</v>
      </c>
      <c r="R90">
        <v>70.538578533693823</v>
      </c>
      <c r="S90">
        <v>84.583114215989013</v>
      </c>
      <c r="T90">
        <v>90.881410765461482</v>
      </c>
      <c r="U90">
        <v>94.434304438102274</v>
      </c>
      <c r="V90">
        <v>95.409063635960763</v>
      </c>
      <c r="W90">
        <v>677.33563318131473</v>
      </c>
      <c r="X90">
        <v>817.17567809890454</v>
      </c>
      <c r="Y90">
        <v>840.06129198050382</v>
      </c>
      <c r="Z90">
        <v>935.43461675997935</v>
      </c>
      <c r="AA90">
        <v>887.47958596738761</v>
      </c>
      <c r="AB90">
        <v>119.60013695700709</v>
      </c>
      <c r="AC90">
        <v>159.88622178625849</v>
      </c>
      <c r="AD90">
        <v>156.7856363865624</v>
      </c>
      <c r="AE90">
        <v>178.28878967813719</v>
      </c>
      <c r="AF90">
        <v>178.0848728266017</v>
      </c>
      <c r="AG90">
        <v>557.521354952097</v>
      </c>
      <c r="AH90">
        <v>658.94654446619472</v>
      </c>
      <c r="AI90">
        <v>685.15912715097272</v>
      </c>
      <c r="AJ90">
        <v>747.30496059017639</v>
      </c>
      <c r="AK90">
        <v>715.90916119408223</v>
      </c>
    </row>
    <row r="91">
      <c r="A91" t="s">
        <v>295</v>
      </c>
      <c r="B91">
        <v>2012</v>
      </c>
      <c r="C91" t="s">
        <v>299</v>
      </c>
      <c r="D91">
        <v>223</v>
      </c>
      <c r="E91" t="s">
        <v>36</v>
      </c>
      <c r="F91" t="s">
        <v>16</v>
      </c>
      <c r="G91" t="s">
        <v>323</v>
      </c>
      <c r="H91">
        <v>15.631942978206551</v>
      </c>
      <c r="I91">
        <v>11.064551592355411</v>
      </c>
      <c r="J91">
        <v>5.4361424477327649</v>
      </c>
      <c r="K91">
        <v>3.1558410652814031</v>
      </c>
      <c r="L91">
        <v>2.3168659443196211</v>
      </c>
      <c r="M91">
        <v>17.998257071504611</v>
      </c>
      <c r="N91">
        <v>8.9902887199153358</v>
      </c>
      <c r="O91">
        <v>8.7285239686104497</v>
      </c>
      <c r="P91">
        <v>0</v>
      </c>
      <c r="Q91">
        <v>1.2944389963395579</v>
      </c>
      <c r="R91">
        <v>15.023521702004301</v>
      </c>
      <c r="S91">
        <v>11.409375318183949</v>
      </c>
      <c r="T91">
        <v>4.8846030177295594</v>
      </c>
      <c r="U91">
        <v>3.9218468034474361</v>
      </c>
      <c r="V91">
        <v>2.545076703771036</v>
      </c>
      <c r="W91">
        <v>151.93304912358661</v>
      </c>
      <c r="X91">
        <v>106.12221014360119</v>
      </c>
      <c r="Y91">
        <v>50.319373286843238</v>
      </c>
      <c r="Z91">
        <v>31.03549698734767</v>
      </c>
      <c r="AA91">
        <v>21.48573423780709</v>
      </c>
      <c r="AB91">
        <v>32.235026595601497</v>
      </c>
      <c r="AC91">
        <v>16.281806753705151</v>
      </c>
      <c r="AD91">
        <v>15.404973124918371</v>
      </c>
      <c r="AE91">
        <v>0</v>
      </c>
      <c r="AF91">
        <v>2.3885577355468448</v>
      </c>
      <c r="AG91">
        <v>118.7425994337663</v>
      </c>
      <c r="AH91">
        <v>88.884980295677309</v>
      </c>
      <c r="AI91">
        <v>36.825246350362349</v>
      </c>
      <c r="AJ91">
        <v>31.03549698734767</v>
      </c>
      <c r="AK91">
        <v>19.09717650226024</v>
      </c>
    </row>
    <row r="92">
      <c r="A92" t="s">
        <v>295</v>
      </c>
      <c r="B92">
        <v>2012</v>
      </c>
      <c r="C92" t="s">
        <v>299</v>
      </c>
      <c r="D92">
        <v>224</v>
      </c>
      <c r="E92" t="s">
        <v>36</v>
      </c>
      <c r="F92" t="s">
        <v>20</v>
      </c>
      <c r="G92" t="s">
        <v>324</v>
      </c>
      <c r="H92">
        <v>14.67899294999224</v>
      </c>
      <c r="I92">
        <v>3.734787413980575</v>
      </c>
      <c r="J92">
        <v>3.80968972906668</v>
      </c>
      <c r="K92">
        <v>1.72459379096083</v>
      </c>
      <c r="L92">
        <v>1.9837641273023869</v>
      </c>
      <c r="M92">
        <v>15.223637306175229</v>
      </c>
      <c r="N92">
        <v>2.7256947738836019</v>
      </c>
      <c r="O92">
        <v>2.4360607381088051</v>
      </c>
      <c r="P92">
        <v>1.625454859761164</v>
      </c>
      <c r="Q92">
        <v>2.195436666160119</v>
      </c>
      <c r="R92">
        <v>14.437899764301831</v>
      </c>
      <c r="S92">
        <v>4.0075104658270444</v>
      </c>
      <c r="T92">
        <v>4.2339862168089528</v>
      </c>
      <c r="U92">
        <v>1.6438487584502961</v>
      </c>
      <c r="V92">
        <v>2.0458596602681891</v>
      </c>
      <c r="W92">
        <v>142.67095012214699</v>
      </c>
      <c r="X92">
        <v>35.821053522129269</v>
      </c>
      <c r="Y92">
        <v>35.264197255153078</v>
      </c>
      <c r="Z92">
        <v>16.960177745513519</v>
      </c>
      <c r="AA92">
        <v>18.39667458284088</v>
      </c>
      <c r="AB92">
        <v>27.265659752315418</v>
      </c>
      <c r="AC92">
        <v>4.9363526534634801</v>
      </c>
      <c r="AD92">
        <v>4.2994039239843209</v>
      </c>
      <c r="AE92">
        <v>2.9458878738411092</v>
      </c>
      <c r="AF92">
        <v>4.0511196330524779</v>
      </c>
      <c r="AG92">
        <v>114.1139729008174</v>
      </c>
      <c r="AH92">
        <v>31.22059524346119</v>
      </c>
      <c r="AI92">
        <v>31.92021642538749</v>
      </c>
      <c r="AJ92">
        <v>13.00858135144216</v>
      </c>
      <c r="AK92">
        <v>15.351263470018649</v>
      </c>
    </row>
    <row r="93">
      <c r="A93" t="s">
        <v>295</v>
      </c>
      <c r="B93">
        <v>2012</v>
      </c>
      <c r="C93" t="s">
        <v>299</v>
      </c>
      <c r="D93">
        <v>225</v>
      </c>
      <c r="E93" t="s">
        <v>232</v>
      </c>
      <c r="F93" t="s">
        <v>233</v>
      </c>
      <c r="G93" t="s">
        <v>240</v>
      </c>
      <c r="H93">
        <v>83.476263570439485</v>
      </c>
      <c r="I93">
        <v>93.268564523220363</v>
      </c>
      <c r="J93">
        <v>89.71028426416477</v>
      </c>
      <c r="K93">
        <v>97.048978396481871</v>
      </c>
      <c r="L93">
        <v>91.891592216345501</v>
      </c>
      <c r="M93">
        <v>80.713453388054873</v>
      </c>
      <c r="N93">
        <v>92.965367607557809</v>
      </c>
      <c r="O93">
        <v>91.796997684279319</v>
      </c>
      <c r="P93">
        <v>94.483705827514981</v>
      </c>
      <c r="Q93">
        <v>95.929016224751834</v>
      </c>
      <c r="R93">
        <v>84.434784571174248</v>
      </c>
      <c r="S93">
        <v>92.872139788475522</v>
      </c>
      <c r="T93">
        <v>89.818743600496532</v>
      </c>
      <c r="U93">
        <v>97.375244266681108</v>
      </c>
      <c r="V93">
        <v>90.790284391957073</v>
      </c>
      <c r="W93"/>
      <c r="X93"/>
      <c r="Y93"/>
      <c r="Z93"/>
      <c r="AA93"/>
      <c r="AB93"/>
      <c r="AC93"/>
      <c r="AD93"/>
      <c r="AE93"/>
      <c r="AF93"/>
      <c r="AG93"/>
      <c r="AH93"/>
      <c r="AI93"/>
      <c r="AJ93"/>
      <c r="AK93"/>
    </row>
    <row r="94">
      <c r="A94" t="s">
        <v>295</v>
      </c>
      <c r="B94">
        <v>2012</v>
      </c>
      <c r="C94" t="s">
        <v>299</v>
      </c>
      <c r="D94">
        <v>226</v>
      </c>
      <c r="E94" t="s">
        <v>232</v>
      </c>
      <c r="F94" t="s">
        <v>234</v>
      </c>
      <c r="G94" t="s">
        <v>240</v>
      </c>
      <c r="H94">
        <v>8.6679307727006183</v>
      </c>
      <c r="I94">
        <v>1.220899516717197</v>
      </c>
      <c r="J94">
        <v>0.73263550318546633</v>
      </c>
      <c r="K94">
        <v>0.48227834213349202</v>
      </c>
      <c r="L94">
        <v>0</v>
      </c>
      <c r="M94">
        <v>10.592921009444501</v>
      </c>
      <c r="N94">
        <v>0.25209244807620212</v>
      </c>
      <c r="O94">
        <v>1.5280445051503819</v>
      </c>
      <c r="P94">
        <v>0</v>
      </c>
      <c r="Q94">
        <v>0.53457524830124947</v>
      </c>
      <c r="R94">
        <v>8.2631163691941065</v>
      </c>
      <c r="S94">
        <v>1.3229777026930369</v>
      </c>
      <c r="T94">
        <v>0.66688886623083454</v>
      </c>
      <c r="U94">
        <v>0.47504081289106981</v>
      </c>
      <c r="V94">
        <v>0</v>
      </c>
      <c r="W94"/>
      <c r="X94"/>
      <c r="Y94"/>
      <c r="Z94"/>
      <c r="AA94"/>
      <c r="AB94"/>
      <c r="AC94"/>
      <c r="AD94"/>
      <c r="AE94"/>
      <c r="AF94"/>
      <c r="AG94"/>
      <c r="AH94"/>
      <c r="AI94"/>
      <c r="AJ94"/>
      <c r="AK94"/>
    </row>
    <row r="95">
      <c r="A95" t="s">
        <v>295</v>
      </c>
      <c r="B95">
        <v>2012</v>
      </c>
      <c r="C95" t="s">
        <v>299</v>
      </c>
      <c r="D95">
        <v>227</v>
      </c>
      <c r="E95" t="s">
        <v>232</v>
      </c>
      <c r="F95" t="s">
        <v>235</v>
      </c>
      <c r="G95" t="s">
        <v>240</v>
      </c>
      <c r="H95">
        <v>2.1621210805528488</v>
      </c>
      <c r="I95">
        <v>3.1129085806789738</v>
      </c>
      <c r="J95">
        <v>6.7366723202333461</v>
      </c>
      <c r="K95">
        <v>1.247949878679312</v>
      </c>
      <c r="L95">
        <v>6.2486011647159501</v>
      </c>
      <c r="M95">
        <v>4.7925025050240464</v>
      </c>
      <c r="N95">
        <v>4.4296770956547862</v>
      </c>
      <c r="O95">
        <v>5.9109355579951224</v>
      </c>
      <c r="P95">
        <v>3.95512813520735</v>
      </c>
      <c r="Q95">
        <v>1.917647853184673</v>
      </c>
      <c r="R95">
        <v>1.3175408988540971</v>
      </c>
      <c r="S95">
        <v>3.2506186273944389</v>
      </c>
      <c r="T95">
        <v>6.2102096012462251</v>
      </c>
      <c r="U95">
        <v>0.99730109656243404</v>
      </c>
      <c r="V95">
        <v>7.3134794740972886</v>
      </c>
      <c r="W95"/>
      <c r="X95"/>
      <c r="Y95"/>
      <c r="Z95"/>
      <c r="AA95"/>
      <c r="AB95"/>
      <c r="AC95"/>
      <c r="AD95"/>
      <c r="AE95"/>
      <c r="AF95"/>
      <c r="AG95"/>
      <c r="AH95"/>
      <c r="AI95"/>
      <c r="AJ95"/>
      <c r="AK95"/>
    </row>
    <row r="96">
      <c r="A96" t="s">
        <v>295</v>
      </c>
      <c r="B96">
        <v>2012</v>
      </c>
      <c r="C96" t="s">
        <v>299</v>
      </c>
      <c r="D96">
        <v>228</v>
      </c>
      <c r="E96" t="s">
        <v>232</v>
      </c>
      <c r="F96" t="s">
        <v>236</v>
      </c>
      <c r="G96" t="s">
        <v>240</v>
      </c>
      <c r="H96">
        <v>5.6936845763069739</v>
      </c>
      <c r="I96">
        <v>2.3976273793834588</v>
      </c>
      <c r="J96">
        <v>2.8204079124164041</v>
      </c>
      <c r="K96">
        <v>1.2207933827053321</v>
      </c>
      <c r="L96">
        <v>1.859806618938552</v>
      </c>
      <c r="M96">
        <v>3.901123097476499</v>
      </c>
      <c r="N96">
        <v>2.35286284871122</v>
      </c>
      <c r="O96">
        <v>0.76402225257519119</v>
      </c>
      <c r="P96">
        <v>1.561166037277655</v>
      </c>
      <c r="Q96">
        <v>1.6187606737622211</v>
      </c>
      <c r="R96">
        <v>5.9845581607774889</v>
      </c>
      <c r="S96">
        <v>2.554263881437052</v>
      </c>
      <c r="T96">
        <v>3.3041579320264058</v>
      </c>
      <c r="U96">
        <v>1.1524138238653729</v>
      </c>
      <c r="V96">
        <v>1.8962361339456391</v>
      </c>
      <c r="W96"/>
      <c r="X96"/>
      <c r="Y96"/>
      <c r="Z96"/>
      <c r="AA96"/>
      <c r="AB96"/>
      <c r="AC96"/>
      <c r="AD96"/>
      <c r="AE96"/>
      <c r="AF96"/>
      <c r="AG96"/>
      <c r="AH96"/>
      <c r="AI96"/>
      <c r="AJ96"/>
      <c r="AK9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SLC05</vt:lpstr>
      <vt:lpstr>MICS12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2021-05-26T05:32:04Z</dcterms:modified>
</cp:coreProperties>
</file>